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13_ncr:1_{CCAF33FE-E340-465C-A8A2-7A231A87972D}" xr6:coauthVersionLast="47" xr6:coauthVersionMax="47" xr10:uidLastSave="{00000000-0000-0000-0000-000000000000}"/>
  <bookViews>
    <workbookView xWindow="-108" yWindow="-108" windowWidth="23256" windowHeight="12456" firstSheet="1" activeTab="3" xr2:uid="{026BF89D-7850-4723-BA14-E79EF1C921F3}"/>
  </bookViews>
  <sheets>
    <sheet name="PreProcesamiento_Outlier" sheetId="1" r:id="rId1"/>
    <sheet name="Datos Limpios" sheetId="3" r:id="rId2"/>
    <sheet name="Reporte 1Tabla de Busqueda" sheetId="8" r:id="rId3"/>
    <sheet name="Reporte 2 Tabla Dinamica" sheetId="9" r:id="rId4"/>
    <sheet name="Estadistica Descriptiva" sheetId="4" r:id="rId5"/>
  </sheets>
  <definedNames>
    <definedName name="_xlnm.Print_Area" localSheetId="4">'Estadistica Descriptiva'!$A$1:$H$39</definedName>
    <definedName name="_xlnm.Print_Area" localSheetId="2">'Reporte 1Tabla de Busqueda'!$A$1:$Q$297</definedName>
    <definedName name="_xlnm.Print_Area" localSheetId="3">'Reporte 2 Tabla Dinamica'!$A$1:$L$31</definedName>
    <definedName name="SegmentaciónDeDatos_Categoria_de_Biomasa">#N/A</definedName>
    <definedName name="SegmentaciónDeDatos_ID_parcela">#N/A</definedName>
    <definedName name="SegmentaciónDeDatos_ID_parcela1">#N/A</definedName>
    <definedName name="SegmentaciónDeDatos_Tipo_suelo">#N/A</definedName>
    <definedName name="SegmentaciónDeDatos_Tipo_suelo1">#N/A</definedName>
  </definedNames>
  <calcPr calcId="191029"/>
  <pivotCaches>
    <pivotCache cacheId="9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  <x14:slicerCache r:id="rId11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7" i="1" l="1" a="1"/>
  <c r="S137" i="1" s="1"/>
  <c r="S148" i="1" a="1"/>
  <c r="S148" i="1" s="1"/>
  <c r="S149" i="1" a="1"/>
  <c r="S149" i="1" s="1"/>
  <c r="S152" i="1" a="1"/>
  <c r="S152" i="1" s="1"/>
  <c r="S176" i="1" a="1"/>
  <c r="S176" i="1" s="1"/>
  <c r="S179" i="1" a="1"/>
  <c r="S179" i="1" s="1"/>
  <c r="S193" i="1" a="1"/>
  <c r="S193" i="1" s="1"/>
  <c r="S227" i="1" a="1"/>
  <c r="S227" i="1" s="1"/>
  <c r="S272" i="1" a="1"/>
  <c r="S272" i="1" s="1"/>
  <c r="S294" i="1" a="1"/>
  <c r="S294" i="1" s="1"/>
  <c r="S303" i="1" a="1"/>
  <c r="S303" i="1" s="1"/>
  <c r="E7" i="1"/>
  <c r="C7" i="1"/>
  <c r="E6" i="1"/>
  <c r="C6" i="1"/>
  <c r="E5" i="1"/>
  <c r="C5" i="1"/>
  <c r="E4" i="1"/>
  <c r="C4" i="1"/>
  <c r="E3" i="1"/>
  <c r="C3" i="1"/>
  <c r="E2" i="1"/>
  <c r="C2" i="1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14" i="4"/>
  <c r="B15" i="4"/>
  <c r="B16" i="4"/>
  <c r="B9" i="4"/>
  <c r="B10" i="4"/>
  <c r="B11" i="4"/>
  <c r="F5" i="4"/>
  <c r="F4" i="4"/>
  <c r="F3" i="4"/>
  <c r="E3" i="4"/>
  <c r="E4" i="4"/>
  <c r="E5" i="4"/>
  <c r="D3" i="4"/>
  <c r="D4" i="4"/>
  <c r="D5" i="4"/>
  <c r="C3" i="4"/>
  <c r="C4" i="4"/>
  <c r="C5" i="4"/>
  <c r="B5" i="4"/>
  <c r="B4" i="4"/>
  <c r="B3" i="4"/>
  <c r="R10" i="1"/>
  <c r="G7" i="1" l="1"/>
  <c r="K7" i="1" s="1"/>
  <c r="G6" i="1"/>
  <c r="I6" i="1" s="1"/>
  <c r="K6" i="1" l="1"/>
  <c r="S130" i="1" s="1" a="1"/>
  <c r="S130" i="1" s="1"/>
  <c r="I7" i="1"/>
  <c r="T12" i="1" l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S133" i="1" a="1"/>
  <c r="S133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1" i="1" a="1"/>
  <c r="S131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50" i="1" a="1"/>
  <c r="S150" i="1" s="1"/>
  <c r="S151" i="1" a="1"/>
  <c r="S151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7" i="1" a="1"/>
  <c r="S177" i="1" s="1"/>
  <c r="S178" i="1" a="1"/>
  <c r="S178" i="1" s="1"/>
  <c r="S180" i="1" a="1"/>
  <c r="S180" i="1" s="1"/>
  <c r="S181" i="1" a="1"/>
  <c r="S181" i="1" s="1"/>
  <c r="S182" i="1" a="1"/>
  <c r="S182" i="1" s="1"/>
  <c r="S183" i="1" a="1"/>
  <c r="S183" i="1" s="1"/>
  <c r="S195" i="1" a="1"/>
  <c r="S195" i="1" s="1"/>
  <c r="S198" i="1" a="1"/>
  <c r="S198" i="1" s="1"/>
  <c r="S201" i="1" a="1"/>
  <c r="S201" i="1" s="1"/>
  <c r="S202" i="1" a="1"/>
  <c r="S202" i="1" s="1"/>
  <c r="S205" i="1" a="1"/>
  <c r="S205" i="1" s="1"/>
  <c r="S206" i="1" a="1"/>
  <c r="S206" i="1" s="1"/>
  <c r="S208" i="1" a="1"/>
  <c r="S208" i="1" s="1"/>
  <c r="S210" i="1" a="1"/>
  <c r="S210" i="1" s="1"/>
  <c r="S212" i="1" a="1"/>
  <c r="S212" i="1" s="1"/>
  <c r="S214" i="1" a="1"/>
  <c r="S214" i="1" s="1"/>
  <c r="S216" i="1" a="1"/>
  <c r="S216" i="1" s="1"/>
  <c r="S218" i="1" a="1"/>
  <c r="S218" i="1" s="1"/>
  <c r="S220" i="1" a="1"/>
  <c r="S220" i="1" s="1"/>
  <c r="S221" i="1" a="1"/>
  <c r="S221" i="1" s="1"/>
  <c r="S224" i="1" a="1"/>
  <c r="S224" i="1" s="1"/>
  <c r="S225" i="1" a="1"/>
  <c r="S225" i="1" s="1"/>
  <c r="S231" i="1" a="1"/>
  <c r="S231" i="1" s="1"/>
  <c r="S233" i="1" a="1"/>
  <c r="S233" i="1" s="1"/>
  <c r="S234" i="1" a="1"/>
  <c r="S234" i="1" s="1"/>
  <c r="S236" i="1" a="1"/>
  <c r="S236" i="1" s="1"/>
  <c r="S238" i="1" a="1"/>
  <c r="S238" i="1" s="1"/>
  <c r="S240" i="1" a="1"/>
  <c r="S240" i="1" s="1"/>
  <c r="S241" i="1" a="1"/>
  <c r="S241" i="1" s="1"/>
  <c r="S243" i="1" a="1"/>
  <c r="S243" i="1" s="1"/>
  <c r="S245" i="1" a="1"/>
  <c r="S245" i="1" s="1"/>
  <c r="S247" i="1" a="1"/>
  <c r="S247" i="1" s="1"/>
  <c r="S249" i="1" a="1"/>
  <c r="S249" i="1" s="1"/>
  <c r="S251" i="1" a="1"/>
  <c r="S251" i="1" s="1"/>
  <c r="S253" i="1" a="1"/>
  <c r="S253" i="1" s="1"/>
  <c r="S255" i="1" a="1"/>
  <c r="S255" i="1" s="1"/>
  <c r="S132" i="1" a="1"/>
  <c r="S132" i="1" s="1"/>
  <c r="S134" i="1" a="1"/>
  <c r="S134" i="1" s="1"/>
  <c r="S135" i="1" a="1"/>
  <c r="S135" i="1" s="1"/>
  <c r="S136" i="1" a="1"/>
  <c r="S136" i="1" s="1"/>
  <c r="S138" i="1" a="1"/>
  <c r="S138" i="1" s="1"/>
  <c r="S139" i="1" a="1"/>
  <c r="S139" i="1" s="1"/>
  <c r="S140" i="1" a="1"/>
  <c r="S140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4" i="1" a="1"/>
  <c r="S194" i="1" s="1"/>
  <c r="S196" i="1" a="1"/>
  <c r="S196" i="1" s="1"/>
  <c r="S197" i="1" a="1"/>
  <c r="S197" i="1" s="1"/>
  <c r="S199" i="1" a="1"/>
  <c r="S199" i="1" s="1"/>
  <c r="S200" i="1" a="1"/>
  <c r="S200" i="1" s="1"/>
  <c r="S203" i="1" a="1"/>
  <c r="S203" i="1" s="1"/>
  <c r="S204" i="1" a="1"/>
  <c r="S204" i="1" s="1"/>
  <c r="S207" i="1" a="1"/>
  <c r="S207" i="1" s="1"/>
  <c r="S209" i="1" a="1"/>
  <c r="S209" i="1" s="1"/>
  <c r="S211" i="1" a="1"/>
  <c r="S211" i="1" s="1"/>
  <c r="S213" i="1" a="1"/>
  <c r="S213" i="1" s="1"/>
  <c r="S215" i="1" a="1"/>
  <c r="S215" i="1" s="1"/>
  <c r="S217" i="1" a="1"/>
  <c r="S217" i="1" s="1"/>
  <c r="S219" i="1" a="1"/>
  <c r="S219" i="1" s="1"/>
  <c r="S222" i="1" a="1"/>
  <c r="S222" i="1" s="1"/>
  <c r="S223" i="1" a="1"/>
  <c r="S223" i="1" s="1"/>
  <c r="S226" i="1" a="1"/>
  <c r="S226" i="1" s="1"/>
  <c r="S228" i="1" a="1"/>
  <c r="S228" i="1" s="1"/>
  <c r="S229" i="1" a="1"/>
  <c r="S229" i="1" s="1"/>
  <c r="S230" i="1" a="1"/>
  <c r="S230" i="1" s="1"/>
  <c r="S232" i="1" a="1"/>
  <c r="S232" i="1" s="1"/>
  <c r="S235" i="1" a="1"/>
  <c r="S235" i="1" s="1"/>
  <c r="S237" i="1" a="1"/>
  <c r="S237" i="1" s="1"/>
  <c r="S239" i="1" a="1"/>
  <c r="S239" i="1" s="1"/>
  <c r="S242" i="1" a="1"/>
  <c r="S242" i="1" s="1"/>
  <c r="S244" i="1" a="1"/>
  <c r="S244" i="1" s="1"/>
  <c r="S246" i="1" a="1"/>
  <c r="S246" i="1" s="1"/>
  <c r="S248" i="1" a="1"/>
  <c r="S248" i="1" s="1"/>
  <c r="S250" i="1" a="1"/>
  <c r="S250" i="1" s="1"/>
  <c r="S252" i="1" a="1"/>
  <c r="S252" i="1" s="1"/>
  <c r="S254" i="1" a="1"/>
  <c r="S254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G5" i="1"/>
  <c r="K5" i="1" s="1"/>
  <c r="G4" i="1"/>
  <c r="G3" i="1"/>
  <c r="I4" i="1" l="1"/>
  <c r="K4" i="1"/>
  <c r="O230" i="1" s="1" a="1"/>
  <c r="O230" i="1" s="1"/>
  <c r="I3" i="1"/>
  <c r="K3" i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82" i="1" a="1"/>
  <c r="O82" i="1" s="1"/>
  <c r="O83" i="1" a="1"/>
  <c r="O83" i="1" s="1"/>
  <c r="O84" i="1" a="1"/>
  <c r="O84" i="1" s="1"/>
  <c r="O85" i="1" a="1"/>
  <c r="O85" i="1" s="1"/>
  <c r="O205" i="1" a="1"/>
  <c r="O205" i="1" s="1"/>
  <c r="O206" i="1" a="1"/>
  <c r="O206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97" i="1" a="1"/>
  <c r="O297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I5" i="1"/>
  <c r="T10" i="1"/>
  <c r="S10" i="1"/>
  <c r="O70" i="1" l="1" a="1"/>
  <c r="O70" i="1" s="1"/>
  <c r="O71" i="1" a="1"/>
  <c r="O71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221" i="1" a="1"/>
  <c r="O221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99" i="1" a="1"/>
  <c r="O299" i="1" s="1"/>
  <c r="O57" i="1" a="1"/>
  <c r="O57" i="1" s="1"/>
  <c r="O40" i="1" a="1"/>
  <c r="O40" i="1" s="1"/>
  <c r="O72" i="1" a="1"/>
  <c r="O72" i="1" s="1"/>
  <c r="O222" i="1" a="1"/>
  <c r="O222" i="1" s="1"/>
  <c r="O298" i="1" a="1"/>
  <c r="O298" i="1" s="1"/>
  <c r="O73" i="1" a="1"/>
  <c r="O73" i="1" s="1"/>
  <c r="O207" i="1" a="1"/>
  <c r="O207" i="1" s="1"/>
  <c r="O223" i="1" a="1"/>
  <c r="O223" i="1" s="1"/>
  <c r="P310" i="1" a="1"/>
  <c r="P310" i="1" s="1"/>
  <c r="P307" i="1" a="1"/>
  <c r="P307" i="1" s="1"/>
  <c r="P304" i="1" a="1"/>
  <c r="P304" i="1" s="1"/>
  <c r="P302" i="1" a="1"/>
  <c r="P302" i="1" s="1"/>
  <c r="P299" i="1" a="1"/>
  <c r="P299" i="1" s="1"/>
  <c r="P295" i="1" a="1"/>
  <c r="P295" i="1" s="1"/>
  <c r="P293" i="1" a="1"/>
  <c r="P293" i="1" s="1"/>
  <c r="P291" i="1" a="1"/>
  <c r="P291" i="1" s="1"/>
  <c r="P287" i="1" a="1"/>
  <c r="P287" i="1" s="1"/>
  <c r="P284" i="1" a="1"/>
  <c r="P284" i="1" s="1"/>
  <c r="P279" i="1" a="1"/>
  <c r="P279" i="1" s="1"/>
  <c r="P276" i="1" a="1"/>
  <c r="P276" i="1" s="1"/>
  <c r="P272" i="1" a="1"/>
  <c r="P272" i="1" s="1"/>
  <c r="P270" i="1" a="1"/>
  <c r="P270" i="1" s="1"/>
  <c r="P267" i="1" a="1"/>
  <c r="P267" i="1" s="1"/>
  <c r="P265" i="1" a="1"/>
  <c r="P265" i="1" s="1"/>
  <c r="P263" i="1" a="1"/>
  <c r="P263" i="1" s="1"/>
  <c r="P262" i="1" a="1"/>
  <c r="P262" i="1" s="1"/>
  <c r="P260" i="1" a="1"/>
  <c r="P260" i="1" s="1"/>
  <c r="P257" i="1" a="1"/>
  <c r="P257" i="1" s="1"/>
  <c r="P256" i="1" a="1"/>
  <c r="P256" i="1" s="1"/>
  <c r="P253" i="1" a="1"/>
  <c r="P253" i="1" s="1"/>
  <c r="P252" i="1" a="1"/>
  <c r="P252" i="1" s="1"/>
  <c r="P250" i="1" a="1"/>
  <c r="P250" i="1" s="1"/>
  <c r="P248" i="1" a="1"/>
  <c r="P248" i="1" s="1"/>
  <c r="P247" i="1" a="1"/>
  <c r="P247" i="1" s="1"/>
  <c r="P244" i="1" a="1"/>
  <c r="P244" i="1" s="1"/>
  <c r="P241" i="1" a="1"/>
  <c r="P241" i="1" s="1"/>
  <c r="P239" i="1" a="1"/>
  <c r="P239" i="1" s="1"/>
  <c r="P236" i="1" a="1"/>
  <c r="P236" i="1" s="1"/>
  <c r="P234" i="1" a="1"/>
  <c r="P234" i="1" s="1"/>
  <c r="P233" i="1" a="1"/>
  <c r="P233" i="1" s="1"/>
  <c r="P231" i="1" a="1"/>
  <c r="P231" i="1" s="1"/>
  <c r="P230" i="1" a="1"/>
  <c r="P230" i="1" s="1"/>
  <c r="P228" i="1" a="1"/>
  <c r="P228" i="1" s="1"/>
  <c r="P226" i="1" a="1"/>
  <c r="P226" i="1" s="1"/>
  <c r="P224" i="1" a="1"/>
  <c r="P224" i="1" s="1"/>
  <c r="P222" i="1" a="1"/>
  <c r="P222" i="1" s="1"/>
  <c r="P220" i="1" a="1"/>
  <c r="P220" i="1" s="1"/>
  <c r="P217" i="1" a="1"/>
  <c r="P217" i="1" s="1"/>
  <c r="P215" i="1" a="1"/>
  <c r="P215" i="1" s="1"/>
  <c r="P212" i="1" a="1"/>
  <c r="P212" i="1" s="1"/>
  <c r="P210" i="1" a="1"/>
  <c r="P210" i="1" s="1"/>
  <c r="P208" i="1" a="1"/>
  <c r="P208" i="1" s="1"/>
  <c r="P206" i="1" a="1"/>
  <c r="P206" i="1" s="1"/>
  <c r="P204" i="1" a="1"/>
  <c r="P204" i="1" s="1"/>
  <c r="P203" i="1" a="1"/>
  <c r="P203" i="1" s="1"/>
  <c r="P201" i="1" a="1"/>
  <c r="P201" i="1" s="1"/>
  <c r="P199" i="1" a="1"/>
  <c r="P199" i="1" s="1"/>
  <c r="P198" i="1" a="1"/>
  <c r="P198" i="1" s="1"/>
  <c r="P196" i="1" a="1"/>
  <c r="P196" i="1" s="1"/>
  <c r="P194" i="1" a="1"/>
  <c r="P194" i="1" s="1"/>
  <c r="P192" i="1" a="1"/>
  <c r="P192" i="1" s="1"/>
  <c r="P191" i="1" a="1"/>
  <c r="P191" i="1" s="1"/>
  <c r="P188" i="1" a="1"/>
  <c r="P188" i="1" s="1"/>
  <c r="P187" i="1" a="1"/>
  <c r="P187" i="1" s="1"/>
  <c r="P186" i="1" a="1"/>
  <c r="P186" i="1" s="1"/>
  <c r="P184" i="1" a="1"/>
  <c r="P184" i="1" s="1"/>
  <c r="P182" i="1" a="1"/>
  <c r="P182" i="1" s="1"/>
  <c r="P180" i="1" a="1"/>
  <c r="P180" i="1" s="1"/>
  <c r="P179" i="1" a="1"/>
  <c r="P179" i="1" s="1"/>
  <c r="P177" i="1" a="1"/>
  <c r="P177" i="1" s="1"/>
  <c r="P175" i="1" a="1"/>
  <c r="P175" i="1" s="1"/>
  <c r="P173" i="1" a="1"/>
  <c r="P173" i="1" s="1"/>
  <c r="P172" i="1" a="1"/>
  <c r="P172" i="1" s="1"/>
  <c r="P170" i="1" a="1"/>
  <c r="P170" i="1" s="1"/>
  <c r="P167" i="1" a="1"/>
  <c r="P167" i="1" s="1"/>
  <c r="P165" i="1" a="1"/>
  <c r="P165" i="1" s="1"/>
  <c r="P162" i="1" a="1"/>
  <c r="P162" i="1" s="1"/>
  <c r="P161" i="1" a="1"/>
  <c r="P161" i="1" s="1"/>
  <c r="P159" i="1" a="1"/>
  <c r="P159" i="1" s="1"/>
  <c r="P158" i="1" a="1"/>
  <c r="P158" i="1" s="1"/>
  <c r="P156" i="1" a="1"/>
  <c r="P156" i="1" s="1"/>
  <c r="P155" i="1" a="1"/>
  <c r="P155" i="1" s="1"/>
  <c r="P153" i="1" a="1"/>
  <c r="P153" i="1" s="1"/>
  <c r="P151" i="1" a="1"/>
  <c r="P151" i="1" s="1"/>
  <c r="P149" i="1" a="1"/>
  <c r="P149" i="1" s="1"/>
  <c r="P146" i="1" a="1"/>
  <c r="P146" i="1" s="1"/>
  <c r="P144" i="1" a="1"/>
  <c r="P144" i="1" s="1"/>
  <c r="P143" i="1" a="1"/>
  <c r="P143" i="1" s="1"/>
  <c r="P141" i="1" a="1"/>
  <c r="P141" i="1" s="1"/>
  <c r="P139" i="1" a="1"/>
  <c r="P139" i="1" s="1"/>
  <c r="P137" i="1" a="1"/>
  <c r="P137" i="1" s="1"/>
  <c r="P134" i="1" a="1"/>
  <c r="P134" i="1" s="1"/>
  <c r="P131" i="1" a="1"/>
  <c r="P131" i="1" s="1"/>
  <c r="P129" i="1" a="1"/>
  <c r="P129" i="1" s="1"/>
  <c r="P127" i="1" a="1"/>
  <c r="P127" i="1" s="1"/>
  <c r="P126" i="1" a="1"/>
  <c r="P126" i="1" s="1"/>
  <c r="P124" i="1" a="1"/>
  <c r="P124" i="1" s="1"/>
  <c r="P123" i="1" a="1"/>
  <c r="P123" i="1" s="1"/>
  <c r="P122" i="1" a="1"/>
  <c r="P122" i="1" s="1"/>
  <c r="P119" i="1" a="1"/>
  <c r="P119" i="1" s="1"/>
  <c r="P118" i="1" a="1"/>
  <c r="P118" i="1" s="1"/>
  <c r="P116" i="1" a="1"/>
  <c r="P116" i="1" s="1"/>
  <c r="P108" i="1" a="1"/>
  <c r="P108" i="1" s="1"/>
  <c r="P106" i="1" a="1"/>
  <c r="P106" i="1" s="1"/>
  <c r="P103" i="1" a="1"/>
  <c r="P103" i="1" s="1"/>
  <c r="P102" i="1" a="1"/>
  <c r="P102" i="1" s="1"/>
  <c r="P99" i="1" a="1"/>
  <c r="P99" i="1" s="1"/>
  <c r="P97" i="1" a="1"/>
  <c r="P97" i="1" s="1"/>
  <c r="P95" i="1" a="1"/>
  <c r="P95" i="1" s="1"/>
  <c r="P94" i="1" a="1"/>
  <c r="P94" i="1" s="1"/>
  <c r="P91" i="1" a="1"/>
  <c r="P91" i="1" s="1"/>
  <c r="P89" i="1" a="1"/>
  <c r="P89" i="1" s="1"/>
  <c r="P84" i="1" a="1"/>
  <c r="P84" i="1" s="1"/>
  <c r="P80" i="1" a="1"/>
  <c r="P80" i="1" s="1"/>
  <c r="P76" i="1" a="1"/>
  <c r="P76" i="1" s="1"/>
  <c r="P74" i="1" a="1"/>
  <c r="P74" i="1" s="1"/>
  <c r="P71" i="1" a="1"/>
  <c r="P71" i="1" s="1"/>
  <c r="P69" i="1" a="1"/>
  <c r="P69" i="1" s="1"/>
  <c r="P65" i="1" a="1"/>
  <c r="P65" i="1" s="1"/>
  <c r="P63" i="1" a="1"/>
  <c r="P63" i="1" s="1"/>
  <c r="P60" i="1" a="1"/>
  <c r="P60" i="1" s="1"/>
  <c r="P58" i="1" a="1"/>
  <c r="P58" i="1" s="1"/>
  <c r="P55" i="1" a="1"/>
  <c r="P55" i="1" s="1"/>
  <c r="P52" i="1" a="1"/>
  <c r="P52" i="1" s="1"/>
  <c r="P48" i="1" a="1"/>
  <c r="P48" i="1" s="1"/>
  <c r="P44" i="1" a="1"/>
  <c r="P44" i="1" s="1"/>
  <c r="P41" i="1" a="1"/>
  <c r="P41" i="1" s="1"/>
  <c r="P40" i="1" a="1"/>
  <c r="P40" i="1" s="1"/>
  <c r="P35" i="1" a="1"/>
  <c r="P35" i="1" s="1"/>
  <c r="P32" i="1" a="1"/>
  <c r="P32" i="1" s="1"/>
  <c r="P30" i="1" a="1"/>
  <c r="P30" i="1" s="1"/>
  <c r="P28" i="1" a="1"/>
  <c r="P28" i="1" s="1"/>
  <c r="P24" i="1" a="1"/>
  <c r="P24" i="1" s="1"/>
  <c r="P21" i="1" a="1"/>
  <c r="P21" i="1" s="1"/>
  <c r="P18" i="1" a="1"/>
  <c r="P18" i="1" s="1"/>
  <c r="P15" i="1" a="1"/>
  <c r="P15" i="1" s="1"/>
  <c r="P13" i="1" a="1"/>
  <c r="P13" i="1" s="1"/>
  <c r="P308" i="1" a="1"/>
  <c r="P308" i="1" s="1"/>
  <c r="P305" i="1" a="1"/>
  <c r="P305" i="1" s="1"/>
  <c r="P303" i="1" a="1"/>
  <c r="P303" i="1" s="1"/>
  <c r="P301" i="1" a="1"/>
  <c r="P301" i="1" s="1"/>
  <c r="P298" i="1" a="1"/>
  <c r="P298" i="1" s="1"/>
  <c r="P296" i="1" a="1"/>
  <c r="P296" i="1" s="1"/>
  <c r="P294" i="1" a="1"/>
  <c r="P294" i="1" s="1"/>
  <c r="P290" i="1" a="1"/>
  <c r="P290" i="1" s="1"/>
  <c r="P288" i="1" a="1"/>
  <c r="P288" i="1" s="1"/>
  <c r="P285" i="1" a="1"/>
  <c r="P285" i="1" s="1"/>
  <c r="P283" i="1" a="1"/>
  <c r="P283" i="1" s="1"/>
  <c r="P281" i="1" a="1"/>
  <c r="P281" i="1" s="1"/>
  <c r="P277" i="1" a="1"/>
  <c r="P277" i="1" s="1"/>
  <c r="P275" i="1" a="1"/>
  <c r="P275" i="1" s="1"/>
  <c r="P273" i="1" a="1"/>
  <c r="P273" i="1" s="1"/>
  <c r="P269" i="1" a="1"/>
  <c r="P269" i="1" s="1"/>
  <c r="P264" i="1" a="1"/>
  <c r="P264" i="1" s="1"/>
  <c r="P311" i="1" a="1"/>
  <c r="P311" i="1" s="1"/>
  <c r="P309" i="1" a="1"/>
  <c r="P309" i="1" s="1"/>
  <c r="P306" i="1" a="1"/>
  <c r="P306" i="1" s="1"/>
  <c r="P300" i="1" a="1"/>
  <c r="P300" i="1" s="1"/>
  <c r="P297" i="1" a="1"/>
  <c r="P297" i="1" s="1"/>
  <c r="P292" i="1" a="1"/>
  <c r="P292" i="1" s="1"/>
  <c r="P289" i="1" a="1"/>
  <c r="P289" i="1" s="1"/>
  <c r="P286" i="1" a="1"/>
  <c r="P286" i="1" s="1"/>
  <c r="P282" i="1" a="1"/>
  <c r="P282" i="1" s="1"/>
  <c r="P280" i="1" a="1"/>
  <c r="P280" i="1" s="1"/>
  <c r="P278" i="1" a="1"/>
  <c r="P278" i="1" s="1"/>
  <c r="P274" i="1" a="1"/>
  <c r="P274" i="1" s="1"/>
  <c r="P271" i="1" a="1"/>
  <c r="P271" i="1" s="1"/>
  <c r="P268" i="1" a="1"/>
  <c r="P268" i="1" s="1"/>
  <c r="P266" i="1" a="1"/>
  <c r="P266" i="1" s="1"/>
  <c r="P261" i="1" a="1"/>
  <c r="P261" i="1" s="1"/>
  <c r="P259" i="1" a="1"/>
  <c r="P259" i="1" s="1"/>
  <c r="P258" i="1" a="1"/>
  <c r="P258" i="1" s="1"/>
  <c r="P255" i="1" a="1"/>
  <c r="P255" i="1" s="1"/>
  <c r="P254" i="1" a="1"/>
  <c r="P254" i="1" s="1"/>
  <c r="P251" i="1" a="1"/>
  <c r="P251" i="1" s="1"/>
  <c r="P249" i="1" a="1"/>
  <c r="P249" i="1" s="1"/>
  <c r="P246" i="1" a="1"/>
  <c r="P246" i="1" s="1"/>
  <c r="P245" i="1" a="1"/>
  <c r="P245" i="1" s="1"/>
  <c r="P243" i="1" a="1"/>
  <c r="P243" i="1" s="1"/>
  <c r="P242" i="1" a="1"/>
  <c r="P242" i="1" s="1"/>
  <c r="P240" i="1" a="1"/>
  <c r="P240" i="1" s="1"/>
  <c r="P238" i="1" a="1"/>
  <c r="P238" i="1" s="1"/>
  <c r="P237" i="1" a="1"/>
  <c r="P237" i="1" s="1"/>
  <c r="P235" i="1" a="1"/>
  <c r="P235" i="1" s="1"/>
  <c r="P232" i="1" a="1"/>
  <c r="P232" i="1" s="1"/>
  <c r="P229" i="1" a="1"/>
  <c r="P229" i="1" s="1"/>
  <c r="P227" i="1" a="1"/>
  <c r="P227" i="1" s="1"/>
  <c r="P225" i="1" a="1"/>
  <c r="P225" i="1" s="1"/>
  <c r="P223" i="1" a="1"/>
  <c r="P223" i="1" s="1"/>
  <c r="P221" i="1" a="1"/>
  <c r="P221" i="1" s="1"/>
  <c r="P219" i="1" a="1"/>
  <c r="P219" i="1" s="1"/>
  <c r="P218" i="1" a="1"/>
  <c r="P218" i="1" s="1"/>
  <c r="P216" i="1" a="1"/>
  <c r="P216" i="1" s="1"/>
  <c r="P214" i="1" a="1"/>
  <c r="P214" i="1" s="1"/>
  <c r="P213" i="1" a="1"/>
  <c r="P213" i="1" s="1"/>
  <c r="P211" i="1" a="1"/>
  <c r="P211" i="1" s="1"/>
  <c r="P209" i="1" a="1"/>
  <c r="P209" i="1" s="1"/>
  <c r="P207" i="1" a="1"/>
  <c r="P207" i="1" s="1"/>
  <c r="P205" i="1" a="1"/>
  <c r="P205" i="1" s="1"/>
  <c r="P202" i="1" a="1"/>
  <c r="P202" i="1" s="1"/>
  <c r="P200" i="1" a="1"/>
  <c r="P200" i="1" s="1"/>
  <c r="P197" i="1" a="1"/>
  <c r="P197" i="1" s="1"/>
  <c r="P195" i="1" a="1"/>
  <c r="P195" i="1" s="1"/>
  <c r="P193" i="1" a="1"/>
  <c r="P193" i="1" s="1"/>
  <c r="P190" i="1" a="1"/>
  <c r="P190" i="1" s="1"/>
  <c r="P189" i="1" a="1"/>
  <c r="P189" i="1" s="1"/>
  <c r="P185" i="1" a="1"/>
  <c r="P185" i="1" s="1"/>
  <c r="P183" i="1" a="1"/>
  <c r="P183" i="1" s="1"/>
  <c r="P181" i="1" a="1"/>
  <c r="P181" i="1" s="1"/>
  <c r="P178" i="1" a="1"/>
  <c r="P178" i="1" s="1"/>
  <c r="P176" i="1" a="1"/>
  <c r="P176" i="1" s="1"/>
  <c r="P174" i="1" a="1"/>
  <c r="P174" i="1" s="1"/>
  <c r="P171" i="1" a="1"/>
  <c r="P171" i="1" s="1"/>
  <c r="P169" i="1" a="1"/>
  <c r="P169" i="1" s="1"/>
  <c r="P168" i="1" a="1"/>
  <c r="P168" i="1" s="1"/>
  <c r="P166" i="1" a="1"/>
  <c r="P166" i="1" s="1"/>
  <c r="P164" i="1" a="1"/>
  <c r="P164" i="1" s="1"/>
  <c r="P163" i="1" a="1"/>
  <c r="P163" i="1" s="1"/>
  <c r="P160" i="1" a="1"/>
  <c r="P160" i="1" s="1"/>
  <c r="P157" i="1" a="1"/>
  <c r="P157" i="1" s="1"/>
  <c r="P154" i="1" a="1"/>
  <c r="P154" i="1" s="1"/>
  <c r="P152" i="1" a="1"/>
  <c r="P152" i="1" s="1"/>
  <c r="P150" i="1" a="1"/>
  <c r="P150" i="1" s="1"/>
  <c r="P148" i="1" a="1"/>
  <c r="P148" i="1" s="1"/>
  <c r="P147" i="1" a="1"/>
  <c r="P147" i="1" s="1"/>
  <c r="P145" i="1" a="1"/>
  <c r="P145" i="1" s="1"/>
  <c r="P142" i="1" a="1"/>
  <c r="P142" i="1" s="1"/>
  <c r="P140" i="1" a="1"/>
  <c r="P140" i="1" s="1"/>
  <c r="P138" i="1" a="1"/>
  <c r="P138" i="1" s="1"/>
  <c r="P136" i="1" a="1"/>
  <c r="P136" i="1" s="1"/>
  <c r="P135" i="1" a="1"/>
  <c r="P135" i="1" s="1"/>
  <c r="P133" i="1" a="1"/>
  <c r="P133" i="1" s="1"/>
  <c r="P132" i="1" a="1"/>
  <c r="P132" i="1" s="1"/>
  <c r="P130" i="1" a="1"/>
  <c r="P130" i="1" s="1"/>
  <c r="P128" i="1" a="1"/>
  <c r="P128" i="1" s="1"/>
  <c r="P125" i="1" a="1"/>
  <c r="P125" i="1" s="1"/>
  <c r="P121" i="1" a="1"/>
  <c r="P121" i="1" s="1"/>
  <c r="P120" i="1" a="1"/>
  <c r="P120" i="1" s="1"/>
  <c r="P117" i="1" a="1"/>
  <c r="P117" i="1" s="1"/>
  <c r="P115" i="1" a="1"/>
  <c r="P115" i="1" s="1"/>
  <c r="P114" i="1" a="1"/>
  <c r="P114" i="1" s="1"/>
  <c r="P113" i="1" a="1"/>
  <c r="P113" i="1" s="1"/>
  <c r="P112" i="1" a="1"/>
  <c r="P112" i="1" s="1"/>
  <c r="P111" i="1" a="1"/>
  <c r="P111" i="1" s="1"/>
  <c r="P110" i="1" a="1"/>
  <c r="P110" i="1" s="1"/>
  <c r="P109" i="1" a="1"/>
  <c r="P109" i="1" s="1"/>
  <c r="P107" i="1" a="1"/>
  <c r="P107" i="1" s="1"/>
  <c r="P105" i="1" a="1"/>
  <c r="P105" i="1" s="1"/>
  <c r="P104" i="1" a="1"/>
  <c r="P104" i="1" s="1"/>
  <c r="P92" i="1" a="1"/>
  <c r="P92" i="1" s="1"/>
  <c r="P87" i="1" a="1"/>
  <c r="P87" i="1" s="1"/>
  <c r="P85" i="1" a="1"/>
  <c r="P85" i="1" s="1"/>
  <c r="P82" i="1" a="1"/>
  <c r="P82" i="1" s="1"/>
  <c r="P78" i="1" a="1"/>
  <c r="P78" i="1" s="1"/>
  <c r="P73" i="1" a="1"/>
  <c r="P73" i="1" s="1"/>
  <c r="P70" i="1" a="1"/>
  <c r="P70" i="1" s="1"/>
  <c r="P68" i="1" a="1"/>
  <c r="P68" i="1" s="1"/>
  <c r="P66" i="1" a="1"/>
  <c r="P66" i="1" s="1"/>
  <c r="P62" i="1" a="1"/>
  <c r="P62" i="1" s="1"/>
  <c r="P57" i="1" a="1"/>
  <c r="P57" i="1" s="1"/>
  <c r="P53" i="1" a="1"/>
  <c r="P53" i="1" s="1"/>
  <c r="P50" i="1" a="1"/>
  <c r="P50" i="1" s="1"/>
  <c r="P47" i="1" a="1"/>
  <c r="P47" i="1" s="1"/>
  <c r="P46" i="1" a="1"/>
  <c r="P46" i="1" s="1"/>
  <c r="P42" i="1" a="1"/>
  <c r="P42" i="1" s="1"/>
  <c r="P38" i="1" a="1"/>
  <c r="P38" i="1" s="1"/>
  <c r="P36" i="1" a="1"/>
  <c r="P36" i="1" s="1"/>
  <c r="P33" i="1" a="1"/>
  <c r="P33" i="1" s="1"/>
  <c r="P29" i="1" a="1"/>
  <c r="P29" i="1" s="1"/>
  <c r="P26" i="1" a="1"/>
  <c r="P26" i="1" s="1"/>
  <c r="P22" i="1" a="1"/>
  <c r="P22" i="1" s="1"/>
  <c r="P19" i="1" a="1"/>
  <c r="P19" i="1" s="1"/>
  <c r="P17" i="1" a="1"/>
  <c r="P17" i="1" s="1"/>
  <c r="P14" i="1" a="1"/>
  <c r="P14" i="1" s="1"/>
  <c r="P101" i="1" a="1"/>
  <c r="P101" i="1" s="1"/>
  <c r="P100" i="1" a="1"/>
  <c r="P100" i="1" s="1"/>
  <c r="P98" i="1" a="1"/>
  <c r="P98" i="1" s="1"/>
  <c r="P96" i="1" a="1"/>
  <c r="P96" i="1" s="1"/>
  <c r="P93" i="1" a="1"/>
  <c r="P93" i="1" s="1"/>
  <c r="P90" i="1" a="1"/>
  <c r="P90" i="1" s="1"/>
  <c r="P88" i="1" a="1"/>
  <c r="P88" i="1" s="1"/>
  <c r="P86" i="1" a="1"/>
  <c r="P86" i="1" s="1"/>
  <c r="P83" i="1" a="1"/>
  <c r="P83" i="1" s="1"/>
  <c r="P81" i="1" a="1"/>
  <c r="P81" i="1" s="1"/>
  <c r="P79" i="1" a="1"/>
  <c r="P79" i="1" s="1"/>
  <c r="P77" i="1" a="1"/>
  <c r="P77" i="1" s="1"/>
  <c r="P75" i="1" a="1"/>
  <c r="P75" i="1" s="1"/>
  <c r="P72" i="1" a="1"/>
  <c r="P72" i="1" s="1"/>
  <c r="P67" i="1" a="1"/>
  <c r="P67" i="1" s="1"/>
  <c r="P64" i="1" a="1"/>
  <c r="P64" i="1" s="1"/>
  <c r="P61" i="1" a="1"/>
  <c r="P61" i="1" s="1"/>
  <c r="P59" i="1" a="1"/>
  <c r="P59" i="1" s="1"/>
  <c r="P56" i="1" a="1"/>
  <c r="P56" i="1" s="1"/>
  <c r="P54" i="1" a="1"/>
  <c r="P54" i="1" s="1"/>
  <c r="P51" i="1" a="1"/>
  <c r="P51" i="1" s="1"/>
  <c r="P49" i="1" a="1"/>
  <c r="P49" i="1" s="1"/>
  <c r="P45" i="1" a="1"/>
  <c r="P45" i="1" s="1"/>
  <c r="P43" i="1" a="1"/>
  <c r="P43" i="1" s="1"/>
  <c r="P39" i="1" a="1"/>
  <c r="P39" i="1" s="1"/>
  <c r="P37" i="1" a="1"/>
  <c r="P37" i="1" s="1"/>
  <c r="P34" i="1" a="1"/>
  <c r="P34" i="1" s="1"/>
  <c r="P31" i="1" a="1"/>
  <c r="P31" i="1" s="1"/>
  <c r="P27" i="1" a="1"/>
  <c r="P27" i="1" s="1"/>
  <c r="P25" i="1" a="1"/>
  <c r="P25" i="1" s="1"/>
  <c r="P23" i="1" a="1"/>
  <c r="P23" i="1" s="1"/>
  <c r="P20" i="1" a="1"/>
  <c r="P20" i="1" s="1"/>
  <c r="P16" i="1" a="1"/>
  <c r="P16" i="1" s="1"/>
  <c r="P12" i="1" a="1"/>
  <c r="P12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304" i="1" a="1"/>
  <c r="M304" i="1" s="1"/>
  <c r="M306" i="1" a="1"/>
  <c r="M306" i="1" s="1"/>
  <c r="M308" i="1" a="1"/>
  <c r="M308" i="1" s="1"/>
  <c r="M310" i="1" a="1"/>
  <c r="M310" i="1" s="1"/>
  <c r="M12" i="1" a="1"/>
  <c r="M12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5" i="1" a="1"/>
  <c r="M305" i="1" s="1"/>
  <c r="M307" i="1" a="1"/>
  <c r="M307" i="1" s="1"/>
  <c r="M309" i="1" a="1"/>
  <c r="M309" i="1" s="1"/>
  <c r="M311" i="1" a="1"/>
  <c r="M311" i="1" s="1"/>
  <c r="Q131" i="1" a="1"/>
  <c r="Q131" i="1" s="1"/>
  <c r="Q134" i="1" a="1"/>
  <c r="Q134" i="1" s="1"/>
  <c r="Q135" i="1" a="1"/>
  <c r="Q135" i="1" s="1"/>
  <c r="Q137" i="1" a="1"/>
  <c r="Q137" i="1" s="1"/>
  <c r="Q139" i="1" a="1"/>
  <c r="Q139" i="1" s="1"/>
  <c r="Q142" i="1" a="1"/>
  <c r="Q142" i="1" s="1"/>
  <c r="Q144" i="1" a="1"/>
  <c r="Q144" i="1" s="1"/>
  <c r="Q145" i="1" a="1"/>
  <c r="Q145" i="1" s="1"/>
  <c r="Q148" i="1" a="1"/>
  <c r="Q148" i="1" s="1"/>
  <c r="Q150" i="1" a="1"/>
  <c r="Q150" i="1" s="1"/>
  <c r="Q152" i="1" a="1"/>
  <c r="Q152" i="1" s="1"/>
  <c r="Q153" i="1" a="1"/>
  <c r="Q153" i="1" s="1"/>
  <c r="Q155" i="1" a="1"/>
  <c r="Q155" i="1" s="1"/>
  <c r="Q159" i="1" a="1"/>
  <c r="Q159" i="1" s="1"/>
  <c r="Q162" i="1" a="1"/>
  <c r="Q162" i="1" s="1"/>
  <c r="Q164" i="1" a="1"/>
  <c r="Q164" i="1" s="1"/>
  <c r="Q169" i="1" a="1"/>
  <c r="Q169" i="1" s="1"/>
  <c r="Q173" i="1" a="1"/>
  <c r="Q173" i="1" s="1"/>
  <c r="Q176" i="1" a="1"/>
  <c r="Q176" i="1" s="1"/>
  <c r="Q179" i="1" a="1"/>
  <c r="Q179" i="1" s="1"/>
  <c r="Q180" i="1" a="1"/>
  <c r="Q180" i="1" s="1"/>
  <c r="Q182" i="1" a="1"/>
  <c r="Q182" i="1" s="1"/>
  <c r="Q186" i="1" a="1"/>
  <c r="Q186" i="1" s="1"/>
  <c r="Q190" i="1" a="1"/>
  <c r="Q190" i="1" s="1"/>
  <c r="Q193" i="1" a="1"/>
  <c r="Q193" i="1" s="1"/>
  <c r="Q195" i="1" a="1"/>
  <c r="Q195" i="1" s="1"/>
  <c r="Q197" i="1" a="1"/>
  <c r="Q197" i="1" s="1"/>
  <c r="Q199" i="1" a="1"/>
  <c r="Q199" i="1" s="1"/>
  <c r="Q240" i="1" a="1"/>
  <c r="Q240" i="1" s="1"/>
  <c r="Q243" i="1" a="1"/>
  <c r="Q243" i="1" s="1"/>
  <c r="Q245" i="1" a="1"/>
  <c r="Q245" i="1" s="1"/>
  <c r="Q248" i="1" a="1"/>
  <c r="Q248" i="1" s="1"/>
  <c r="Q251" i="1" a="1"/>
  <c r="Q251" i="1" s="1"/>
  <c r="Q254" i="1" a="1"/>
  <c r="Q254" i="1" s="1"/>
  <c r="Q257" i="1" a="1"/>
  <c r="Q257" i="1" s="1"/>
  <c r="Q259" i="1" a="1"/>
  <c r="Q259" i="1" s="1"/>
  <c r="Q260" i="1" a="1"/>
  <c r="Q260" i="1" s="1"/>
  <c r="Q263" i="1" a="1"/>
  <c r="Q263" i="1" s="1"/>
  <c r="Q266" i="1" a="1"/>
  <c r="Q266" i="1" s="1"/>
  <c r="Q268" i="1" a="1"/>
  <c r="Q268" i="1" s="1"/>
  <c r="Q271" i="1" a="1"/>
  <c r="Q271" i="1" s="1"/>
  <c r="Q273" i="1" a="1"/>
  <c r="Q273" i="1" s="1"/>
  <c r="Q278" i="1" a="1"/>
  <c r="Q278" i="1" s="1"/>
  <c r="Q280" i="1" a="1"/>
  <c r="Q280" i="1" s="1"/>
  <c r="Q282" i="1" a="1"/>
  <c r="Q282" i="1" s="1"/>
  <c r="Q285" i="1" a="1"/>
  <c r="Q285" i="1" s="1"/>
  <c r="Q287" i="1" a="1"/>
  <c r="Q287" i="1" s="1"/>
  <c r="Q291" i="1" a="1"/>
  <c r="Q291" i="1" s="1"/>
  <c r="Q293" i="1" a="1"/>
  <c r="Q293" i="1" s="1"/>
  <c r="Q296" i="1" a="1"/>
  <c r="Q296" i="1" s="1"/>
  <c r="Q300" i="1" a="1"/>
  <c r="Q300" i="1" s="1"/>
  <c r="Q302" i="1" a="1"/>
  <c r="Q302" i="1" s="1"/>
  <c r="Q305" i="1" a="1"/>
  <c r="Q305" i="1" s="1"/>
  <c r="Q307" i="1" a="1"/>
  <c r="Q307" i="1" s="1"/>
  <c r="Q309" i="1" a="1"/>
  <c r="Q309" i="1" s="1"/>
  <c r="Q132" i="1" a="1"/>
  <c r="Q132" i="1" s="1"/>
  <c r="Q133" i="1" a="1"/>
  <c r="Q133" i="1" s="1"/>
  <c r="Q136" i="1" a="1"/>
  <c r="Q136" i="1" s="1"/>
  <c r="Q138" i="1" a="1"/>
  <c r="Q138" i="1" s="1"/>
  <c r="Q140" i="1" a="1"/>
  <c r="Q140" i="1" s="1"/>
  <c r="Q141" i="1" a="1"/>
  <c r="Q141" i="1" s="1"/>
  <c r="Q143" i="1" a="1"/>
  <c r="Q143" i="1" s="1"/>
  <c r="Q146" i="1" a="1"/>
  <c r="Q146" i="1" s="1"/>
  <c r="Q147" i="1" a="1"/>
  <c r="Q147" i="1" s="1"/>
  <c r="Q149" i="1" a="1"/>
  <c r="Q149" i="1" s="1"/>
  <c r="Q151" i="1" a="1"/>
  <c r="Q151" i="1" s="1"/>
  <c r="Q154" i="1" a="1"/>
  <c r="Q154" i="1" s="1"/>
  <c r="Q156" i="1" a="1"/>
  <c r="Q156" i="1" s="1"/>
  <c r="Q158" i="1" a="1"/>
  <c r="Q158" i="1" s="1"/>
  <c r="Q160" i="1" a="1"/>
  <c r="Q160" i="1" s="1"/>
  <c r="Q166" i="1" a="1"/>
  <c r="Q166" i="1" s="1"/>
  <c r="Q168" i="1" a="1"/>
  <c r="Q168" i="1" s="1"/>
  <c r="Q171" i="1" a="1"/>
  <c r="Q171" i="1" s="1"/>
  <c r="Q175" i="1" a="1"/>
  <c r="Q175" i="1" s="1"/>
  <c r="Q178" i="1" a="1"/>
  <c r="Q178" i="1" s="1"/>
  <c r="Q183" i="1" a="1"/>
  <c r="Q183" i="1" s="1"/>
  <c r="Q185" i="1" a="1"/>
  <c r="Q185" i="1" s="1"/>
  <c r="Q188" i="1" a="1"/>
  <c r="Q188" i="1" s="1"/>
  <c r="Q191" i="1" a="1"/>
  <c r="Q191" i="1" s="1"/>
  <c r="Q261" i="1" a="1"/>
  <c r="Q261" i="1" s="1"/>
  <c r="Q265" i="1" a="1"/>
  <c r="Q265" i="1" s="1"/>
  <c r="Q270" i="1" a="1"/>
  <c r="Q270" i="1" s="1"/>
  <c r="Q275" i="1" a="1"/>
  <c r="Q275" i="1" s="1"/>
  <c r="Q277" i="1" a="1"/>
  <c r="Q277" i="1" s="1"/>
  <c r="Q279" i="1" a="1"/>
  <c r="Q279" i="1" s="1"/>
  <c r="Q283" i="1" a="1"/>
  <c r="Q283" i="1" s="1"/>
  <c r="Q286" i="1" a="1"/>
  <c r="Q286" i="1" s="1"/>
  <c r="Q289" i="1" a="1"/>
  <c r="Q289" i="1" s="1"/>
  <c r="Q290" i="1" a="1"/>
  <c r="Q290" i="1" s="1"/>
  <c r="Q294" i="1" a="1"/>
  <c r="Q294" i="1" s="1"/>
  <c r="Q297" i="1" a="1"/>
  <c r="Q297" i="1" s="1"/>
  <c r="Q301" i="1" a="1"/>
  <c r="Q301" i="1" s="1"/>
  <c r="Q304" i="1" a="1"/>
  <c r="Q304" i="1" s="1"/>
  <c r="Q308" i="1" a="1"/>
  <c r="Q308" i="1" s="1"/>
  <c r="Q311" i="1" a="1"/>
  <c r="Q3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130" i="1" a="1"/>
  <c r="Q130" i="1" s="1"/>
  <c r="Q157" i="1" a="1"/>
  <c r="Q157" i="1" s="1"/>
  <c r="Q161" i="1" a="1"/>
  <c r="Q161" i="1" s="1"/>
  <c r="Q163" i="1" a="1"/>
  <c r="Q163" i="1" s="1"/>
  <c r="Q165" i="1" a="1"/>
  <c r="Q165" i="1" s="1"/>
  <c r="Q167" i="1" a="1"/>
  <c r="Q167" i="1" s="1"/>
  <c r="Q170" i="1" a="1"/>
  <c r="Q170" i="1" s="1"/>
  <c r="Q172" i="1" a="1"/>
  <c r="Q172" i="1" s="1"/>
  <c r="Q174" i="1" a="1"/>
  <c r="Q174" i="1" s="1"/>
  <c r="Q177" i="1" a="1"/>
  <c r="Q177" i="1" s="1"/>
  <c r="Q181" i="1" a="1"/>
  <c r="Q181" i="1" s="1"/>
  <c r="Q184" i="1" a="1"/>
  <c r="Q184" i="1" s="1"/>
  <c r="Q187" i="1" a="1"/>
  <c r="Q187" i="1" s="1"/>
  <c r="Q189" i="1" a="1"/>
  <c r="Q189" i="1" s="1"/>
  <c r="Q192" i="1" a="1"/>
  <c r="Q192" i="1" s="1"/>
  <c r="Q194" i="1" a="1"/>
  <c r="Q194" i="1" s="1"/>
  <c r="Q196" i="1" a="1"/>
  <c r="Q196" i="1" s="1"/>
  <c r="Q198" i="1" a="1"/>
  <c r="Q198" i="1" s="1"/>
  <c r="Q242" i="1" a="1"/>
  <c r="Q242" i="1" s="1"/>
  <c r="Q246" i="1" a="1"/>
  <c r="Q246" i="1" s="1"/>
  <c r="Q249" i="1" a="1"/>
  <c r="Q249" i="1" s="1"/>
  <c r="Q252" i="1" a="1"/>
  <c r="Q252" i="1" s="1"/>
  <c r="Q255" i="1" a="1"/>
  <c r="Q255" i="1" s="1"/>
  <c r="Q258" i="1" a="1"/>
  <c r="Q258" i="1" s="1"/>
  <c r="Q262" i="1" a="1"/>
  <c r="Q262" i="1" s="1"/>
  <c r="Q264" i="1" a="1"/>
  <c r="Q264" i="1" s="1"/>
  <c r="Q267" i="1" a="1"/>
  <c r="Q267" i="1" s="1"/>
  <c r="Q269" i="1" a="1"/>
  <c r="Q269" i="1" s="1"/>
  <c r="Q272" i="1" a="1"/>
  <c r="Q272" i="1" s="1"/>
  <c r="Q274" i="1" a="1"/>
  <c r="Q274" i="1" s="1"/>
  <c r="Q276" i="1" a="1"/>
  <c r="Q276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1" i="1" a="1"/>
  <c r="Q241" i="1" s="1"/>
  <c r="Q244" i="1" a="1"/>
  <c r="Q244" i="1" s="1"/>
  <c r="Q247" i="1" a="1"/>
  <c r="Q247" i="1" s="1"/>
  <c r="Q250" i="1" a="1"/>
  <c r="Q250" i="1" s="1"/>
  <c r="Q253" i="1" a="1"/>
  <c r="Q253" i="1" s="1"/>
  <c r="Q256" i="1" a="1"/>
  <c r="Q256" i="1" s="1"/>
  <c r="Q281" i="1" a="1"/>
  <c r="Q281" i="1" s="1"/>
  <c r="Q284" i="1" a="1"/>
  <c r="Q284" i="1" s="1"/>
  <c r="Q288" i="1" a="1"/>
  <c r="Q288" i="1" s="1"/>
  <c r="Q292" i="1" a="1"/>
  <c r="Q292" i="1" s="1"/>
  <c r="Q295" i="1" a="1"/>
  <c r="Q295" i="1" s="1"/>
  <c r="Q298" i="1" a="1"/>
  <c r="Q298" i="1" s="1"/>
  <c r="Q299" i="1" a="1"/>
  <c r="Q299" i="1" s="1"/>
  <c r="Q303" i="1" a="1"/>
  <c r="Q303" i="1" s="1"/>
  <c r="Q306" i="1" a="1"/>
  <c r="Q306" i="1" s="1"/>
  <c r="Q310" i="1" a="1"/>
  <c r="Q310" i="1" s="1"/>
  <c r="G2" i="1"/>
  <c r="O10" i="1" l="1"/>
  <c r="M10" i="1"/>
  <c r="Q10" i="1"/>
  <c r="P10" i="1"/>
  <c r="I2" i="1"/>
  <c r="K2" i="1"/>
  <c r="K203" i="1" l="1" a="1"/>
  <c r="K203" i="1" s="1"/>
  <c r="K205" i="1" a="1"/>
  <c r="K205" i="1" s="1"/>
  <c r="K207" i="1" a="1"/>
  <c r="K207" i="1" s="1"/>
  <c r="K209" i="1" a="1"/>
  <c r="K209" i="1" s="1"/>
  <c r="K212" i="1" a="1"/>
  <c r="K212" i="1" s="1"/>
  <c r="K214" i="1" a="1"/>
  <c r="K214" i="1" s="1"/>
  <c r="K216" i="1" a="1"/>
  <c r="K216" i="1" s="1"/>
  <c r="K219" i="1" a="1"/>
  <c r="K219" i="1" s="1"/>
  <c r="K220" i="1" a="1"/>
  <c r="K220" i="1" s="1"/>
  <c r="K222" i="1" a="1"/>
  <c r="K222" i="1" s="1"/>
  <c r="K281" i="1" a="1"/>
  <c r="K281" i="1" s="1"/>
  <c r="K282" i="1" a="1"/>
  <c r="K282" i="1" s="1"/>
  <c r="K285" i="1" a="1"/>
  <c r="K285" i="1" s="1"/>
  <c r="K279" i="1" a="1"/>
  <c r="K279" i="1" s="1"/>
  <c r="K286" i="1" a="1"/>
  <c r="K286" i="1" s="1"/>
  <c r="K291" i="1" a="1"/>
  <c r="K291" i="1" s="1"/>
  <c r="K296" i="1" a="1"/>
  <c r="K296" i="1" s="1"/>
  <c r="K298" i="1" a="1"/>
  <c r="K298" i="1" s="1"/>
  <c r="K280" i="1" a="1"/>
  <c r="K280" i="1" s="1"/>
  <c r="K283" i="1" a="1"/>
  <c r="K283" i="1" s="1"/>
  <c r="K287" i="1" a="1"/>
  <c r="K287" i="1" s="1"/>
  <c r="K289" i="1" a="1"/>
  <c r="K289" i="1" s="1"/>
  <c r="K293" i="1" a="1"/>
  <c r="K293" i="1" s="1"/>
  <c r="K297" i="1" a="1"/>
  <c r="K297" i="1" s="1"/>
  <c r="K302" i="1" a="1"/>
  <c r="K302" i="1" s="1"/>
  <c r="K303" i="1" a="1"/>
  <c r="K303" i="1" s="1"/>
  <c r="K72" i="1" a="1"/>
  <c r="K72" i="1" s="1"/>
  <c r="K294" i="1" a="1"/>
  <c r="K294" i="1" s="1"/>
  <c r="K299" i="1" a="1"/>
  <c r="K299" i="1" s="1"/>
  <c r="K304" i="1" a="1"/>
  <c r="K304" i="1" s="1"/>
  <c r="K225" i="1" a="1"/>
  <c r="K225" i="1" s="1"/>
  <c r="K173" i="1" a="1"/>
  <c r="K173" i="1" s="1"/>
  <c r="K174" i="1" a="1"/>
  <c r="K174" i="1" s="1"/>
  <c r="K176" i="1" a="1"/>
  <c r="K176" i="1" s="1"/>
  <c r="K177" i="1" a="1"/>
  <c r="K177" i="1" s="1"/>
  <c r="K179" i="1" a="1"/>
  <c r="K179" i="1" s="1"/>
  <c r="K181" i="1" a="1"/>
  <c r="K181" i="1" s="1"/>
  <c r="K182" i="1" a="1"/>
  <c r="K182" i="1" s="1"/>
  <c r="K183" i="1" a="1"/>
  <c r="K183" i="1" s="1"/>
  <c r="K185" i="1" a="1"/>
  <c r="K185" i="1" s="1"/>
  <c r="K188" i="1" a="1"/>
  <c r="K188" i="1" s="1"/>
  <c r="K190" i="1" a="1"/>
  <c r="K190" i="1" s="1"/>
  <c r="K192" i="1" a="1"/>
  <c r="K192" i="1" s="1"/>
  <c r="K193" i="1" a="1"/>
  <c r="K193" i="1" s="1"/>
  <c r="K194" i="1" a="1"/>
  <c r="K194" i="1" s="1"/>
  <c r="K195" i="1" a="1"/>
  <c r="K195" i="1" s="1"/>
  <c r="K197" i="1" a="1"/>
  <c r="K197" i="1" s="1"/>
  <c r="K198" i="1" a="1"/>
  <c r="K198" i="1" s="1"/>
  <c r="K227" i="1" a="1"/>
  <c r="K227" i="1" s="1"/>
  <c r="K200" i="1" a="1"/>
  <c r="K200" i="1" s="1"/>
  <c r="K228" i="1" a="1"/>
  <c r="K228" i="1" s="1"/>
  <c r="K229" i="1" a="1"/>
  <c r="K229" i="1" s="1"/>
  <c r="K231" i="1" a="1"/>
  <c r="K231" i="1" s="1"/>
  <c r="K233" i="1" a="1"/>
  <c r="K233" i="1" s="1"/>
  <c r="K234" i="1" a="1"/>
  <c r="K234" i="1" s="1"/>
  <c r="K237" i="1" a="1"/>
  <c r="K237" i="1" s="1"/>
  <c r="K239" i="1" a="1"/>
  <c r="K239" i="1" s="1"/>
  <c r="K241" i="1" a="1"/>
  <c r="K241" i="1" s="1"/>
  <c r="K242" i="1" a="1"/>
  <c r="K242" i="1" s="1"/>
  <c r="K245" i="1" a="1"/>
  <c r="K245" i="1" s="1"/>
  <c r="K246" i="1" a="1"/>
  <c r="K246" i="1" s="1"/>
  <c r="K248" i="1" a="1"/>
  <c r="K248" i="1" s="1"/>
  <c r="K250" i="1" a="1"/>
  <c r="K250" i="1" s="1"/>
  <c r="K252" i="1" a="1"/>
  <c r="K252" i="1" s="1"/>
  <c r="K253" i="1" a="1"/>
  <c r="K253" i="1" s="1"/>
  <c r="K255" i="1" a="1"/>
  <c r="K255" i="1" s="1"/>
  <c r="K257" i="1" a="1"/>
  <c r="K257" i="1" s="1"/>
  <c r="K259" i="1" a="1"/>
  <c r="K259" i="1" s="1"/>
  <c r="K262" i="1" a="1"/>
  <c r="K262" i="1" s="1"/>
  <c r="K263" i="1" a="1"/>
  <c r="K263" i="1" s="1"/>
  <c r="K266" i="1" a="1"/>
  <c r="K266" i="1" s="1"/>
  <c r="K268" i="1" a="1"/>
  <c r="K268" i="1" s="1"/>
  <c r="K270" i="1" a="1"/>
  <c r="K270" i="1" s="1"/>
  <c r="K273" i="1" a="1"/>
  <c r="K273" i="1" s="1"/>
  <c r="K275" i="1" a="1"/>
  <c r="K275" i="1" s="1"/>
  <c r="K278" i="1" a="1"/>
  <c r="K278" i="1" s="1"/>
  <c r="K290" i="1" a="1"/>
  <c r="K290" i="1" s="1"/>
  <c r="K295" i="1" a="1"/>
  <c r="K295" i="1" s="1"/>
  <c r="K300" i="1" a="1"/>
  <c r="K300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5" i="1" a="1"/>
  <c r="K175" i="1" s="1"/>
  <c r="K178" i="1" a="1"/>
  <c r="K178" i="1" s="1"/>
  <c r="K180" i="1" a="1"/>
  <c r="K180" i="1" s="1"/>
  <c r="K184" i="1" a="1"/>
  <c r="K184" i="1" s="1"/>
  <c r="K186" i="1" a="1"/>
  <c r="K186" i="1" s="1"/>
  <c r="K187" i="1" a="1"/>
  <c r="K187" i="1" s="1"/>
  <c r="K189" i="1" a="1"/>
  <c r="K189" i="1" s="1"/>
  <c r="K191" i="1" a="1"/>
  <c r="K191" i="1" s="1"/>
  <c r="K196" i="1" a="1"/>
  <c r="K196" i="1" s="1"/>
  <c r="K199" i="1" a="1"/>
  <c r="K199" i="1" s="1"/>
  <c r="K201" i="1" a="1"/>
  <c r="K201" i="1" s="1"/>
  <c r="K202" i="1" a="1"/>
  <c r="K202" i="1" s="1"/>
  <c r="K204" i="1" a="1"/>
  <c r="K204" i="1" s="1"/>
  <c r="K206" i="1" a="1"/>
  <c r="K206" i="1" s="1"/>
  <c r="K208" i="1" a="1"/>
  <c r="K208" i="1" s="1"/>
  <c r="K210" i="1" a="1"/>
  <c r="K210" i="1" s="1"/>
  <c r="K211" i="1" a="1"/>
  <c r="K211" i="1" s="1"/>
  <c r="K213" i="1" a="1"/>
  <c r="K213" i="1" s="1"/>
  <c r="K215" i="1" a="1"/>
  <c r="K215" i="1" s="1"/>
  <c r="K217" i="1" a="1"/>
  <c r="K217" i="1" s="1"/>
  <c r="K218" i="1" a="1"/>
  <c r="K218" i="1" s="1"/>
  <c r="K221" i="1" a="1"/>
  <c r="K221" i="1" s="1"/>
  <c r="K223" i="1" a="1"/>
  <c r="K223" i="1" s="1"/>
  <c r="K224" i="1" a="1"/>
  <c r="K224" i="1" s="1"/>
  <c r="K226" i="1" a="1"/>
  <c r="K226" i="1" s="1"/>
  <c r="K230" i="1" a="1"/>
  <c r="K230" i="1" s="1"/>
  <c r="K232" i="1" a="1"/>
  <c r="K232" i="1" s="1"/>
  <c r="K235" i="1" a="1"/>
  <c r="K235" i="1" s="1"/>
  <c r="K236" i="1" a="1"/>
  <c r="K236" i="1" s="1"/>
  <c r="K238" i="1" a="1"/>
  <c r="K238" i="1" s="1"/>
  <c r="K240" i="1" a="1"/>
  <c r="K240" i="1" s="1"/>
  <c r="K243" i="1" a="1"/>
  <c r="K243" i="1" s="1"/>
  <c r="K244" i="1" a="1"/>
  <c r="K244" i="1" s="1"/>
  <c r="K247" i="1" a="1"/>
  <c r="K247" i="1" s="1"/>
  <c r="K249" i="1" a="1"/>
  <c r="K249" i="1" s="1"/>
  <c r="K251" i="1" a="1"/>
  <c r="K251" i="1" s="1"/>
  <c r="K254" i="1" a="1"/>
  <c r="K254" i="1" s="1"/>
  <c r="K256" i="1" a="1"/>
  <c r="K256" i="1" s="1"/>
  <c r="K258" i="1" a="1"/>
  <c r="K258" i="1" s="1"/>
  <c r="K260" i="1" a="1"/>
  <c r="K260" i="1" s="1"/>
  <c r="K261" i="1" a="1"/>
  <c r="K261" i="1" s="1"/>
  <c r="K264" i="1" a="1"/>
  <c r="K264" i="1" s="1"/>
  <c r="K265" i="1" a="1"/>
  <c r="K265" i="1" s="1"/>
  <c r="K267" i="1" a="1"/>
  <c r="K267" i="1" s="1"/>
  <c r="K269" i="1" a="1"/>
  <c r="K269" i="1" s="1"/>
  <c r="K271" i="1" a="1"/>
  <c r="K271" i="1" s="1"/>
  <c r="K272" i="1" a="1"/>
  <c r="K272" i="1" s="1"/>
  <c r="K274" i="1" a="1"/>
  <c r="K274" i="1" s="1"/>
  <c r="K276" i="1" a="1"/>
  <c r="K276" i="1" s="1"/>
  <c r="K277" i="1" a="1"/>
  <c r="K277" i="1" s="1"/>
  <c r="K284" i="1" a="1"/>
  <c r="K284" i="1" s="1"/>
  <c r="K288" i="1" a="1"/>
  <c r="K288" i="1" s="1"/>
  <c r="K292" i="1" a="1"/>
  <c r="K292" i="1" s="1"/>
  <c r="K301" i="1" a="1"/>
  <c r="K301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12" i="1" a="1"/>
  <c r="K12" i="1" s="1"/>
  <c r="N271" i="1" a="1"/>
  <c r="N271" i="1" s="1"/>
  <c r="N274" i="1" a="1"/>
  <c r="N274" i="1" s="1"/>
  <c r="N277" i="1" a="1"/>
  <c r="N277" i="1" s="1"/>
  <c r="N279" i="1" a="1"/>
  <c r="N279" i="1" s="1"/>
  <c r="N280" i="1" a="1"/>
  <c r="N280" i="1" s="1"/>
  <c r="N283" i="1" a="1"/>
  <c r="N283" i="1" s="1"/>
  <c r="N285" i="1" a="1"/>
  <c r="N285" i="1" s="1"/>
  <c r="N288" i="1" a="1"/>
  <c r="N288" i="1" s="1"/>
  <c r="N291" i="1" a="1"/>
  <c r="N291" i="1" s="1"/>
  <c r="N294" i="1" a="1"/>
  <c r="N294" i="1" s="1"/>
  <c r="N296" i="1" a="1"/>
  <c r="N296" i="1" s="1"/>
  <c r="N298" i="1" a="1"/>
  <c r="N298" i="1" s="1"/>
  <c r="N300" i="1" a="1"/>
  <c r="N300" i="1" s="1"/>
  <c r="N301" i="1" a="1"/>
  <c r="N301" i="1" s="1"/>
  <c r="N303" i="1" a="1"/>
  <c r="N303" i="1" s="1"/>
  <c r="N305" i="1" a="1"/>
  <c r="N305" i="1" s="1"/>
  <c r="N308" i="1" a="1"/>
  <c r="N308" i="1" s="1"/>
  <c r="L123" i="1" a="1"/>
  <c r="L123" i="1" s="1"/>
  <c r="L139" i="1" a="1"/>
  <c r="L139" i="1" s="1"/>
  <c r="L147" i="1" a="1"/>
  <c r="L147" i="1" s="1"/>
  <c r="L154" i="1" a="1"/>
  <c r="L154" i="1" s="1"/>
  <c r="L162" i="1" a="1"/>
  <c r="L162" i="1" s="1"/>
  <c r="L166" i="1" a="1"/>
  <c r="L166" i="1" s="1"/>
  <c r="L170" i="1" a="1"/>
  <c r="L170" i="1" s="1"/>
  <c r="L175" i="1" a="1"/>
  <c r="L175" i="1" s="1"/>
  <c r="L181" i="1" a="1"/>
  <c r="L181" i="1" s="1"/>
  <c r="L182" i="1" a="1"/>
  <c r="L182" i="1" s="1"/>
  <c r="L188" i="1" a="1"/>
  <c r="L188" i="1" s="1"/>
  <c r="L191" i="1" a="1"/>
  <c r="L191" i="1" s="1"/>
  <c r="L193" i="1" a="1"/>
  <c r="L193" i="1" s="1"/>
  <c r="L197" i="1" a="1"/>
  <c r="L197" i="1" s="1"/>
  <c r="L200" i="1" a="1"/>
  <c r="L200" i="1" s="1"/>
  <c r="L203" i="1" a="1"/>
  <c r="L203" i="1" s="1"/>
  <c r="L206" i="1" a="1"/>
  <c r="L206" i="1" s="1"/>
  <c r="L211" i="1" a="1"/>
  <c r="L211" i="1" s="1"/>
  <c r="L213" i="1" a="1"/>
  <c r="L213" i="1" s="1"/>
  <c r="L216" i="1" a="1"/>
  <c r="L216" i="1" s="1"/>
  <c r="L220" i="1" a="1"/>
  <c r="L220" i="1" s="1"/>
  <c r="L223" i="1" a="1"/>
  <c r="L223" i="1" s="1"/>
  <c r="L225" i="1" a="1"/>
  <c r="L225" i="1" s="1"/>
  <c r="L233" i="1" a="1"/>
  <c r="L233" i="1" s="1"/>
  <c r="L234" i="1" a="1"/>
  <c r="L234" i="1" s="1"/>
  <c r="L239" i="1" a="1"/>
  <c r="L239" i="1" s="1"/>
  <c r="L247" i="1" a="1"/>
  <c r="L247" i="1" s="1"/>
  <c r="L254" i="1" a="1"/>
  <c r="L254" i="1" s="1"/>
  <c r="L264" i="1" a="1"/>
  <c r="L264" i="1" s="1"/>
  <c r="L271" i="1" a="1"/>
  <c r="L271" i="1" s="1"/>
  <c r="L275" i="1" a="1"/>
  <c r="L275" i="1" s="1"/>
  <c r="L282" i="1" a="1"/>
  <c r="L282" i="1" s="1"/>
  <c r="L293" i="1" a="1"/>
  <c r="L293" i="1" s="1"/>
  <c r="L298" i="1" a="1"/>
  <c r="L298" i="1" s="1"/>
  <c r="L307" i="1" a="1"/>
  <c r="L307" i="1" s="1"/>
  <c r="L310" i="1" a="1"/>
  <c r="L310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97" i="1" a="1"/>
  <c r="N197" i="1" s="1"/>
  <c r="N199" i="1" a="1"/>
  <c r="N199" i="1" s="1"/>
  <c r="N204" i="1" a="1"/>
  <c r="N204" i="1" s="1"/>
  <c r="N206" i="1" a="1"/>
  <c r="N206" i="1" s="1"/>
  <c r="N208" i="1" a="1"/>
  <c r="N208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3" i="1" a="1"/>
  <c r="N223" i="1" s="1"/>
  <c r="N224" i="1" a="1"/>
  <c r="N224" i="1" s="1"/>
  <c r="N227" i="1" a="1"/>
  <c r="N227" i="1" s="1"/>
  <c r="N228" i="1" a="1"/>
  <c r="N228" i="1" s="1"/>
  <c r="N231" i="1" a="1"/>
  <c r="N231" i="1" s="1"/>
  <c r="N233" i="1" a="1"/>
  <c r="N233" i="1" s="1"/>
  <c r="N235" i="1" a="1"/>
  <c r="N235" i="1" s="1"/>
  <c r="N237" i="1" a="1"/>
  <c r="N237" i="1" s="1"/>
  <c r="N239" i="1" a="1"/>
  <c r="N239" i="1" s="1"/>
  <c r="N241" i="1" a="1"/>
  <c r="N241" i="1" s="1"/>
  <c r="N243" i="1" a="1"/>
  <c r="N243" i="1" s="1"/>
  <c r="N244" i="1" a="1"/>
  <c r="N244" i="1" s="1"/>
  <c r="N246" i="1" a="1"/>
  <c r="N246" i="1" s="1"/>
  <c r="N248" i="1" a="1"/>
  <c r="N248" i="1" s="1"/>
  <c r="N252" i="1" a="1"/>
  <c r="N252" i="1" s="1"/>
  <c r="N254" i="1" a="1"/>
  <c r="N254" i="1" s="1"/>
  <c r="N256" i="1" a="1"/>
  <c r="N256" i="1" s="1"/>
  <c r="N258" i="1" a="1"/>
  <c r="N258" i="1" s="1"/>
  <c r="N261" i="1" a="1"/>
  <c r="N261" i="1" s="1"/>
  <c r="N263" i="1" a="1"/>
  <c r="N263" i="1" s="1"/>
  <c r="N267" i="1" a="1"/>
  <c r="N267" i="1" s="1"/>
  <c r="N269" i="1" a="1"/>
  <c r="N269" i="1" s="1"/>
  <c r="N272" i="1" a="1"/>
  <c r="N272" i="1" s="1"/>
  <c r="N275" i="1" a="1"/>
  <c r="N275" i="1" s="1"/>
  <c r="N278" i="1" a="1"/>
  <c r="N278" i="1" s="1"/>
  <c r="N281" i="1" a="1"/>
  <c r="N281" i="1" s="1"/>
  <c r="N286" i="1" a="1"/>
  <c r="N286" i="1" s="1"/>
  <c r="N287" i="1" a="1"/>
  <c r="N287" i="1" s="1"/>
  <c r="N290" i="1" a="1"/>
  <c r="N290" i="1" s="1"/>
  <c r="N293" i="1" a="1"/>
  <c r="N293" i="1" s="1"/>
  <c r="N306" i="1" a="1"/>
  <c r="N306" i="1" s="1"/>
  <c r="L126" i="1" a="1"/>
  <c r="L126" i="1" s="1"/>
  <c r="L133" i="1" a="1"/>
  <c r="L133" i="1" s="1"/>
  <c r="L137" i="1" a="1"/>
  <c r="L137" i="1" s="1"/>
  <c r="L146" i="1" a="1"/>
  <c r="L146" i="1" s="1"/>
  <c r="L153" i="1" a="1"/>
  <c r="L153" i="1" s="1"/>
  <c r="L158" i="1" a="1"/>
  <c r="L158" i="1" s="1"/>
  <c r="L165" i="1" a="1"/>
  <c r="L165" i="1" s="1"/>
  <c r="L173" i="1" a="1"/>
  <c r="L173" i="1" s="1"/>
  <c r="L176" i="1" a="1"/>
  <c r="L176" i="1" s="1"/>
  <c r="L183" i="1" a="1"/>
  <c r="L183" i="1" s="1"/>
  <c r="L195" i="1" a="1"/>
  <c r="L195" i="1" s="1"/>
  <c r="L202" i="1" a="1"/>
  <c r="L202" i="1" s="1"/>
  <c r="L205" i="1" a="1"/>
  <c r="L205" i="1" s="1"/>
  <c r="L209" i="1" a="1"/>
  <c r="L209" i="1" s="1"/>
  <c r="L212" i="1" a="1"/>
  <c r="L212" i="1" s="1"/>
  <c r="L230" i="1" a="1"/>
  <c r="L230" i="1" s="1"/>
  <c r="L238" i="1" a="1"/>
  <c r="L238" i="1" s="1"/>
  <c r="L244" i="1" a="1"/>
  <c r="L244" i="1" s="1"/>
  <c r="L249" i="1" a="1"/>
  <c r="L249" i="1" s="1"/>
  <c r="L257" i="1" a="1"/>
  <c r="L257" i="1" s="1"/>
  <c r="L268" i="1" a="1"/>
  <c r="L268" i="1" s="1"/>
  <c r="L274" i="1" a="1"/>
  <c r="L274" i="1" s="1"/>
  <c r="L278" i="1" a="1"/>
  <c r="L278" i="1" s="1"/>
  <c r="L284" i="1" a="1"/>
  <c r="L284" i="1" s="1"/>
  <c r="L287" i="1" a="1"/>
  <c r="L287" i="1" s="1"/>
  <c r="L305" i="1" a="1"/>
  <c r="L305" i="1" s="1"/>
  <c r="N309" i="1" a="1"/>
  <c r="N309" i="1" s="1"/>
  <c r="N310" i="1" a="1"/>
  <c r="N310" i="1" s="1"/>
  <c r="N311" i="1" a="1"/>
  <c r="N311" i="1" s="1"/>
  <c r="N12" i="1" a="1"/>
  <c r="N12" i="1" s="1"/>
  <c r="N60" i="1" a="1"/>
  <c r="N60" i="1" s="1"/>
  <c r="N251" i="1" a="1"/>
  <c r="N251" i="1" s="1"/>
  <c r="N255" i="1" a="1"/>
  <c r="N255" i="1" s="1"/>
  <c r="N259" i="1" a="1"/>
  <c r="N259" i="1" s="1"/>
  <c r="N262" i="1" a="1"/>
  <c r="N262" i="1" s="1"/>
  <c r="N266" i="1" a="1"/>
  <c r="N266" i="1" s="1"/>
  <c r="N270" i="1" a="1"/>
  <c r="N270" i="1" s="1"/>
  <c r="N273" i="1" a="1"/>
  <c r="N273" i="1" s="1"/>
  <c r="N276" i="1" a="1"/>
  <c r="N276" i="1" s="1"/>
  <c r="N282" i="1" a="1"/>
  <c r="N282" i="1" s="1"/>
  <c r="N284" i="1" a="1"/>
  <c r="N284" i="1" s="1"/>
  <c r="N289" i="1" a="1"/>
  <c r="N289" i="1" s="1"/>
  <c r="N292" i="1" a="1"/>
  <c r="N292" i="1" s="1"/>
  <c r="N295" i="1" a="1"/>
  <c r="N295" i="1" s="1"/>
  <c r="N297" i="1" a="1"/>
  <c r="N297" i="1" s="1"/>
  <c r="N299" i="1" a="1"/>
  <c r="N299" i="1" s="1"/>
  <c r="N302" i="1" a="1"/>
  <c r="N302" i="1" s="1"/>
  <c r="N304" i="1" a="1"/>
  <c r="N304" i="1" s="1"/>
  <c r="N307" i="1" a="1"/>
  <c r="N307" i="1" s="1"/>
  <c r="L125" i="1" a="1"/>
  <c r="L125" i="1" s="1"/>
  <c r="L127" i="1" a="1"/>
  <c r="L127" i="1" s="1"/>
  <c r="L131" i="1" a="1"/>
  <c r="L131" i="1" s="1"/>
  <c r="L135" i="1" a="1"/>
  <c r="L135" i="1" s="1"/>
  <c r="L138" i="1" a="1"/>
  <c r="L138" i="1" s="1"/>
  <c r="L143" i="1" a="1"/>
  <c r="L143" i="1" s="1"/>
  <c r="L151" i="1" a="1"/>
  <c r="L151" i="1" s="1"/>
  <c r="L157" i="1" a="1"/>
  <c r="L157" i="1" s="1"/>
  <c r="L163" i="1" a="1"/>
  <c r="L163" i="1" s="1"/>
  <c r="L167" i="1" a="1"/>
  <c r="L167" i="1" s="1"/>
  <c r="L172" i="1" a="1"/>
  <c r="L172" i="1" s="1"/>
  <c r="L121" i="1" a="1"/>
  <c r="L121" i="1" s="1"/>
  <c r="L129" i="1" a="1"/>
  <c r="L129" i="1" s="1"/>
  <c r="L140" i="1" a="1"/>
  <c r="L140" i="1" s="1"/>
  <c r="L148" i="1" a="1"/>
  <c r="L148" i="1" s="1"/>
  <c r="L152" i="1" a="1"/>
  <c r="L152" i="1" s="1"/>
  <c r="L156" i="1" a="1"/>
  <c r="L156" i="1" s="1"/>
  <c r="L161" i="1" a="1"/>
  <c r="L161" i="1" s="1"/>
  <c r="L171" i="1" a="1"/>
  <c r="L171" i="1" s="1"/>
  <c r="L179" i="1" a="1"/>
  <c r="L179" i="1" s="1"/>
  <c r="L235" i="1" a="1"/>
  <c r="L235" i="1" s="1"/>
  <c r="L237" i="1" a="1"/>
  <c r="L237" i="1" s="1"/>
  <c r="L242" i="1" a="1"/>
  <c r="L242" i="1" s="1"/>
  <c r="L248" i="1" a="1"/>
  <c r="L248" i="1" s="1"/>
  <c r="L255" i="1" a="1"/>
  <c r="L255" i="1" s="1"/>
  <c r="L259" i="1" a="1"/>
  <c r="L259" i="1" s="1"/>
  <c r="L261" i="1" a="1"/>
  <c r="L261" i="1" s="1"/>
  <c r="L269" i="1" a="1"/>
  <c r="L269" i="1" s="1"/>
  <c r="L270" i="1" a="1"/>
  <c r="L270" i="1" s="1"/>
  <c r="L277" i="1" a="1"/>
  <c r="L277" i="1" s="1"/>
  <c r="L279" i="1" a="1"/>
  <c r="L279" i="1" s="1"/>
  <c r="L289" i="1" a="1"/>
  <c r="L289" i="1" s="1"/>
  <c r="L295" i="1" a="1"/>
  <c r="L295" i="1" s="1"/>
  <c r="L308" i="1" a="1"/>
  <c r="L308" i="1" s="1"/>
  <c r="L180" i="1" a="1"/>
  <c r="L180" i="1" s="1"/>
  <c r="L184" i="1" a="1"/>
  <c r="L184" i="1" s="1"/>
  <c r="L187" i="1" a="1"/>
  <c r="L187" i="1" s="1"/>
  <c r="L190" i="1" a="1"/>
  <c r="L190" i="1" s="1"/>
  <c r="L192" i="1" a="1"/>
  <c r="L192" i="1" s="1"/>
  <c r="L198" i="1" a="1"/>
  <c r="L198" i="1" s="1"/>
  <c r="L201" i="1" a="1"/>
  <c r="L201" i="1" s="1"/>
  <c r="L207" i="1" a="1"/>
  <c r="L207" i="1" s="1"/>
  <c r="L208" i="1" a="1"/>
  <c r="L208" i="1" s="1"/>
  <c r="L215" i="1" a="1"/>
  <c r="L215" i="1" s="1"/>
  <c r="L218" i="1" a="1"/>
  <c r="L218" i="1" s="1"/>
  <c r="L221" i="1" a="1"/>
  <c r="L221" i="1" s="1"/>
  <c r="L226" i="1" a="1"/>
  <c r="L226" i="1" s="1"/>
  <c r="L228" i="1" a="1"/>
  <c r="L228" i="1" s="1"/>
  <c r="L240" i="1" a="1"/>
  <c r="L240" i="1" s="1"/>
  <c r="L241" i="1" a="1"/>
  <c r="L241" i="1" s="1"/>
  <c r="L245" i="1" a="1"/>
  <c r="L245" i="1" s="1"/>
  <c r="L250" i="1" a="1"/>
  <c r="L250" i="1" s="1"/>
  <c r="L253" i="1" a="1"/>
  <c r="L253" i="1" s="1"/>
  <c r="L263" i="1" a="1"/>
  <c r="L263" i="1" s="1"/>
  <c r="L267" i="1" a="1"/>
  <c r="L267" i="1" s="1"/>
  <c r="L276" i="1" a="1"/>
  <c r="L276" i="1" s="1"/>
  <c r="L283" i="1" a="1"/>
  <c r="L283" i="1" s="1"/>
  <c r="L288" i="1" a="1"/>
  <c r="L288" i="1" s="1"/>
  <c r="L294" i="1" a="1"/>
  <c r="L294" i="1" s="1"/>
  <c r="L296" i="1" a="1"/>
  <c r="L296" i="1" s="1"/>
  <c r="L299" i="1" a="1"/>
  <c r="L299" i="1" s="1"/>
  <c r="L301" i="1" a="1"/>
  <c r="L301" i="1" s="1"/>
  <c r="L304" i="1" a="1"/>
  <c r="L304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202" i="1" a="1"/>
  <c r="N20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8" i="1" a="1"/>
  <c r="N198" i="1" s="1"/>
  <c r="N200" i="1" a="1"/>
  <c r="N200" i="1" s="1"/>
  <c r="N201" i="1" a="1"/>
  <c r="N201" i="1" s="1"/>
  <c r="N203" i="1" a="1"/>
  <c r="N203" i="1" s="1"/>
  <c r="N205" i="1" a="1"/>
  <c r="N205" i="1" s="1"/>
  <c r="N207" i="1" a="1"/>
  <c r="N207" i="1" s="1"/>
  <c r="N209" i="1" a="1"/>
  <c r="N209" i="1" s="1"/>
  <c r="N222" i="1" a="1"/>
  <c r="N222" i="1" s="1"/>
  <c r="N225" i="1" a="1"/>
  <c r="N225" i="1" s="1"/>
  <c r="N226" i="1" a="1"/>
  <c r="N226" i="1" s="1"/>
  <c r="N229" i="1" a="1"/>
  <c r="N229" i="1" s="1"/>
  <c r="N230" i="1" a="1"/>
  <c r="N230" i="1" s="1"/>
  <c r="N232" i="1" a="1"/>
  <c r="N232" i="1" s="1"/>
  <c r="N234" i="1" a="1"/>
  <c r="N234" i="1" s="1"/>
  <c r="N236" i="1" a="1"/>
  <c r="N236" i="1" s="1"/>
  <c r="N238" i="1" a="1"/>
  <c r="N238" i="1" s="1"/>
  <c r="N240" i="1" a="1"/>
  <c r="N240" i="1" s="1"/>
  <c r="N242" i="1" a="1"/>
  <c r="N242" i="1" s="1"/>
  <c r="N245" i="1" a="1"/>
  <c r="N245" i="1" s="1"/>
  <c r="N247" i="1" a="1"/>
  <c r="N247" i="1" s="1"/>
  <c r="L124" i="1" a="1"/>
  <c r="L124" i="1" s="1"/>
  <c r="L130" i="1" a="1"/>
  <c r="L130" i="1" s="1"/>
  <c r="L134" i="1" a="1"/>
  <c r="L134" i="1" s="1"/>
  <c r="L142" i="1" a="1"/>
  <c r="L142" i="1" s="1"/>
  <c r="L144" i="1" a="1"/>
  <c r="L144" i="1" s="1"/>
  <c r="L149" i="1" a="1"/>
  <c r="L149" i="1" s="1"/>
  <c r="L155" i="1" a="1"/>
  <c r="L155" i="1" s="1"/>
  <c r="L160" i="1" a="1"/>
  <c r="L160" i="1" s="1"/>
  <c r="L168" i="1" a="1"/>
  <c r="L168" i="1" s="1"/>
  <c r="L174" i="1" a="1"/>
  <c r="L174" i="1" s="1"/>
  <c r="L177" i="1" a="1"/>
  <c r="L177" i="1" s="1"/>
  <c r="L186" i="1" a="1"/>
  <c r="L186" i="1" s="1"/>
  <c r="L196" i="1" a="1"/>
  <c r="L196" i="1" s="1"/>
  <c r="L210" i="1" a="1"/>
  <c r="L210" i="1" s="1"/>
  <c r="L214" i="1" a="1"/>
  <c r="L214" i="1" s="1"/>
  <c r="L217" i="1" a="1"/>
  <c r="L217" i="1" s="1"/>
  <c r="L219" i="1" a="1"/>
  <c r="L219" i="1" s="1"/>
  <c r="L222" i="1" a="1"/>
  <c r="L222" i="1" s="1"/>
  <c r="L224" i="1" a="1"/>
  <c r="L224" i="1" s="1"/>
  <c r="L227" i="1" a="1"/>
  <c r="L227" i="1" s="1"/>
  <c r="L229" i="1" a="1"/>
  <c r="L229" i="1" s="1"/>
  <c r="L232" i="1" a="1"/>
  <c r="L232" i="1" s="1"/>
  <c r="L246" i="1" a="1"/>
  <c r="L246" i="1" s="1"/>
  <c r="L252" i="1" a="1"/>
  <c r="L252" i="1" s="1"/>
  <c r="L258" i="1" a="1"/>
  <c r="L258" i="1" s="1"/>
  <c r="L262" i="1" a="1"/>
  <c r="L262" i="1" s="1"/>
  <c r="L272" i="1" a="1"/>
  <c r="L272" i="1" s="1"/>
  <c r="L281" i="1" a="1"/>
  <c r="L281" i="1" s="1"/>
  <c r="L286" i="1" a="1"/>
  <c r="L286" i="1" s="1"/>
  <c r="L291" i="1" a="1"/>
  <c r="L291" i="1" s="1"/>
  <c r="L297" i="1" a="1"/>
  <c r="L297" i="1" s="1"/>
  <c r="L302" i="1" a="1"/>
  <c r="L302" i="1" s="1"/>
  <c r="L12" i="1" a="1"/>
  <c r="L12" i="1" s="1"/>
  <c r="N249" i="1" a="1"/>
  <c r="N249" i="1" s="1"/>
  <c r="N250" i="1" a="1"/>
  <c r="N250" i="1" s="1"/>
  <c r="N253" i="1" a="1"/>
  <c r="N253" i="1" s="1"/>
  <c r="N257" i="1" a="1"/>
  <c r="N257" i="1" s="1"/>
  <c r="N260" i="1" a="1"/>
  <c r="N260" i="1" s="1"/>
  <c r="N264" i="1" a="1"/>
  <c r="N264" i="1" s="1"/>
  <c r="N265" i="1" a="1"/>
  <c r="N265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2" i="1" a="1"/>
  <c r="L122" i="1" s="1"/>
  <c r="L128" i="1" a="1"/>
  <c r="L128" i="1" s="1"/>
  <c r="L132" i="1" a="1"/>
  <c r="L132" i="1" s="1"/>
  <c r="L136" i="1" a="1"/>
  <c r="L136" i="1" s="1"/>
  <c r="L141" i="1" a="1"/>
  <c r="L141" i="1" s="1"/>
  <c r="L145" i="1" a="1"/>
  <c r="L145" i="1" s="1"/>
  <c r="L150" i="1" a="1"/>
  <c r="L150" i="1" s="1"/>
  <c r="L159" i="1" a="1"/>
  <c r="L159" i="1" s="1"/>
  <c r="L164" i="1" a="1"/>
  <c r="L164" i="1" s="1"/>
  <c r="L169" i="1" a="1"/>
  <c r="L169" i="1" s="1"/>
  <c r="L178" i="1" a="1"/>
  <c r="L178" i="1" s="1"/>
  <c r="L185" i="1" a="1"/>
  <c r="L185" i="1" s="1"/>
  <c r="L189" i="1" a="1"/>
  <c r="L189" i="1" s="1"/>
  <c r="L194" i="1" a="1"/>
  <c r="L194" i="1" s="1"/>
  <c r="L199" i="1" a="1"/>
  <c r="L199" i="1" s="1"/>
  <c r="L204" i="1" a="1"/>
  <c r="L204" i="1" s="1"/>
  <c r="L231" i="1" a="1"/>
  <c r="L231" i="1" s="1"/>
  <c r="L236" i="1" a="1"/>
  <c r="L236" i="1" s="1"/>
  <c r="L243" i="1" a="1"/>
  <c r="L243" i="1" s="1"/>
  <c r="L251" i="1" a="1"/>
  <c r="L251" i="1" s="1"/>
  <c r="L256" i="1" a="1"/>
  <c r="L256" i="1" s="1"/>
  <c r="L260" i="1" a="1"/>
  <c r="L260" i="1" s="1"/>
  <c r="L265" i="1" a="1"/>
  <c r="L265" i="1" s="1"/>
  <c r="L273" i="1" a="1"/>
  <c r="L273" i="1" s="1"/>
  <c r="L280" i="1" a="1"/>
  <c r="L280" i="1" s="1"/>
  <c r="L285" i="1" a="1"/>
  <c r="L285" i="1" s="1"/>
  <c r="L290" i="1" a="1"/>
  <c r="L290" i="1" s="1"/>
  <c r="L292" i="1" a="1"/>
  <c r="L292" i="1" s="1"/>
  <c r="L300" i="1" a="1"/>
  <c r="L300" i="1" s="1"/>
  <c r="L306" i="1" a="1"/>
  <c r="L306" i="1" s="1"/>
  <c r="L309" i="1" a="1"/>
  <c r="L309" i="1" s="1"/>
  <c r="N268" i="1" a="1"/>
  <c r="N268" i="1" s="1"/>
  <c r="L266" i="1" a="1"/>
  <c r="L266" i="1" s="1"/>
  <c r="L303" i="1" a="1"/>
  <c r="L303" i="1" s="1"/>
  <c r="L311" i="1" a="1"/>
  <c r="L311" i="1" s="1"/>
  <c r="K10" i="1" l="1"/>
  <c r="N10" i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tc={D9A628E0-1A79-4554-B6B3-99024C2D3700}</author>
    <author>tc={2231B279-3B74-4F79-BC82-244B3EE5D5DD}</author>
  </authors>
  <commentList>
    <comment ref="R11" authorId="0" shapeId="0" xr:uid="{D9A628E0-1A79-4554-B6B3-99024C2D370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QUEDA VACIO PORQUE NO HACE FALTA VERIFICACION</t>
      </text>
    </comment>
    <comment ref="S11" authorId="1" shapeId="0" xr:uid="{2231B279-3B74-4F79-BC82-244B3EE5D5DD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EXISTE CERO (0) DIAS SIN LLUVIA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<sst xmlns="http://schemas.openxmlformats.org/spreadsheetml/2006/main" count="3438" uniqueCount="73">
  <si>
    <t>Fecha_mediciÃ³n</t>
  </si>
  <si>
    <t>ID_parcela</t>
  </si>
  <si>
    <t>NDVI</t>
  </si>
  <si>
    <t>NDRE</t>
  </si>
  <si>
    <t>Temperatura_media</t>
  </si>
  <si>
    <t>Tipo_suelo</t>
  </si>
  <si>
    <t>Biomasa_real</t>
  </si>
  <si>
    <t>CategorÃ­a_biomasa</t>
  </si>
  <si>
    <t>P008</t>
  </si>
  <si>
    <t>Arenoso</t>
  </si>
  <si>
    <t>Media</t>
  </si>
  <si>
    <t>P009</t>
  </si>
  <si>
    <t>Baja</t>
  </si>
  <si>
    <t>P002</t>
  </si>
  <si>
    <t>Arcilloso</t>
  </si>
  <si>
    <t>P014</t>
  </si>
  <si>
    <t>Alta</t>
  </si>
  <si>
    <t>P004</t>
  </si>
  <si>
    <t>Franco</t>
  </si>
  <si>
    <t>P006</t>
  </si>
  <si>
    <t>P011</t>
  </si>
  <si>
    <t>P003</t>
  </si>
  <si>
    <t>P013</t>
  </si>
  <si>
    <t>P019</t>
  </si>
  <si>
    <t>P016</t>
  </si>
  <si>
    <t>P017</t>
  </si>
  <si>
    <t>P010</t>
  </si>
  <si>
    <t>P015</t>
  </si>
  <si>
    <t>P007</t>
  </si>
  <si>
    <t>P001</t>
  </si>
  <si>
    <t>P020</t>
  </si>
  <si>
    <t>P018</t>
  </si>
  <si>
    <t>P012</t>
  </si>
  <si>
    <t>P005</t>
  </si>
  <si>
    <t>NDVI Outlier Estadistica</t>
  </si>
  <si>
    <t>NDVI Outlier Manual</t>
  </si>
  <si>
    <t>TOTAL OUTLIER+VACIOS</t>
  </si>
  <si>
    <t>Q1</t>
  </si>
  <si>
    <t>Q3</t>
  </si>
  <si>
    <t>INTERQ</t>
  </si>
  <si>
    <t>LIMITE Q1</t>
  </si>
  <si>
    <t>LIMITE Q3</t>
  </si>
  <si>
    <t>Promedio</t>
  </si>
  <si>
    <t>NDRE Outlier Estadistica</t>
  </si>
  <si>
    <t>NDRE Outlier Manual</t>
  </si>
  <si>
    <t>PRECIPITACION Outlier Estadistica</t>
  </si>
  <si>
    <t>PRECIPITACION Outlier Manual</t>
  </si>
  <si>
    <t>TEMPERATURA Estadistica</t>
  </si>
  <si>
    <t>TEMPERATURA Manual</t>
  </si>
  <si>
    <t>DIAS SIN LLUVIA Estadistica</t>
  </si>
  <si>
    <t>Biomasa_real Estadistica</t>
  </si>
  <si>
    <t>Fecha de Medicion</t>
  </si>
  <si>
    <t>Categoria de Biomasa</t>
  </si>
  <si>
    <t>Minimo</t>
  </si>
  <si>
    <t>Maximo</t>
  </si>
  <si>
    <t>Valores</t>
  </si>
  <si>
    <t>Cantidad</t>
  </si>
  <si>
    <t>Parcela</t>
  </si>
  <si>
    <t>Cantidad de Mediciones Arcilloso</t>
  </si>
  <si>
    <t>Cantidad de Mediciones Arenoso</t>
  </si>
  <si>
    <t>Cantidad de Mediciones Franco</t>
  </si>
  <si>
    <t>Media Biomasa</t>
  </si>
  <si>
    <t>Min Biomasa</t>
  </si>
  <si>
    <t>Max Biomasa</t>
  </si>
  <si>
    <t>Analisis de Outliers</t>
  </si>
  <si>
    <t>Conteo</t>
  </si>
  <si>
    <t>Analisis Estadistico Descriptivo</t>
  </si>
  <si>
    <t>Minigrafico</t>
  </si>
  <si>
    <t xml:space="preserve"> PRECIPITACION Outlier</t>
  </si>
  <si>
    <t>Precipitacion</t>
  </si>
  <si>
    <t>Dias Sin Lluvia</t>
  </si>
  <si>
    <t>VERIFICADOR DE OUTLIER</t>
  </si>
  <si>
    <t>CALCULADORES DE CUARTILES E INTERCUARTILES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</si>
</sst>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13" fillId="33" borderId="12" xfId="0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1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6" fillId="0" borderId="13" xfId="0" applyFont="1" applyBorder="1" applyAlignment="1">
      <alignment horizontal="right" vertical="center" wrapText="1"/>
    </xf>
    <xf numFmtId="0" fontId="0" fillId="0" borderId="14" xfId="0" applyBorder="1" applyAlignment="1">
      <alignment horizontal="left" vertical="center" wrapText="1"/>
    </xf>
    <xf numFmtId="0" fontId="16" fillId="0" borderId="15" xfId="0" applyFont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10" xfId="0" applyFont="1" applyBorder="1" applyAlignment="1">
      <alignment horizontal="right" vertical="center" wrapText="1"/>
    </xf>
    <xf numFmtId="1" fontId="0" fillId="0" borderId="14" xfId="0" applyNumberFormat="1" applyBorder="1" applyAlignment="1">
      <alignment horizontal="left" vertical="center" wrapText="1"/>
    </xf>
    <xf numFmtId="1" fontId="16" fillId="0" borderId="15" xfId="0" applyNumberFormat="1" applyFont="1" applyBorder="1" applyAlignment="1">
      <alignment horizontal="right" vertical="center"/>
    </xf>
    <xf numFmtId="1" fontId="0" fillId="0" borderId="14" xfId="0" applyNumberFormat="1" applyBorder="1" applyAlignment="1">
      <alignment horizontal="left" vertical="center"/>
    </xf>
    <xf numFmtId="1" fontId="0" fillId="0" borderId="16" xfId="0" applyNumberFormat="1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6" fillId="34" borderId="0" xfId="0" applyFont="1" applyFill="1" applyBorder="1" applyAlignment="1">
      <alignment horizontal="left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vertic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6">
    <dxf>
      <numFmt numFmtId="170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numFmt numFmtId="169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PreProcesamiento_Outlier!$T$12:$T$311</c:f>
              <c:numCache>
                <c:formatCode>0</c:formatCode>
                <c:ptCount val="300"/>
                <c:pt idx="0">
                  <c:v>4567.8</c:v>
                </c:pt>
                <c:pt idx="1">
                  <c:v>2857.5</c:v>
                </c:pt>
                <c:pt idx="2">
                  <c:v>4812.3999999999996</c:v>
                </c:pt>
                <c:pt idx="3">
                  <c:v>2442.1999999999998</c:v>
                </c:pt>
                <c:pt idx="4">
                  <c:v>6110.8</c:v>
                </c:pt>
                <c:pt idx="5">
                  <c:v>6013.9</c:v>
                </c:pt>
                <c:pt idx="6">
                  <c:v>4122.3</c:v>
                </c:pt>
                <c:pt idx="7">
                  <c:v>5317.1</c:v>
                </c:pt>
                <c:pt idx="8">
                  <c:v>2878.5</c:v>
                </c:pt>
                <c:pt idx="9">
                  <c:v>3584</c:v>
                </c:pt>
                <c:pt idx="10">
                  <c:v>3525.5</c:v>
                </c:pt>
                <c:pt idx="11">
                  <c:v>4698</c:v>
                </c:pt>
                <c:pt idx="12">
                  <c:v>911.8</c:v>
                </c:pt>
                <c:pt idx="13">
                  <c:v>3831.6</c:v>
                </c:pt>
                <c:pt idx="14">
                  <c:v>4865.8999999999996</c:v>
                </c:pt>
                <c:pt idx="15">
                  <c:v>3345.6</c:v>
                </c:pt>
                <c:pt idx="16">
                  <c:v>4775.1000000000004</c:v>
                </c:pt>
                <c:pt idx="17">
                  <c:v>4826.3</c:v>
                </c:pt>
                <c:pt idx="18">
                  <c:v>4861.7</c:v>
                </c:pt>
                <c:pt idx="19">
                  <c:v>4629.7</c:v>
                </c:pt>
                <c:pt idx="20">
                  <c:v>2727.2</c:v>
                </c:pt>
                <c:pt idx="21">
                  <c:v>4660.5</c:v>
                </c:pt>
                <c:pt idx="22">
                  <c:v>3675.1</c:v>
                </c:pt>
                <c:pt idx="23">
                  <c:v>2581.9</c:v>
                </c:pt>
                <c:pt idx="24">
                  <c:v>3594.8</c:v>
                </c:pt>
                <c:pt idx="25">
                  <c:v>3400.6</c:v>
                </c:pt>
                <c:pt idx="26">
                  <c:v>3183.5</c:v>
                </c:pt>
                <c:pt idx="27">
                  <c:v>3629.2</c:v>
                </c:pt>
                <c:pt idx="28">
                  <c:v>3860.9</c:v>
                </c:pt>
                <c:pt idx="29">
                  <c:v>1390.5</c:v>
                </c:pt>
                <c:pt idx="30">
                  <c:v>2277.1</c:v>
                </c:pt>
                <c:pt idx="31">
                  <c:v>4628.3999999999996</c:v>
                </c:pt>
                <c:pt idx="32">
                  <c:v>3675.7</c:v>
                </c:pt>
                <c:pt idx="33">
                  <c:v>2476.6999999999998</c:v>
                </c:pt>
                <c:pt idx="34">
                  <c:v>1651.7</c:v>
                </c:pt>
                <c:pt idx="35">
                  <c:v>3362.8</c:v>
                </c:pt>
                <c:pt idx="36">
                  <c:v>5258</c:v>
                </c:pt>
                <c:pt idx="37">
                  <c:v>1829.6</c:v>
                </c:pt>
                <c:pt idx="38">
                  <c:v>3624</c:v>
                </c:pt>
                <c:pt idx="39">
                  <c:v>3048.1</c:v>
                </c:pt>
                <c:pt idx="40">
                  <c:v>3229.1</c:v>
                </c:pt>
                <c:pt idx="41">
                  <c:v>4100.7</c:v>
                </c:pt>
                <c:pt idx="42">
                  <c:v>5591.1</c:v>
                </c:pt>
                <c:pt idx="43">
                  <c:v>2873.9</c:v>
                </c:pt>
                <c:pt idx="44">
                  <c:v>3613.6</c:v>
                </c:pt>
                <c:pt idx="45">
                  <c:v>1956.3</c:v>
                </c:pt>
                <c:pt idx="46">
                  <c:v>3463.7</c:v>
                </c:pt>
                <c:pt idx="47">
                  <c:v>3405.9</c:v>
                </c:pt>
                <c:pt idx="48">
                  <c:v>2340.6999999999998</c:v>
                </c:pt>
                <c:pt idx="49">
                  <c:v>2799.3</c:v>
                </c:pt>
                <c:pt idx="50">
                  <c:v>3419.9</c:v>
                </c:pt>
                <c:pt idx="51">
                  <c:v>4706.3</c:v>
                </c:pt>
                <c:pt idx="52">
                  <c:v>4748.2</c:v>
                </c:pt>
                <c:pt idx="53">
                  <c:v>1555.6</c:v>
                </c:pt>
                <c:pt idx="54">
                  <c:v>#N/A</c:v>
                </c:pt>
                <c:pt idx="55">
                  <c:v>3461.1</c:v>
                </c:pt>
                <c:pt idx="56">
                  <c:v>1722.7</c:v>
                </c:pt>
                <c:pt idx="57">
                  <c:v>3813</c:v>
                </c:pt>
                <c:pt idx="58">
                  <c:v>4608.1000000000004</c:v>
                </c:pt>
                <c:pt idx="59">
                  <c:v>5902.2</c:v>
                </c:pt>
                <c:pt idx="60">
                  <c:v>4235.2</c:v>
                </c:pt>
                <c:pt idx="61">
                  <c:v>3770.3</c:v>
                </c:pt>
                <c:pt idx="62">
                  <c:v>3836.9</c:v>
                </c:pt>
                <c:pt idx="63">
                  <c:v>2590.1999999999998</c:v>
                </c:pt>
                <c:pt idx="64">
                  <c:v>4061.2</c:v>
                </c:pt>
                <c:pt idx="65">
                  <c:v>2737.1</c:v>
                </c:pt>
                <c:pt idx="66">
                  <c:v>3038.8</c:v>
                </c:pt>
                <c:pt idx="67">
                  <c:v>2773.5</c:v>
                </c:pt>
                <c:pt idx="68">
                  <c:v>2430.8000000000002</c:v>
                </c:pt>
                <c:pt idx="69">
                  <c:v>4281.3</c:v>
                </c:pt>
                <c:pt idx="70">
                  <c:v>2595.8000000000002</c:v>
                </c:pt>
                <c:pt idx="71">
                  <c:v>3875.5</c:v>
                </c:pt>
                <c:pt idx="72">
                  <c:v>2846.2</c:v>
                </c:pt>
                <c:pt idx="73">
                  <c:v>2303.6999999999998</c:v>
                </c:pt>
                <c:pt idx="74">
                  <c:v>1526.8</c:v>
                </c:pt>
                <c:pt idx="75">
                  <c:v>1354.4</c:v>
                </c:pt>
                <c:pt idx="76">
                  <c:v>5175.8</c:v>
                </c:pt>
                <c:pt idx="77">
                  <c:v>2713.4</c:v>
                </c:pt>
                <c:pt idx="78">
                  <c:v>4858.8</c:v>
                </c:pt>
                <c:pt idx="79">
                  <c:v>4584.7</c:v>
                </c:pt>
                <c:pt idx="80">
                  <c:v>3650.3</c:v>
                </c:pt>
                <c:pt idx="81">
                  <c:v>4164.8999999999996</c:v>
                </c:pt>
                <c:pt idx="82">
                  <c:v>3521.9</c:v>
                </c:pt>
                <c:pt idx="83">
                  <c:v>4589.6000000000004</c:v>
                </c:pt>
                <c:pt idx="84">
                  <c:v>3287.9</c:v>
                </c:pt>
                <c:pt idx="85">
                  <c:v>3455.1</c:v>
                </c:pt>
                <c:pt idx="86">
                  <c:v>4734.8999999999996</c:v>
                </c:pt>
                <c:pt idx="87">
                  <c:v>4144</c:v>
                </c:pt>
                <c:pt idx="88">
                  <c:v>4442</c:v>
                </c:pt>
                <c:pt idx="89">
                  <c:v>3201.2</c:v>
                </c:pt>
                <c:pt idx="90">
                  <c:v>4287.2</c:v>
                </c:pt>
                <c:pt idx="91">
                  <c:v>2766.9</c:v>
                </c:pt>
                <c:pt idx="92">
                  <c:v>3129.5</c:v>
                </c:pt>
                <c:pt idx="93">
                  <c:v>2116.5</c:v>
                </c:pt>
                <c:pt idx="94">
                  <c:v>3279.7</c:v>
                </c:pt>
                <c:pt idx="95">
                  <c:v>1714.9</c:v>
                </c:pt>
                <c:pt idx="96">
                  <c:v>3470.4</c:v>
                </c:pt>
                <c:pt idx="97">
                  <c:v>4654.3999999999996</c:v>
                </c:pt>
                <c:pt idx="98">
                  <c:v>2416.9</c:v>
                </c:pt>
                <c:pt idx="99">
                  <c:v>1353.6</c:v>
                </c:pt>
                <c:pt idx="100">
                  <c:v>1882.8</c:v>
                </c:pt>
                <c:pt idx="101">
                  <c:v>5115.2</c:v>
                </c:pt>
                <c:pt idx="102">
                  <c:v>3050.9</c:v>
                </c:pt>
                <c:pt idx="103">
                  <c:v>3314.1</c:v>
                </c:pt>
                <c:pt idx="104">
                  <c:v>5931</c:v>
                </c:pt>
                <c:pt idx="105">
                  <c:v>3547.5</c:v>
                </c:pt>
                <c:pt idx="106">
                  <c:v>2925.9</c:v>
                </c:pt>
                <c:pt idx="107">
                  <c:v>4931.6000000000004</c:v>
                </c:pt>
                <c:pt idx="108">
                  <c:v>4671.3999999999996</c:v>
                </c:pt>
                <c:pt idx="109">
                  <c:v>3492.8</c:v>
                </c:pt>
                <c:pt idx="110">
                  <c:v>2493.6</c:v>
                </c:pt>
                <c:pt idx="111">
                  <c:v>4705.1000000000004</c:v>
                </c:pt>
                <c:pt idx="112">
                  <c:v>3769.5</c:v>
                </c:pt>
                <c:pt idx="113">
                  <c:v>3873.6</c:v>
                </c:pt>
                <c:pt idx="114">
                  <c:v>3927.1</c:v>
                </c:pt>
                <c:pt idx="115">
                  <c:v>2028.4</c:v>
                </c:pt>
                <c:pt idx="116">
                  <c:v>2431.4</c:v>
                </c:pt>
                <c:pt idx="117">
                  <c:v>4502.5</c:v>
                </c:pt>
                <c:pt idx="118">
                  <c:v>1150.5999999999999</c:v>
                </c:pt>
                <c:pt idx="119">
                  <c:v>2296.4</c:v>
                </c:pt>
                <c:pt idx="120">
                  <c:v>4482.8999999999996</c:v>
                </c:pt>
                <c:pt idx="121">
                  <c:v>797.7</c:v>
                </c:pt>
                <c:pt idx="122">
                  <c:v>4700.8</c:v>
                </c:pt>
                <c:pt idx="123">
                  <c:v>2805.9</c:v>
                </c:pt>
                <c:pt idx="124">
                  <c:v>3484.5</c:v>
                </c:pt>
                <c:pt idx="125">
                  <c:v>3416.6</c:v>
                </c:pt>
                <c:pt idx="126">
                  <c:v>2563.1999999999998</c:v>
                </c:pt>
                <c:pt idx="127">
                  <c:v>1542.5</c:v>
                </c:pt>
                <c:pt idx="128">
                  <c:v>4734.3</c:v>
                </c:pt>
                <c:pt idx="129">
                  <c:v>4857</c:v>
                </c:pt>
                <c:pt idx="130">
                  <c:v>2637.6</c:v>
                </c:pt>
                <c:pt idx="131">
                  <c:v>3931.4</c:v>
                </c:pt>
                <c:pt idx="132">
                  <c:v>4810.8</c:v>
                </c:pt>
                <c:pt idx="133">
                  <c:v>4866.2</c:v>
                </c:pt>
                <c:pt idx="134">
                  <c:v>2923.8</c:v>
                </c:pt>
                <c:pt idx="135">
                  <c:v>2086.6999999999998</c:v>
                </c:pt>
                <c:pt idx="136">
                  <c:v>#N/A</c:v>
                </c:pt>
                <c:pt idx="137">
                  <c:v>4469.8999999999996</c:v>
                </c:pt>
                <c:pt idx="138">
                  <c:v>4430.8999999999996</c:v>
                </c:pt>
                <c:pt idx="139">
                  <c:v>2700.4</c:v>
                </c:pt>
                <c:pt idx="140">
                  <c:v>3865.9</c:v>
                </c:pt>
                <c:pt idx="141">
                  <c:v>5642.5</c:v>
                </c:pt>
                <c:pt idx="142">
                  <c:v>5092.6000000000004</c:v>
                </c:pt>
                <c:pt idx="143">
                  <c:v>5093.3999999999996</c:v>
                </c:pt>
                <c:pt idx="144">
                  <c:v>3923.3</c:v>
                </c:pt>
                <c:pt idx="145">
                  <c:v>3793</c:v>
                </c:pt>
                <c:pt idx="146">
                  <c:v>3823.3</c:v>
                </c:pt>
                <c:pt idx="147">
                  <c:v>3368</c:v>
                </c:pt>
                <c:pt idx="148">
                  <c:v>1346.2</c:v>
                </c:pt>
                <c:pt idx="149">
                  <c:v>3600.2</c:v>
                </c:pt>
                <c:pt idx="150">
                  <c:v>4451.8</c:v>
                </c:pt>
                <c:pt idx="151">
                  <c:v>2084.6</c:v>
                </c:pt>
                <c:pt idx="152">
                  <c:v>3363.2</c:v>
                </c:pt>
                <c:pt idx="153">
                  <c:v>4923.8</c:v>
                </c:pt>
                <c:pt idx="154">
                  <c:v>4217.5</c:v>
                </c:pt>
                <c:pt idx="155">
                  <c:v>1680</c:v>
                </c:pt>
                <c:pt idx="156">
                  <c:v>2183.3000000000002</c:v>
                </c:pt>
                <c:pt idx="157">
                  <c:v>4583.2</c:v>
                </c:pt>
                <c:pt idx="158">
                  <c:v>2614.3000000000002</c:v>
                </c:pt>
                <c:pt idx="159">
                  <c:v>3921.1</c:v>
                </c:pt>
                <c:pt idx="160">
                  <c:v>5316.1</c:v>
                </c:pt>
                <c:pt idx="161">
                  <c:v>2234.8000000000002</c:v>
                </c:pt>
                <c:pt idx="162">
                  <c:v>2807.8</c:v>
                </c:pt>
                <c:pt idx="163">
                  <c:v>3739.8</c:v>
                </c:pt>
                <c:pt idx="164">
                  <c:v>3291</c:v>
                </c:pt>
                <c:pt idx="165">
                  <c:v>5891.2</c:v>
                </c:pt>
                <c:pt idx="166">
                  <c:v>4908.8999999999996</c:v>
                </c:pt>
                <c:pt idx="167">
                  <c:v>4829.7</c:v>
                </c:pt>
                <c:pt idx="168">
                  <c:v>4274.8</c:v>
                </c:pt>
                <c:pt idx="169">
                  <c:v>2595.8000000000002</c:v>
                </c:pt>
                <c:pt idx="170">
                  <c:v>4652</c:v>
                </c:pt>
                <c:pt idx="171">
                  <c:v>4945.3</c:v>
                </c:pt>
                <c:pt idx="172">
                  <c:v>4377.8</c:v>
                </c:pt>
                <c:pt idx="173">
                  <c:v>4575.3</c:v>
                </c:pt>
                <c:pt idx="174">
                  <c:v>2860.1</c:v>
                </c:pt>
                <c:pt idx="175">
                  <c:v>4420.2</c:v>
                </c:pt>
                <c:pt idx="176">
                  <c:v>1625.2</c:v>
                </c:pt>
                <c:pt idx="177">
                  <c:v>3017.8</c:v>
                </c:pt>
                <c:pt idx="178">
                  <c:v>3352.5</c:v>
                </c:pt>
                <c:pt idx="179">
                  <c:v>5780.7</c:v>
                </c:pt>
                <c:pt idx="180">
                  <c:v>5098</c:v>
                </c:pt>
                <c:pt idx="181">
                  <c:v>3917.2</c:v>
                </c:pt>
                <c:pt idx="182">
                  <c:v>4592.8999999999996</c:v>
                </c:pt>
                <c:pt idx="183">
                  <c:v>3511.3</c:v>
                </c:pt>
                <c:pt idx="184">
                  <c:v>5126.3</c:v>
                </c:pt>
                <c:pt idx="185">
                  <c:v>3914.8</c:v>
                </c:pt>
                <c:pt idx="186">
                  <c:v>3468</c:v>
                </c:pt>
                <c:pt idx="187">
                  <c:v>#N/A</c:v>
                </c:pt>
                <c:pt idx="188">
                  <c:v>4981.3999999999996</c:v>
                </c:pt>
                <c:pt idx="189">
                  <c:v>3955.1</c:v>
                </c:pt>
                <c:pt idx="190">
                  <c:v>3899.6</c:v>
                </c:pt>
                <c:pt idx="191">
                  <c:v>1713.6</c:v>
                </c:pt>
                <c:pt idx="192">
                  <c:v>5344.3</c:v>
                </c:pt>
                <c:pt idx="193">
                  <c:v>1706.7</c:v>
                </c:pt>
                <c:pt idx="194">
                  <c:v>4131.7</c:v>
                </c:pt>
                <c:pt idx="195">
                  <c:v>5106.7</c:v>
                </c:pt>
                <c:pt idx="196">
                  <c:v>3073.8</c:v>
                </c:pt>
                <c:pt idx="197">
                  <c:v>1686.2</c:v>
                </c:pt>
                <c:pt idx="198">
                  <c:v>3912.1</c:v>
                </c:pt>
                <c:pt idx="199">
                  <c:v>5259.2</c:v>
                </c:pt>
                <c:pt idx="200">
                  <c:v>#N/A</c:v>
                </c:pt>
                <c:pt idx="201">
                  <c:v>4059.6</c:v>
                </c:pt>
                <c:pt idx="202">
                  <c:v>1060</c:v>
                </c:pt>
                <c:pt idx="203">
                  <c:v>3123.5</c:v>
                </c:pt>
                <c:pt idx="204">
                  <c:v>4107.8</c:v>
                </c:pt>
                <c:pt idx="205">
                  <c:v>4942.7</c:v>
                </c:pt>
                <c:pt idx="206">
                  <c:v>2397.4</c:v>
                </c:pt>
                <c:pt idx="207">
                  <c:v>4292.2</c:v>
                </c:pt>
                <c:pt idx="208">
                  <c:v>2962.5</c:v>
                </c:pt>
                <c:pt idx="209">
                  <c:v>2902.9</c:v>
                </c:pt>
                <c:pt idx="210">
                  <c:v>1853.1</c:v>
                </c:pt>
                <c:pt idx="211">
                  <c:v>4071.4</c:v>
                </c:pt>
                <c:pt idx="212">
                  <c:v>2742.4</c:v>
                </c:pt>
                <c:pt idx="213">
                  <c:v>2198.8000000000002</c:v>
                </c:pt>
                <c:pt idx="214">
                  <c:v>3002.1</c:v>
                </c:pt>
                <c:pt idx="215">
                  <c:v>4103.8999999999996</c:v>
                </c:pt>
                <c:pt idx="216">
                  <c:v>4091.8</c:v>
                </c:pt>
                <c:pt idx="217">
                  <c:v>4935.2</c:v>
                </c:pt>
                <c:pt idx="218">
                  <c:v>1835.5</c:v>
                </c:pt>
                <c:pt idx="219">
                  <c:v>4432</c:v>
                </c:pt>
                <c:pt idx="220">
                  <c:v>3329.4</c:v>
                </c:pt>
                <c:pt idx="221">
                  <c:v>4727.5</c:v>
                </c:pt>
                <c:pt idx="222">
                  <c:v>4559.7</c:v>
                </c:pt>
                <c:pt idx="223">
                  <c:v>2453.9</c:v>
                </c:pt>
                <c:pt idx="224">
                  <c:v>4666.2</c:v>
                </c:pt>
                <c:pt idx="225">
                  <c:v>2192.6</c:v>
                </c:pt>
                <c:pt idx="226">
                  <c:v>4046.1</c:v>
                </c:pt>
                <c:pt idx="227">
                  <c:v>3103.7</c:v>
                </c:pt>
                <c:pt idx="228">
                  <c:v>3862</c:v>
                </c:pt>
                <c:pt idx="229">
                  <c:v>2080.4</c:v>
                </c:pt>
                <c:pt idx="230">
                  <c:v>3186.3</c:v>
                </c:pt>
                <c:pt idx="231">
                  <c:v>3182.2</c:v>
                </c:pt>
                <c:pt idx="232">
                  <c:v>4335.8999999999996</c:v>
                </c:pt>
                <c:pt idx="233">
                  <c:v>3627.6</c:v>
                </c:pt>
                <c:pt idx="234">
                  <c:v>1975.1</c:v>
                </c:pt>
                <c:pt idx="235">
                  <c:v>3907.1</c:v>
                </c:pt>
                <c:pt idx="236">
                  <c:v>2200.6</c:v>
                </c:pt>
                <c:pt idx="237">
                  <c:v>3198.4</c:v>
                </c:pt>
                <c:pt idx="238">
                  <c:v>3983.7</c:v>
                </c:pt>
                <c:pt idx="239">
                  <c:v>3610.4</c:v>
                </c:pt>
                <c:pt idx="240">
                  <c:v>1376</c:v>
                </c:pt>
                <c:pt idx="241">
                  <c:v>3659.8</c:v>
                </c:pt>
                <c:pt idx="242">
                  <c:v>4833.8999999999996</c:v>
                </c:pt>
                <c:pt idx="243">
                  <c:v>4297</c:v>
                </c:pt>
                <c:pt idx="244">
                  <c:v>3714.8</c:v>
                </c:pt>
                <c:pt idx="245">
                  <c:v>4850</c:v>
                </c:pt>
                <c:pt idx="246">
                  <c:v>1886.7</c:v>
                </c:pt>
                <c:pt idx="247">
                  <c:v>3594.8</c:v>
                </c:pt>
                <c:pt idx="248">
                  <c:v>3796.6</c:v>
                </c:pt>
                <c:pt idx="249">
                  <c:v>2588.5</c:v>
                </c:pt>
                <c:pt idx="250">
                  <c:v>3037.3</c:v>
                </c:pt>
                <c:pt idx="251">
                  <c:v>3187</c:v>
                </c:pt>
                <c:pt idx="252">
                  <c:v>3121.9</c:v>
                </c:pt>
                <c:pt idx="253">
                  <c:v>6378.4</c:v>
                </c:pt>
                <c:pt idx="254">
                  <c:v>2588.6</c:v>
                </c:pt>
                <c:pt idx="255">
                  <c:v>3798.3</c:v>
                </c:pt>
                <c:pt idx="256">
                  <c:v>1812.1</c:v>
                </c:pt>
                <c:pt idx="257">
                  <c:v>4639.3999999999996</c:v>
                </c:pt>
                <c:pt idx="258">
                  <c:v>2906.9</c:v>
                </c:pt>
                <c:pt idx="259">
                  <c:v>3606.2</c:v>
                </c:pt>
                <c:pt idx="260">
                  <c:v>4641.5</c:v>
                </c:pt>
                <c:pt idx="261">
                  <c:v>5367</c:v>
                </c:pt>
                <c:pt idx="262">
                  <c:v>3098.4</c:v>
                </c:pt>
                <c:pt idx="263">
                  <c:v>2997.5</c:v>
                </c:pt>
                <c:pt idx="264">
                  <c:v>3583.7</c:v>
                </c:pt>
                <c:pt idx="265">
                  <c:v>2796.6</c:v>
                </c:pt>
                <c:pt idx="266">
                  <c:v>3201.8</c:v>
                </c:pt>
                <c:pt idx="267">
                  <c:v>2996.2</c:v>
                </c:pt>
                <c:pt idx="268">
                  <c:v>1564.4</c:v>
                </c:pt>
                <c:pt idx="269">
                  <c:v>3543</c:v>
                </c:pt>
                <c:pt idx="270">
                  <c:v>4749</c:v>
                </c:pt>
                <c:pt idx="271">
                  <c:v>4371.1000000000004</c:v>
                </c:pt>
                <c:pt idx="272">
                  <c:v>2918.2</c:v>
                </c:pt>
                <c:pt idx="273">
                  <c:v>2049.1</c:v>
                </c:pt>
                <c:pt idx="274">
                  <c:v>2692.2</c:v>
                </c:pt>
                <c:pt idx="275">
                  <c:v>5690.7</c:v>
                </c:pt>
                <c:pt idx="276">
                  <c:v>2661.7</c:v>
                </c:pt>
                <c:pt idx="277">
                  <c:v>2296.4</c:v>
                </c:pt>
                <c:pt idx="278">
                  <c:v>4144.5</c:v>
                </c:pt>
                <c:pt idx="279">
                  <c:v>3439</c:v>
                </c:pt>
                <c:pt idx="280">
                  <c:v>3933.3</c:v>
                </c:pt>
                <c:pt idx="281">
                  <c:v>2537.8000000000002</c:v>
                </c:pt>
                <c:pt idx="282">
                  <c:v>2099.6</c:v>
                </c:pt>
                <c:pt idx="283">
                  <c:v>6134.4</c:v>
                </c:pt>
                <c:pt idx="284">
                  <c:v>2158.6999999999998</c:v>
                </c:pt>
                <c:pt idx="285">
                  <c:v>4272.3</c:v>
                </c:pt>
                <c:pt idx="286">
                  <c:v>3579.4</c:v>
                </c:pt>
                <c:pt idx="287">
                  <c:v>3646.5</c:v>
                </c:pt>
                <c:pt idx="288">
                  <c:v>#N/A</c:v>
                </c:pt>
                <c:pt idx="289">
                  <c:v>2913.8</c:v>
                </c:pt>
                <c:pt idx="290">
                  <c:v>4599.8</c:v>
                </c:pt>
                <c:pt idx="291">
                  <c:v>4055.4</c:v>
                </c:pt>
                <c:pt idx="292">
                  <c:v>5408.1</c:v>
                </c:pt>
                <c:pt idx="293">
                  <c:v>1904.6</c:v>
                </c:pt>
                <c:pt idx="294">
                  <c:v>2661.4</c:v>
                </c:pt>
                <c:pt idx="295">
                  <c:v>5713.2</c:v>
                </c:pt>
                <c:pt idx="296">
                  <c:v>3333.4</c:v>
                </c:pt>
                <c:pt idx="297">
                  <c:v>4294.3</c:v>
                </c:pt>
                <c:pt idx="298">
                  <c:v>2895.3</c:v>
                </c:pt>
                <c:pt idx="299">
                  <c:v>4710.3999999999996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2-419A-9BF0-9B49A5C6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60719"/>
        <c:axId val="957877519"/>
      </c:scatterChart>
      <c:valAx>
        <c:axId val="957860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7519"/>
        <c:crosses val="autoZero"/>
        <c:crossBetween val="midCat"/>
      </c:valAx>
      <c:valAx>
        <c:axId val="957877519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NDVI &amp; NDRE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NDVI</c:v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Busqueda'!$A$40:$B$239</c:f>
              <c:multiLvlStrCache>
                <c:ptCount val="200"/>
                <c:lvl>
                  <c:pt idx="0">
                    <c:v>P001</c:v>
                  </c:pt>
                  <c:pt idx="1">
                    <c:v>P017</c:v>
                  </c:pt>
                  <c:pt idx="2">
                    <c:v>P009</c:v>
                  </c:pt>
                  <c:pt idx="3">
                    <c:v>P013</c:v>
                  </c:pt>
                  <c:pt idx="4">
                    <c:v>P019</c:v>
                  </c:pt>
                  <c:pt idx="5">
                    <c:v>P019</c:v>
                  </c:pt>
                  <c:pt idx="6">
                    <c:v>P017</c:v>
                  </c:pt>
                  <c:pt idx="7">
                    <c:v>P010</c:v>
                  </c:pt>
                  <c:pt idx="8">
                    <c:v>P010</c:v>
                  </c:pt>
                  <c:pt idx="9">
                    <c:v>P004</c:v>
                  </c:pt>
                  <c:pt idx="10">
                    <c:v>P008</c:v>
                  </c:pt>
                  <c:pt idx="11">
                    <c:v>P020</c:v>
                  </c:pt>
                  <c:pt idx="12">
                    <c:v>P020</c:v>
                  </c:pt>
                  <c:pt idx="13">
                    <c:v>P018</c:v>
                  </c:pt>
                  <c:pt idx="14">
                    <c:v>P014</c:v>
                  </c:pt>
                  <c:pt idx="15">
                    <c:v>P018</c:v>
                  </c:pt>
                  <c:pt idx="16">
                    <c:v>P014</c:v>
                  </c:pt>
                  <c:pt idx="17">
                    <c:v>P020</c:v>
                  </c:pt>
                  <c:pt idx="18">
                    <c:v>P015</c:v>
                  </c:pt>
                  <c:pt idx="19">
                    <c:v>P004</c:v>
                  </c:pt>
                  <c:pt idx="20">
                    <c:v>P013</c:v>
                  </c:pt>
                  <c:pt idx="21">
                    <c:v>P008</c:v>
                  </c:pt>
                  <c:pt idx="22">
                    <c:v>P018</c:v>
                  </c:pt>
                  <c:pt idx="23">
                    <c:v>P012</c:v>
                  </c:pt>
                  <c:pt idx="24">
                    <c:v>P014</c:v>
                  </c:pt>
                  <c:pt idx="25">
                    <c:v>P002</c:v>
                  </c:pt>
                  <c:pt idx="26">
                    <c:v>P018</c:v>
                  </c:pt>
                  <c:pt idx="27">
                    <c:v>P002</c:v>
                  </c:pt>
                  <c:pt idx="28">
                    <c:v>P011</c:v>
                  </c:pt>
                  <c:pt idx="29">
                    <c:v>P009</c:v>
                  </c:pt>
                  <c:pt idx="30">
                    <c:v>P012</c:v>
                  </c:pt>
                  <c:pt idx="31">
                    <c:v>P017</c:v>
                  </c:pt>
                  <c:pt idx="32">
                    <c:v>P015</c:v>
                  </c:pt>
                  <c:pt idx="33">
                    <c:v>P017</c:v>
                  </c:pt>
                  <c:pt idx="34">
                    <c:v>P018</c:v>
                  </c:pt>
                  <c:pt idx="35">
                    <c:v>P006</c:v>
                  </c:pt>
                  <c:pt idx="36">
                    <c:v>P017</c:v>
                  </c:pt>
                  <c:pt idx="37">
                    <c:v>P018</c:v>
                  </c:pt>
                  <c:pt idx="38">
                    <c:v>P008</c:v>
                  </c:pt>
                  <c:pt idx="39">
                    <c:v>P009</c:v>
                  </c:pt>
                  <c:pt idx="40">
                    <c:v>P006</c:v>
                  </c:pt>
                  <c:pt idx="41">
                    <c:v>P005</c:v>
                  </c:pt>
                  <c:pt idx="42">
                    <c:v>P012</c:v>
                  </c:pt>
                  <c:pt idx="43">
                    <c:v>P011</c:v>
                  </c:pt>
                  <c:pt idx="44">
                    <c:v>P001</c:v>
                  </c:pt>
                  <c:pt idx="45">
                    <c:v>P011</c:v>
                  </c:pt>
                  <c:pt idx="46">
                    <c:v>P019</c:v>
                  </c:pt>
                  <c:pt idx="47">
                    <c:v>P009</c:v>
                  </c:pt>
                  <c:pt idx="48">
                    <c:v>P002</c:v>
                  </c:pt>
                  <c:pt idx="49">
                    <c:v>P012</c:v>
                  </c:pt>
                  <c:pt idx="50">
                    <c:v>P004</c:v>
                  </c:pt>
                  <c:pt idx="51">
                    <c:v>P004</c:v>
                  </c:pt>
                  <c:pt idx="52">
                    <c:v>P018</c:v>
                  </c:pt>
                  <c:pt idx="53">
                    <c:v>P015</c:v>
                  </c:pt>
                  <c:pt idx="54">
                    <c:v>P019</c:v>
                  </c:pt>
                  <c:pt idx="55">
                    <c:v>P013</c:v>
                  </c:pt>
                  <c:pt idx="56">
                    <c:v>P019</c:v>
                  </c:pt>
                  <c:pt idx="57">
                    <c:v>P017</c:v>
                  </c:pt>
                  <c:pt idx="58">
                    <c:v>P006</c:v>
                  </c:pt>
                  <c:pt idx="59">
                    <c:v>P016</c:v>
                  </c:pt>
                  <c:pt idx="60">
                    <c:v>P012</c:v>
                  </c:pt>
                  <c:pt idx="61">
                    <c:v>P019</c:v>
                  </c:pt>
                  <c:pt idx="62">
                    <c:v>P005</c:v>
                  </c:pt>
                  <c:pt idx="63">
                    <c:v>P017</c:v>
                  </c:pt>
                  <c:pt idx="64">
                    <c:v>P001</c:v>
                  </c:pt>
                  <c:pt idx="65">
                    <c:v>P010</c:v>
                  </c:pt>
                  <c:pt idx="66">
                    <c:v>P015</c:v>
                  </c:pt>
                  <c:pt idx="67">
                    <c:v>P011</c:v>
                  </c:pt>
                  <c:pt idx="68">
                    <c:v>P013</c:v>
                  </c:pt>
                  <c:pt idx="69">
                    <c:v>P005</c:v>
                  </c:pt>
                  <c:pt idx="70">
                    <c:v>P001</c:v>
                  </c:pt>
                  <c:pt idx="71">
                    <c:v>P012</c:v>
                  </c:pt>
                  <c:pt idx="72">
                    <c:v>P011</c:v>
                  </c:pt>
                  <c:pt idx="73">
                    <c:v>P017</c:v>
                  </c:pt>
                  <c:pt idx="74">
                    <c:v>P004</c:v>
                  </c:pt>
                  <c:pt idx="75">
                    <c:v>P015</c:v>
                  </c:pt>
                  <c:pt idx="76">
                    <c:v>P009</c:v>
                  </c:pt>
                  <c:pt idx="77">
                    <c:v>P020</c:v>
                  </c:pt>
                  <c:pt idx="78">
                    <c:v>P019</c:v>
                  </c:pt>
                  <c:pt idx="79">
                    <c:v>P019</c:v>
                  </c:pt>
                  <c:pt idx="80">
                    <c:v>P012</c:v>
                  </c:pt>
                  <c:pt idx="81">
                    <c:v>P005</c:v>
                  </c:pt>
                  <c:pt idx="82">
                    <c:v>P010</c:v>
                  </c:pt>
                  <c:pt idx="83">
                    <c:v>P017</c:v>
                  </c:pt>
                  <c:pt idx="84">
                    <c:v>P005</c:v>
                  </c:pt>
                  <c:pt idx="85">
                    <c:v>P016</c:v>
                  </c:pt>
                  <c:pt idx="86">
                    <c:v>P007</c:v>
                  </c:pt>
                  <c:pt idx="87">
                    <c:v>P009</c:v>
                  </c:pt>
                  <c:pt idx="88">
                    <c:v>P003</c:v>
                  </c:pt>
                  <c:pt idx="89">
                    <c:v>P015</c:v>
                  </c:pt>
                  <c:pt idx="90">
                    <c:v>P016</c:v>
                  </c:pt>
                  <c:pt idx="91">
                    <c:v>P018</c:v>
                  </c:pt>
                  <c:pt idx="92">
                    <c:v>P014</c:v>
                  </c:pt>
                  <c:pt idx="93">
                    <c:v>P003</c:v>
                  </c:pt>
                  <c:pt idx="94">
                    <c:v>P012</c:v>
                  </c:pt>
                  <c:pt idx="95">
                    <c:v>P009</c:v>
                  </c:pt>
                  <c:pt idx="96">
                    <c:v>P007</c:v>
                  </c:pt>
                  <c:pt idx="97">
                    <c:v>P009</c:v>
                  </c:pt>
                  <c:pt idx="98">
                    <c:v>P013</c:v>
                  </c:pt>
                  <c:pt idx="99">
                    <c:v>P018</c:v>
                  </c:pt>
                  <c:pt idx="100">
                    <c:v>P005</c:v>
                  </c:pt>
                  <c:pt idx="101">
                    <c:v>P013</c:v>
                  </c:pt>
                  <c:pt idx="102">
                    <c:v>P004</c:v>
                  </c:pt>
                  <c:pt idx="103">
                    <c:v>P002</c:v>
                  </c:pt>
                  <c:pt idx="104">
                    <c:v>P016</c:v>
                  </c:pt>
                  <c:pt idx="105">
                    <c:v>P009</c:v>
                  </c:pt>
                  <c:pt idx="106">
                    <c:v>P009</c:v>
                  </c:pt>
                  <c:pt idx="107">
                    <c:v>P006</c:v>
                  </c:pt>
                  <c:pt idx="108">
                    <c:v>P011</c:v>
                  </c:pt>
                  <c:pt idx="109">
                    <c:v>P001</c:v>
                  </c:pt>
                  <c:pt idx="110">
                    <c:v>P004</c:v>
                  </c:pt>
                  <c:pt idx="111">
                    <c:v>P013</c:v>
                  </c:pt>
                  <c:pt idx="112">
                    <c:v>P013</c:v>
                  </c:pt>
                  <c:pt idx="113">
                    <c:v>P013</c:v>
                  </c:pt>
                  <c:pt idx="114">
                    <c:v>P002</c:v>
                  </c:pt>
                  <c:pt idx="115">
                    <c:v>P009</c:v>
                  </c:pt>
                  <c:pt idx="116">
                    <c:v>P008</c:v>
                  </c:pt>
                  <c:pt idx="117">
                    <c:v>P007</c:v>
                  </c:pt>
                  <c:pt idx="118">
                    <c:v>P004</c:v>
                  </c:pt>
                  <c:pt idx="119">
                    <c:v>P018</c:v>
                  </c:pt>
                  <c:pt idx="120">
                    <c:v>P003</c:v>
                  </c:pt>
                  <c:pt idx="121">
                    <c:v>P006</c:v>
                  </c:pt>
                  <c:pt idx="122">
                    <c:v>P012</c:v>
                  </c:pt>
                  <c:pt idx="123">
                    <c:v>P012</c:v>
                  </c:pt>
                  <c:pt idx="124">
                    <c:v>P008</c:v>
                  </c:pt>
                  <c:pt idx="125">
                    <c:v>P001</c:v>
                  </c:pt>
                  <c:pt idx="126">
                    <c:v>P004</c:v>
                  </c:pt>
                  <c:pt idx="127">
                    <c:v>P011</c:v>
                  </c:pt>
                  <c:pt idx="128">
                    <c:v>P003</c:v>
                  </c:pt>
                  <c:pt idx="129">
                    <c:v>P013</c:v>
                  </c:pt>
                  <c:pt idx="130">
                    <c:v>P017</c:v>
                  </c:pt>
                  <c:pt idx="131">
                    <c:v>P010</c:v>
                  </c:pt>
                  <c:pt idx="132">
                    <c:v>P012</c:v>
                  </c:pt>
                  <c:pt idx="133">
                    <c:v>P015</c:v>
                  </c:pt>
                  <c:pt idx="134">
                    <c:v>P010</c:v>
                  </c:pt>
                  <c:pt idx="135">
                    <c:v>P014</c:v>
                  </c:pt>
                  <c:pt idx="136">
                    <c:v>P013</c:v>
                  </c:pt>
                  <c:pt idx="137">
                    <c:v>P005</c:v>
                  </c:pt>
                  <c:pt idx="138">
                    <c:v>P006</c:v>
                  </c:pt>
                  <c:pt idx="139">
                    <c:v>P002</c:v>
                  </c:pt>
                  <c:pt idx="140">
                    <c:v>P017</c:v>
                  </c:pt>
                  <c:pt idx="141">
                    <c:v>P004</c:v>
                  </c:pt>
                  <c:pt idx="142">
                    <c:v>P014</c:v>
                  </c:pt>
                  <c:pt idx="143">
                    <c:v>P010</c:v>
                  </c:pt>
                  <c:pt idx="144">
                    <c:v>P003</c:v>
                  </c:pt>
                  <c:pt idx="145">
                    <c:v>P003</c:v>
                  </c:pt>
                  <c:pt idx="146">
                    <c:v>P015</c:v>
                  </c:pt>
                  <c:pt idx="147">
                    <c:v>P006</c:v>
                  </c:pt>
                  <c:pt idx="148">
                    <c:v>P017</c:v>
                  </c:pt>
                  <c:pt idx="149">
                    <c:v>P012</c:v>
                  </c:pt>
                  <c:pt idx="150">
                    <c:v>P020</c:v>
                  </c:pt>
                  <c:pt idx="151">
                    <c:v>P011</c:v>
                  </c:pt>
                  <c:pt idx="152">
                    <c:v>P004</c:v>
                  </c:pt>
                  <c:pt idx="153">
                    <c:v>P006</c:v>
                  </c:pt>
                  <c:pt idx="154">
                    <c:v>P001</c:v>
                  </c:pt>
                  <c:pt idx="155">
                    <c:v>P020</c:v>
                  </c:pt>
                  <c:pt idx="156">
                    <c:v>P016</c:v>
                  </c:pt>
                  <c:pt idx="157">
                    <c:v>P015</c:v>
                  </c:pt>
                  <c:pt idx="158">
                    <c:v>P017</c:v>
                  </c:pt>
                  <c:pt idx="159">
                    <c:v>P008</c:v>
                  </c:pt>
                  <c:pt idx="160">
                    <c:v>P012</c:v>
                  </c:pt>
                  <c:pt idx="161">
                    <c:v>P010</c:v>
                  </c:pt>
                  <c:pt idx="162">
                    <c:v>P015</c:v>
                  </c:pt>
                  <c:pt idx="163">
                    <c:v>P009</c:v>
                  </c:pt>
                  <c:pt idx="164">
                    <c:v>P002</c:v>
                  </c:pt>
                  <c:pt idx="165">
                    <c:v>P005</c:v>
                  </c:pt>
                  <c:pt idx="166">
                    <c:v>P006</c:v>
                  </c:pt>
                  <c:pt idx="167">
                    <c:v>P007</c:v>
                  </c:pt>
                  <c:pt idx="168">
                    <c:v>P001</c:v>
                  </c:pt>
                  <c:pt idx="169">
                    <c:v>P007</c:v>
                  </c:pt>
                  <c:pt idx="170">
                    <c:v>P020</c:v>
                  </c:pt>
                  <c:pt idx="171">
                    <c:v>P012</c:v>
                  </c:pt>
                  <c:pt idx="172">
                    <c:v>P016</c:v>
                  </c:pt>
                  <c:pt idx="173">
                    <c:v>P016</c:v>
                  </c:pt>
                  <c:pt idx="174">
                    <c:v>P011</c:v>
                  </c:pt>
                  <c:pt idx="175">
                    <c:v>P004</c:v>
                  </c:pt>
                  <c:pt idx="176">
                    <c:v>P013</c:v>
                  </c:pt>
                  <c:pt idx="177">
                    <c:v>P007</c:v>
                  </c:pt>
                  <c:pt idx="178">
                    <c:v>P004</c:v>
                  </c:pt>
                  <c:pt idx="179">
                    <c:v>P015</c:v>
                  </c:pt>
                  <c:pt idx="180">
                    <c:v>P019</c:v>
                  </c:pt>
                  <c:pt idx="181">
                    <c:v>P009</c:v>
                  </c:pt>
                  <c:pt idx="182">
                    <c:v>P011</c:v>
                  </c:pt>
                  <c:pt idx="183">
                    <c:v>P008</c:v>
                  </c:pt>
                  <c:pt idx="184">
                    <c:v>P001</c:v>
                  </c:pt>
                  <c:pt idx="185">
                    <c:v>P008</c:v>
                  </c:pt>
                  <c:pt idx="186">
                    <c:v>P013</c:v>
                  </c:pt>
                  <c:pt idx="187">
                    <c:v>P004</c:v>
                  </c:pt>
                  <c:pt idx="188">
                    <c:v>P008</c:v>
                  </c:pt>
                  <c:pt idx="189">
                    <c:v>P003</c:v>
                  </c:pt>
                  <c:pt idx="190">
                    <c:v>P009</c:v>
                  </c:pt>
                  <c:pt idx="191">
                    <c:v>P002</c:v>
                  </c:pt>
                  <c:pt idx="192">
                    <c:v>P002</c:v>
                  </c:pt>
                  <c:pt idx="193">
                    <c:v>P013</c:v>
                  </c:pt>
                  <c:pt idx="194">
                    <c:v>P015</c:v>
                  </c:pt>
                  <c:pt idx="195">
                    <c:v>P012</c:v>
                  </c:pt>
                  <c:pt idx="196">
                    <c:v>P004</c:v>
                  </c:pt>
                  <c:pt idx="197">
                    <c:v>P008</c:v>
                  </c:pt>
                  <c:pt idx="198">
                    <c:v>P009</c:v>
                  </c:pt>
                  <c:pt idx="199">
                    <c:v>P005</c:v>
                  </c:pt>
                </c:lvl>
                <c:lvl>
                  <c:pt idx="0">
                    <c:v>16/09/2024</c:v>
                  </c:pt>
                  <c:pt idx="1">
                    <c:v>23/09/2024</c:v>
                  </c:pt>
                  <c:pt idx="2">
                    <c:v>30/09/2024</c:v>
                  </c:pt>
                  <c:pt idx="3">
                    <c:v>7/10/2024</c:v>
                  </c:pt>
                  <c:pt idx="4">
                    <c:v>14/10/2024</c:v>
                  </c:pt>
                  <c:pt idx="5">
                    <c:v>21/10/2024</c:v>
                  </c:pt>
                  <c:pt idx="6">
                    <c:v>28/10/2024</c:v>
                  </c:pt>
                  <c:pt idx="7">
                    <c:v>4/11/2024</c:v>
                  </c:pt>
                  <c:pt idx="8">
                    <c:v>11/11/2024</c:v>
                  </c:pt>
                  <c:pt idx="9">
                    <c:v>18/11/2024</c:v>
                  </c:pt>
                  <c:pt idx="10">
                    <c:v>25/11/2024</c:v>
                  </c:pt>
                  <c:pt idx="11">
                    <c:v>2/12/2024</c:v>
                  </c:pt>
                  <c:pt idx="12">
                    <c:v>9/12/2024</c:v>
                  </c:pt>
                  <c:pt idx="13">
                    <c:v>16/12/2024</c:v>
                  </c:pt>
                  <c:pt idx="14">
                    <c:v>23/12/2024</c:v>
                  </c:pt>
                  <c:pt idx="15">
                    <c:v>30/12/2024</c:v>
                  </c:pt>
                  <c:pt idx="16">
                    <c:v>6/01/2025</c:v>
                  </c:pt>
                  <c:pt idx="17">
                    <c:v>13/01/2025</c:v>
                  </c:pt>
                  <c:pt idx="18">
                    <c:v>20/01/2025</c:v>
                  </c:pt>
                  <c:pt idx="19">
                    <c:v>27/01/2025</c:v>
                  </c:pt>
                  <c:pt idx="20">
                    <c:v>3/02/2025</c:v>
                  </c:pt>
                  <c:pt idx="21">
                    <c:v>10/02/2025</c:v>
                  </c:pt>
                  <c:pt idx="22">
                    <c:v>17/02/2025</c:v>
                  </c:pt>
                  <c:pt idx="23">
                    <c:v>24/02/2025</c:v>
                  </c:pt>
                  <c:pt idx="24">
                    <c:v>3/03/2025</c:v>
                  </c:pt>
                  <c:pt idx="25">
                    <c:v>10/03/2025</c:v>
                  </c:pt>
                  <c:pt idx="26">
                    <c:v>17/03/2025</c:v>
                  </c:pt>
                  <c:pt idx="27">
                    <c:v>24/03/2025</c:v>
                  </c:pt>
                  <c:pt idx="28">
                    <c:v>31/03/2025</c:v>
                  </c:pt>
                  <c:pt idx="29">
                    <c:v>7/04/2025</c:v>
                  </c:pt>
                  <c:pt idx="30">
                    <c:v>14/04/2025</c:v>
                  </c:pt>
                  <c:pt idx="31">
                    <c:v>21/04/2025</c:v>
                  </c:pt>
                  <c:pt idx="32">
                    <c:v>28/04/2025</c:v>
                  </c:pt>
                  <c:pt idx="33">
                    <c:v>5/05/2025</c:v>
                  </c:pt>
                  <c:pt idx="34">
                    <c:v>12/05/2025</c:v>
                  </c:pt>
                  <c:pt idx="35">
                    <c:v>19/05/2025</c:v>
                  </c:pt>
                  <c:pt idx="36">
                    <c:v>26/05/2025</c:v>
                  </c:pt>
                  <c:pt idx="37">
                    <c:v>2/06/2025</c:v>
                  </c:pt>
                  <c:pt idx="38">
                    <c:v>9/06/2025</c:v>
                  </c:pt>
                  <c:pt idx="39">
                    <c:v>16/06/2025</c:v>
                  </c:pt>
                  <c:pt idx="40">
                    <c:v>23/06/2025</c:v>
                  </c:pt>
                  <c:pt idx="41">
                    <c:v>30/06/2025</c:v>
                  </c:pt>
                  <c:pt idx="42">
                    <c:v>7/07/2025</c:v>
                  </c:pt>
                  <c:pt idx="43">
                    <c:v>14/07/2025</c:v>
                  </c:pt>
                  <c:pt idx="44">
                    <c:v>21/07/2025</c:v>
                  </c:pt>
                  <c:pt idx="45">
                    <c:v>28/07/2025</c:v>
                  </c:pt>
                  <c:pt idx="46">
                    <c:v>4/08/2025</c:v>
                  </c:pt>
                  <c:pt idx="47">
                    <c:v>11/08/2025</c:v>
                  </c:pt>
                  <c:pt idx="48">
                    <c:v>18/08/2025</c:v>
                  </c:pt>
                  <c:pt idx="49">
                    <c:v>25/08/2025</c:v>
                  </c:pt>
                  <c:pt idx="50">
                    <c:v>1/09/2025</c:v>
                  </c:pt>
                  <c:pt idx="51">
                    <c:v>8/09/2025</c:v>
                  </c:pt>
                  <c:pt idx="52">
                    <c:v>15/09/2025</c:v>
                  </c:pt>
                  <c:pt idx="53">
                    <c:v>22/09/2025</c:v>
                  </c:pt>
                  <c:pt idx="54">
                    <c:v>29/09/2025</c:v>
                  </c:pt>
                  <c:pt idx="55">
                    <c:v>6/10/2025</c:v>
                  </c:pt>
                  <c:pt idx="56">
                    <c:v>13/10/2025</c:v>
                  </c:pt>
                  <c:pt idx="57">
                    <c:v>20/10/2025</c:v>
                  </c:pt>
                  <c:pt idx="58">
                    <c:v>27/10/2025</c:v>
                  </c:pt>
                  <c:pt idx="59">
                    <c:v>3/11/2025</c:v>
                  </c:pt>
                  <c:pt idx="60">
                    <c:v>10/11/2025</c:v>
                  </c:pt>
                  <c:pt idx="61">
                    <c:v>17/11/2025</c:v>
                  </c:pt>
                  <c:pt idx="62">
                    <c:v>24/11/2025</c:v>
                  </c:pt>
                  <c:pt idx="63">
                    <c:v>1/12/2025</c:v>
                  </c:pt>
                  <c:pt idx="64">
                    <c:v>8/12/2025</c:v>
                  </c:pt>
                  <c:pt idx="65">
                    <c:v>15/12/2025</c:v>
                  </c:pt>
                  <c:pt idx="66">
                    <c:v>22/12/2025</c:v>
                  </c:pt>
                  <c:pt idx="67">
                    <c:v>29/12/2025</c:v>
                  </c:pt>
                  <c:pt idx="68">
                    <c:v>5/01/2026</c:v>
                  </c:pt>
                  <c:pt idx="69">
                    <c:v>12/01/2026</c:v>
                  </c:pt>
                  <c:pt idx="70">
                    <c:v>19/01/2026</c:v>
                  </c:pt>
                  <c:pt idx="71">
                    <c:v>26/01/2026</c:v>
                  </c:pt>
                  <c:pt idx="72">
                    <c:v>2/02/2026</c:v>
                  </c:pt>
                  <c:pt idx="73">
                    <c:v>9/02/2026</c:v>
                  </c:pt>
                  <c:pt idx="74">
                    <c:v>16/02/2026</c:v>
                  </c:pt>
                  <c:pt idx="75">
                    <c:v>23/02/2026</c:v>
                  </c:pt>
                  <c:pt idx="76">
                    <c:v>2/03/2026</c:v>
                  </c:pt>
                  <c:pt idx="77">
                    <c:v>9/03/2026</c:v>
                  </c:pt>
                  <c:pt idx="78">
                    <c:v>16/03/2026</c:v>
                  </c:pt>
                  <c:pt idx="79">
                    <c:v>23/03/2026</c:v>
                  </c:pt>
                  <c:pt idx="80">
                    <c:v>30/03/2026</c:v>
                  </c:pt>
                  <c:pt idx="81">
                    <c:v>6/04/2026</c:v>
                  </c:pt>
                  <c:pt idx="82">
                    <c:v>13/04/2026</c:v>
                  </c:pt>
                  <c:pt idx="83">
                    <c:v>20/04/2026</c:v>
                  </c:pt>
                  <c:pt idx="84">
                    <c:v>27/04/2026</c:v>
                  </c:pt>
                  <c:pt idx="85">
                    <c:v>4/05/2026</c:v>
                  </c:pt>
                  <c:pt idx="86">
                    <c:v>11/05/2026</c:v>
                  </c:pt>
                  <c:pt idx="87">
                    <c:v>18/05/2026</c:v>
                  </c:pt>
                  <c:pt idx="88">
                    <c:v>25/05/2026</c:v>
                  </c:pt>
                  <c:pt idx="89">
                    <c:v>1/06/2026</c:v>
                  </c:pt>
                  <c:pt idx="90">
                    <c:v>8/06/2026</c:v>
                  </c:pt>
                  <c:pt idx="91">
                    <c:v>15/06/2026</c:v>
                  </c:pt>
                  <c:pt idx="92">
                    <c:v>22/06/2026</c:v>
                  </c:pt>
                  <c:pt idx="93">
                    <c:v>29/06/2026</c:v>
                  </c:pt>
                  <c:pt idx="94">
                    <c:v>6/07/2026</c:v>
                  </c:pt>
                  <c:pt idx="95">
                    <c:v>13/07/2026</c:v>
                  </c:pt>
                  <c:pt idx="96">
                    <c:v>20/07/2026</c:v>
                  </c:pt>
                  <c:pt idx="97">
                    <c:v>27/07/2026</c:v>
                  </c:pt>
                  <c:pt idx="98">
                    <c:v>3/08/2026</c:v>
                  </c:pt>
                  <c:pt idx="99">
                    <c:v>10/08/2026</c:v>
                  </c:pt>
                  <c:pt idx="100">
                    <c:v>17/08/2026</c:v>
                  </c:pt>
                  <c:pt idx="101">
                    <c:v>24/08/2026</c:v>
                  </c:pt>
                  <c:pt idx="102">
                    <c:v>31/08/2026</c:v>
                  </c:pt>
                  <c:pt idx="103">
                    <c:v>7/09/2026</c:v>
                  </c:pt>
                  <c:pt idx="104">
                    <c:v>14/09/2026</c:v>
                  </c:pt>
                  <c:pt idx="105">
                    <c:v>21/09/2026</c:v>
                  </c:pt>
                  <c:pt idx="106">
                    <c:v>28/09/2026</c:v>
                  </c:pt>
                  <c:pt idx="107">
                    <c:v>5/10/2026</c:v>
                  </c:pt>
                  <c:pt idx="108">
                    <c:v>12/10/2026</c:v>
                  </c:pt>
                  <c:pt idx="109">
                    <c:v>19/10/2026</c:v>
                  </c:pt>
                  <c:pt idx="110">
                    <c:v>26/10/2026</c:v>
                  </c:pt>
                  <c:pt idx="111">
                    <c:v>2/11/2026</c:v>
                  </c:pt>
                  <c:pt idx="112">
                    <c:v>9/11/2026</c:v>
                  </c:pt>
                  <c:pt idx="113">
                    <c:v>16/11/2026</c:v>
                  </c:pt>
                  <c:pt idx="114">
                    <c:v>23/11/2026</c:v>
                  </c:pt>
                  <c:pt idx="115">
                    <c:v>30/11/2026</c:v>
                  </c:pt>
                  <c:pt idx="116">
                    <c:v>7/12/2026</c:v>
                  </c:pt>
                  <c:pt idx="117">
                    <c:v>14/12/2026</c:v>
                  </c:pt>
                  <c:pt idx="118">
                    <c:v>21/12/2026</c:v>
                  </c:pt>
                  <c:pt idx="119">
                    <c:v>28/12/2026</c:v>
                  </c:pt>
                  <c:pt idx="120">
                    <c:v>4/01/2027</c:v>
                  </c:pt>
                  <c:pt idx="121">
                    <c:v>11/01/2027</c:v>
                  </c:pt>
                  <c:pt idx="122">
                    <c:v>18/01/2027</c:v>
                  </c:pt>
                  <c:pt idx="123">
                    <c:v>25/01/2027</c:v>
                  </c:pt>
                  <c:pt idx="124">
                    <c:v>1/02/2027</c:v>
                  </c:pt>
                  <c:pt idx="125">
                    <c:v>8/02/2027</c:v>
                  </c:pt>
                  <c:pt idx="126">
                    <c:v>15/02/2027</c:v>
                  </c:pt>
                  <c:pt idx="127">
                    <c:v>22/02/2027</c:v>
                  </c:pt>
                  <c:pt idx="128">
                    <c:v>1/03/2027</c:v>
                  </c:pt>
                  <c:pt idx="129">
                    <c:v>8/03/2027</c:v>
                  </c:pt>
                  <c:pt idx="130">
                    <c:v>15/03/2027</c:v>
                  </c:pt>
                  <c:pt idx="131">
                    <c:v>22/03/2027</c:v>
                  </c:pt>
                  <c:pt idx="132">
                    <c:v>29/03/2027</c:v>
                  </c:pt>
                  <c:pt idx="133">
                    <c:v>5/04/2027</c:v>
                  </c:pt>
                  <c:pt idx="134">
                    <c:v>12/04/2027</c:v>
                  </c:pt>
                  <c:pt idx="135">
                    <c:v>19/04/2027</c:v>
                  </c:pt>
                  <c:pt idx="136">
                    <c:v>26/04/2027</c:v>
                  </c:pt>
                  <c:pt idx="137">
                    <c:v>3/05/2027</c:v>
                  </c:pt>
                  <c:pt idx="138">
                    <c:v>10/05/2027</c:v>
                  </c:pt>
                  <c:pt idx="139">
                    <c:v>17/05/2027</c:v>
                  </c:pt>
                  <c:pt idx="140">
                    <c:v>24/05/2027</c:v>
                  </c:pt>
                  <c:pt idx="141">
                    <c:v>31/05/2027</c:v>
                  </c:pt>
                  <c:pt idx="142">
                    <c:v>7/06/2027</c:v>
                  </c:pt>
                  <c:pt idx="143">
                    <c:v>14/06/2027</c:v>
                  </c:pt>
                  <c:pt idx="144">
                    <c:v>21/06/2027</c:v>
                  </c:pt>
                  <c:pt idx="145">
                    <c:v>28/06/2027</c:v>
                  </c:pt>
                  <c:pt idx="146">
                    <c:v>5/07/2027</c:v>
                  </c:pt>
                  <c:pt idx="147">
                    <c:v>12/07/2027</c:v>
                  </c:pt>
                  <c:pt idx="148">
                    <c:v>19/07/2027</c:v>
                  </c:pt>
                  <c:pt idx="149">
                    <c:v>26/07/2027</c:v>
                  </c:pt>
                  <c:pt idx="150">
                    <c:v>2/08/2027</c:v>
                  </c:pt>
                  <c:pt idx="151">
                    <c:v>9/08/2027</c:v>
                  </c:pt>
                  <c:pt idx="152">
                    <c:v>16/08/2027</c:v>
                  </c:pt>
                  <c:pt idx="153">
                    <c:v>23/08/2027</c:v>
                  </c:pt>
                  <c:pt idx="154">
                    <c:v>30/08/2027</c:v>
                  </c:pt>
                  <c:pt idx="155">
                    <c:v>6/09/2027</c:v>
                  </c:pt>
                  <c:pt idx="156">
                    <c:v>13/09/2027</c:v>
                  </c:pt>
                  <c:pt idx="157">
                    <c:v>20/09/2027</c:v>
                  </c:pt>
                  <c:pt idx="158">
                    <c:v>27/09/2027</c:v>
                  </c:pt>
                  <c:pt idx="159">
                    <c:v>4/10/2027</c:v>
                  </c:pt>
                  <c:pt idx="160">
                    <c:v>11/10/2027</c:v>
                  </c:pt>
                  <c:pt idx="161">
                    <c:v>18/10/2027</c:v>
                  </c:pt>
                  <c:pt idx="162">
                    <c:v>25/10/2027</c:v>
                  </c:pt>
                  <c:pt idx="163">
                    <c:v>1/11/2027</c:v>
                  </c:pt>
                  <c:pt idx="164">
                    <c:v>8/11/2027</c:v>
                  </c:pt>
                  <c:pt idx="165">
                    <c:v>15/11/2027</c:v>
                  </c:pt>
                  <c:pt idx="166">
                    <c:v>22/11/2027</c:v>
                  </c:pt>
                  <c:pt idx="167">
                    <c:v>29/11/2027</c:v>
                  </c:pt>
                  <c:pt idx="168">
                    <c:v>6/12/2027</c:v>
                  </c:pt>
                  <c:pt idx="169">
                    <c:v>13/12/2027</c:v>
                  </c:pt>
                  <c:pt idx="170">
                    <c:v>20/12/2027</c:v>
                  </c:pt>
                  <c:pt idx="171">
                    <c:v>27/12/2027</c:v>
                  </c:pt>
                  <c:pt idx="172">
                    <c:v>3/01/2028</c:v>
                  </c:pt>
                  <c:pt idx="173">
                    <c:v>10/01/2028</c:v>
                  </c:pt>
                  <c:pt idx="174">
                    <c:v>17/01/2028</c:v>
                  </c:pt>
                  <c:pt idx="175">
                    <c:v>24/01/2028</c:v>
                  </c:pt>
                  <c:pt idx="176">
                    <c:v>31/01/2028</c:v>
                  </c:pt>
                  <c:pt idx="177">
                    <c:v>7/02/2028</c:v>
                  </c:pt>
                  <c:pt idx="178">
                    <c:v>14/02/2028</c:v>
                  </c:pt>
                  <c:pt idx="179">
                    <c:v>21/02/2028</c:v>
                  </c:pt>
                  <c:pt idx="180">
                    <c:v>28/02/2028</c:v>
                  </c:pt>
                  <c:pt idx="181">
                    <c:v>6/03/2028</c:v>
                  </c:pt>
                  <c:pt idx="182">
                    <c:v>13/03/2028</c:v>
                  </c:pt>
                  <c:pt idx="183">
                    <c:v>20/03/2028</c:v>
                  </c:pt>
                  <c:pt idx="184">
                    <c:v>27/03/2028</c:v>
                  </c:pt>
                  <c:pt idx="185">
                    <c:v>3/04/2028</c:v>
                  </c:pt>
                  <c:pt idx="186">
                    <c:v>10/04/2028</c:v>
                  </c:pt>
                  <c:pt idx="187">
                    <c:v>17/04/2028</c:v>
                  </c:pt>
                  <c:pt idx="188">
                    <c:v>24/04/2028</c:v>
                  </c:pt>
                  <c:pt idx="189">
                    <c:v>1/05/2028</c:v>
                  </c:pt>
                  <c:pt idx="190">
                    <c:v>8/05/2028</c:v>
                  </c:pt>
                  <c:pt idx="191">
                    <c:v>15/05/2028</c:v>
                  </c:pt>
                  <c:pt idx="192">
                    <c:v>22/05/2028</c:v>
                  </c:pt>
                  <c:pt idx="193">
                    <c:v>29/05/2028</c:v>
                  </c:pt>
                  <c:pt idx="194">
                    <c:v>5/06/2028</c:v>
                  </c:pt>
                  <c:pt idx="195">
                    <c:v>12/06/2028</c:v>
                  </c:pt>
                  <c:pt idx="196">
                    <c:v>19/06/2028</c:v>
                  </c:pt>
                  <c:pt idx="197">
                    <c:v>26/06/2028</c:v>
                  </c:pt>
                  <c:pt idx="198">
                    <c:v>3/07/2028</c:v>
                  </c:pt>
                  <c:pt idx="199">
                    <c:v>10/07/2028</c:v>
                  </c:pt>
                </c:lvl>
              </c:multiLvlStrCache>
            </c:multiLvlStrRef>
          </c:cat>
          <c:val>
            <c:numRef>
              <c:f>'Reporte 1Tabla de Busqueda'!$C$40:$C$239</c:f>
              <c:numCache>
                <c:formatCode>General</c:formatCode>
                <c:ptCount val="200"/>
                <c:pt idx="0">
                  <c:v>0.36</c:v>
                </c:pt>
                <c:pt idx="1">
                  <c:v>0.64400000000000002</c:v>
                </c:pt>
                <c:pt idx="2">
                  <c:v>0.35499999999999998</c:v>
                </c:pt>
                <c:pt idx="3">
                  <c:v>0.42499999999999999</c:v>
                </c:pt>
                <c:pt idx="4">
                  <c:v>0.79400000000000004</c:v>
                </c:pt>
                <c:pt idx="5">
                  <c:v>0.71</c:v>
                </c:pt>
                <c:pt idx="6">
                  <c:v>0.26700000000000002</c:v>
                </c:pt>
                <c:pt idx="7">
                  <c:v>0.5</c:v>
                </c:pt>
                <c:pt idx="8">
                  <c:v>0.22</c:v>
                </c:pt>
                <c:pt idx="9">
                  <c:v>0.53700000000000003</c:v>
                </c:pt>
                <c:pt idx="10">
                  <c:v>0.66400000000000003</c:v>
                </c:pt>
                <c:pt idx="11">
                  <c:v>0.28299999999999997</c:v>
                </c:pt>
                <c:pt idx="12">
                  <c:v>0.40200000000000002</c:v>
                </c:pt>
                <c:pt idx="13">
                  <c:v>0.47799999999999998</c:v>
                </c:pt>
                <c:pt idx="14">
                  <c:v>0.84399999999999997</c:v>
                </c:pt>
                <c:pt idx="15">
                  <c:v>0.89500000000000002</c:v>
                </c:pt>
                <c:pt idx="16">
                  <c:v>0.23100000000000001</c:v>
                </c:pt>
                <c:pt idx="17">
                  <c:v>0.73299999999999998</c:v>
                </c:pt>
                <c:pt idx="18">
                  <c:v>0.46</c:v>
                </c:pt>
                <c:pt idx="19">
                  <c:v>0.47499999999999998</c:v>
                </c:pt>
                <c:pt idx="20">
                  <c:v>0.72799999999999998</c:v>
                </c:pt>
                <c:pt idx="21">
                  <c:v>0.84299999999999997</c:v>
                </c:pt>
                <c:pt idx="22">
                  <c:v>0.86599999999999999</c:v>
                </c:pt>
                <c:pt idx="23">
                  <c:v>0.60399999999999998</c:v>
                </c:pt>
                <c:pt idx="24">
                  <c:v>0.45</c:v>
                </c:pt>
                <c:pt idx="25">
                  <c:v>0.751</c:v>
                </c:pt>
                <c:pt idx="26">
                  <c:v>0.376</c:v>
                </c:pt>
                <c:pt idx="27">
                  <c:v>0.59499999999999997</c:v>
                </c:pt>
                <c:pt idx="28">
                  <c:v>0.45100000000000001</c:v>
                </c:pt>
                <c:pt idx="29">
                  <c:v>0.66</c:v>
                </c:pt>
                <c:pt idx="30">
                  <c:v>0.36799999999999999</c:v>
                </c:pt>
                <c:pt idx="31">
                  <c:v>0.33400000000000002</c:v>
                </c:pt>
                <c:pt idx="32">
                  <c:v>0.84299999999999997</c:v>
                </c:pt>
                <c:pt idx="33">
                  <c:v>0.27100000000000002</c:v>
                </c:pt>
                <c:pt idx="34">
                  <c:v>0.55400000000000005</c:v>
                </c:pt>
                <c:pt idx="35">
                  <c:v>0.35499999999999998</c:v>
                </c:pt>
                <c:pt idx="36">
                  <c:v>0.22700000000000001</c:v>
                </c:pt>
                <c:pt idx="37">
                  <c:v>0.22500000000000001</c:v>
                </c:pt>
                <c:pt idx="38">
                  <c:v>0.32300000000000001</c:v>
                </c:pt>
                <c:pt idx="39">
                  <c:v>0.80700000000000005</c:v>
                </c:pt>
                <c:pt idx="40">
                  <c:v>0.39800000000000002</c:v>
                </c:pt>
                <c:pt idx="41">
                  <c:v>0.86499999999999999</c:v>
                </c:pt>
                <c:pt idx="42">
                  <c:v>0.60699999999999998</c:v>
                </c:pt>
                <c:pt idx="43">
                  <c:v>0.50600000000000001</c:v>
                </c:pt>
                <c:pt idx="44">
                  <c:v>0.60599999999999998</c:v>
                </c:pt>
                <c:pt idx="45">
                  <c:v>0.56200000000000006</c:v>
                </c:pt>
                <c:pt idx="46">
                  <c:v>0.73099999999999998</c:v>
                </c:pt>
                <c:pt idx="47">
                  <c:v>0.39800000000000002</c:v>
                </c:pt>
                <c:pt idx="48">
                  <c:v>0.44700000000000001</c:v>
                </c:pt>
                <c:pt idx="49">
                  <c:v>0.82599999999999996</c:v>
                </c:pt>
                <c:pt idx="50">
                  <c:v>0.86299999999999999</c:v>
                </c:pt>
                <c:pt idx="51">
                  <c:v>0.82499999999999996</c:v>
                </c:pt>
                <c:pt idx="52">
                  <c:v>0.49399999999999999</c:v>
                </c:pt>
                <c:pt idx="53">
                  <c:v>0.746</c:v>
                </c:pt>
                <c:pt idx="54">
                  <c:v>0.53300000000000003</c:v>
                </c:pt>
                <c:pt idx="55">
                  <c:v>0.54800000000000004</c:v>
                </c:pt>
                <c:pt idx="56">
                  <c:v>0.34300000000000003</c:v>
                </c:pt>
                <c:pt idx="57">
                  <c:v>0.61399999999999999</c:v>
                </c:pt>
                <c:pt idx="58">
                  <c:v>0.33</c:v>
                </c:pt>
                <c:pt idx="59">
                  <c:v>0.432</c:v>
                </c:pt>
                <c:pt idx="60">
                  <c:v>0.79900000000000004</c:v>
                </c:pt>
                <c:pt idx="61">
                  <c:v>0.34499999999999997</c:v>
                </c:pt>
                <c:pt idx="62">
                  <c:v>0.25</c:v>
                </c:pt>
                <c:pt idx="63">
                  <c:v>0.248</c:v>
                </c:pt>
                <c:pt idx="64">
                  <c:v>0.85899999999999999</c:v>
                </c:pt>
                <c:pt idx="65">
                  <c:v>0.55500000000000005</c:v>
                </c:pt>
                <c:pt idx="66">
                  <c:v>0.48699999999999999</c:v>
                </c:pt>
                <c:pt idx="67">
                  <c:v>0.76800000000000002</c:v>
                </c:pt>
                <c:pt idx="68">
                  <c:v>0.78500000000000003</c:v>
                </c:pt>
                <c:pt idx="69">
                  <c:v>0.433</c:v>
                </c:pt>
                <c:pt idx="70">
                  <c:v>0.68600000000000005</c:v>
                </c:pt>
                <c:pt idx="71">
                  <c:v>0.74</c:v>
                </c:pt>
                <c:pt idx="72">
                  <c:v>0.65800000000000003</c:v>
                </c:pt>
                <c:pt idx="73">
                  <c:v>0.30599999999999999</c:v>
                </c:pt>
                <c:pt idx="74">
                  <c:v>0.81299999999999994</c:v>
                </c:pt>
                <c:pt idx="75">
                  <c:v>0.57699999999999996</c:v>
                </c:pt>
                <c:pt idx="76">
                  <c:v>0.39800000000000002</c:v>
                </c:pt>
                <c:pt idx="77">
                  <c:v>0.498</c:v>
                </c:pt>
                <c:pt idx="78">
                  <c:v>0.22600000000000001</c:v>
                </c:pt>
                <c:pt idx="79">
                  <c:v>0.28999999999999998</c:v>
                </c:pt>
                <c:pt idx="80">
                  <c:v>0.73599999999999999</c:v>
                </c:pt>
                <c:pt idx="81">
                  <c:v>0.2</c:v>
                </c:pt>
                <c:pt idx="82">
                  <c:v>0.49199999999999999</c:v>
                </c:pt>
                <c:pt idx="83">
                  <c:v>0.56599999999999995</c:v>
                </c:pt>
                <c:pt idx="84">
                  <c:v>0.23799999999999999</c:v>
                </c:pt>
                <c:pt idx="85">
                  <c:v>0.88100000000000001</c:v>
                </c:pt>
                <c:pt idx="86">
                  <c:v>0.35799999999999998</c:v>
                </c:pt>
                <c:pt idx="87">
                  <c:v>0.41299999999999998</c:v>
                </c:pt>
                <c:pt idx="88">
                  <c:v>0.41299999999999998</c:v>
                </c:pt>
                <c:pt idx="89">
                  <c:v>0.36099999999999999</c:v>
                </c:pt>
                <c:pt idx="90">
                  <c:v>0.20100000000000001</c:v>
                </c:pt>
                <c:pt idx="91">
                  <c:v>0.71099999999999997</c:v>
                </c:pt>
                <c:pt idx="92">
                  <c:v>0.877</c:v>
                </c:pt>
                <c:pt idx="93">
                  <c:v>0.35699999999999998</c:v>
                </c:pt>
                <c:pt idx="94">
                  <c:v>0.66400000000000003</c:v>
                </c:pt>
                <c:pt idx="95">
                  <c:v>0.71899999999999997</c:v>
                </c:pt>
                <c:pt idx="96">
                  <c:v>0.79400000000000004</c:v>
                </c:pt>
                <c:pt idx="97">
                  <c:v>0.496</c:v>
                </c:pt>
                <c:pt idx="98">
                  <c:v>0.41199999999999998</c:v>
                </c:pt>
                <c:pt idx="99">
                  <c:v>0.42799999999999999</c:v>
                </c:pt>
                <c:pt idx="100">
                  <c:v>0.69899999999999995</c:v>
                </c:pt>
                <c:pt idx="101">
                  <c:v>0.77200000000000002</c:v>
                </c:pt>
                <c:pt idx="102">
                  <c:v>0.32700000000000001</c:v>
                </c:pt>
                <c:pt idx="103">
                  <c:v>0.46</c:v>
                </c:pt>
                <c:pt idx="104">
                  <c:v>0.83099999999999996</c:v>
                </c:pt>
                <c:pt idx="105">
                  <c:v>0.76500000000000001</c:v>
                </c:pt>
                <c:pt idx="106">
                  <c:v>0.88900000000000001</c:v>
                </c:pt>
                <c:pt idx="107">
                  <c:v>0.72799999999999998</c:v>
                </c:pt>
                <c:pt idx="108">
                  <c:v>0.47499999999999998</c:v>
                </c:pt>
                <c:pt idx="109">
                  <c:v>0.61299999999999999</c:v>
                </c:pt>
                <c:pt idx="110">
                  <c:v>0.66300000000000003</c:v>
                </c:pt>
                <c:pt idx="111">
                  <c:v>0.255</c:v>
                </c:pt>
                <c:pt idx="112">
                  <c:v>0.58099999999999996</c:v>
                </c:pt>
                <c:pt idx="113">
                  <c:v>0.69699999999999995</c:v>
                </c:pt>
                <c:pt idx="114">
                  <c:v>0.317</c:v>
                </c:pt>
                <c:pt idx="115">
                  <c:v>0.746</c:v>
                </c:pt>
                <c:pt idx="116">
                  <c:v>0.60899999999999999</c:v>
                </c:pt>
                <c:pt idx="117">
                  <c:v>0.86699999999999999</c:v>
                </c:pt>
                <c:pt idx="118">
                  <c:v>0.23</c:v>
                </c:pt>
                <c:pt idx="119">
                  <c:v>0.38600000000000001</c:v>
                </c:pt>
                <c:pt idx="120">
                  <c:v>0.621</c:v>
                </c:pt>
                <c:pt idx="121">
                  <c:v>0.40799999999999997</c:v>
                </c:pt>
                <c:pt idx="122">
                  <c:v>0.7</c:v>
                </c:pt>
                <c:pt idx="123">
                  <c:v>0.73099999999999998</c:v>
                </c:pt>
                <c:pt idx="124">
                  <c:v>0.27200000000000002</c:v>
                </c:pt>
                <c:pt idx="125">
                  <c:v>0.56000000000000005</c:v>
                </c:pt>
                <c:pt idx="126">
                  <c:v>0.55600000000000005</c:v>
                </c:pt>
                <c:pt idx="127">
                  <c:v>0.45800000000000002</c:v>
                </c:pt>
                <c:pt idx="128">
                  <c:v>0.85299999999999998</c:v>
                </c:pt>
                <c:pt idx="129">
                  <c:v>0.77900000000000003</c:v>
                </c:pt>
                <c:pt idx="130">
                  <c:v>0.68799999999999994</c:v>
                </c:pt>
                <c:pt idx="131">
                  <c:v>0.7</c:v>
                </c:pt>
                <c:pt idx="132">
                  <c:v>0.52300000000000002</c:v>
                </c:pt>
                <c:pt idx="133">
                  <c:v>0.84499999999999997</c:v>
                </c:pt>
                <c:pt idx="134">
                  <c:v>0.68600000000000005</c:v>
                </c:pt>
                <c:pt idx="135">
                  <c:v>0.71</c:v>
                </c:pt>
                <c:pt idx="136">
                  <c:v>0.80300000000000005</c:v>
                </c:pt>
                <c:pt idx="137">
                  <c:v>0.39200000000000002</c:v>
                </c:pt>
                <c:pt idx="138">
                  <c:v>0.76500000000000001</c:v>
                </c:pt>
                <c:pt idx="139">
                  <c:v>0.33700000000000002</c:v>
                </c:pt>
                <c:pt idx="140">
                  <c:v>0.442</c:v>
                </c:pt>
                <c:pt idx="141">
                  <c:v>0.435</c:v>
                </c:pt>
                <c:pt idx="142">
                  <c:v>0.88500000000000001</c:v>
                </c:pt>
                <c:pt idx="143">
                  <c:v>0.8</c:v>
                </c:pt>
                <c:pt idx="144">
                  <c:v>0.69099999999999995</c:v>
                </c:pt>
                <c:pt idx="145">
                  <c:v>0.70899999999999996</c:v>
                </c:pt>
                <c:pt idx="146">
                  <c:v>0.59299999999999997</c:v>
                </c:pt>
                <c:pt idx="147">
                  <c:v>0.86299999999999999</c:v>
                </c:pt>
                <c:pt idx="148">
                  <c:v>0.54700000000000004</c:v>
                </c:pt>
                <c:pt idx="149">
                  <c:v>0.46600000000000003</c:v>
                </c:pt>
                <c:pt idx="150">
                  <c:v>#N/A</c:v>
                </c:pt>
                <c:pt idx="151">
                  <c:v>0.75</c:v>
                </c:pt>
                <c:pt idx="152">
                  <c:v>0.71399999999999997</c:v>
                </c:pt>
                <c:pt idx="153">
                  <c:v>0.46899999999999997</c:v>
                </c:pt>
                <c:pt idx="154">
                  <c:v>0.218</c:v>
                </c:pt>
                <c:pt idx="155">
                  <c:v>0.78700000000000003</c:v>
                </c:pt>
                <c:pt idx="156">
                  <c:v>0.20799999999999999</c:v>
                </c:pt>
                <c:pt idx="157">
                  <c:v>0.69299999999999995</c:v>
                </c:pt>
                <c:pt idx="158">
                  <c:v>0.879</c:v>
                </c:pt>
                <c:pt idx="159">
                  <c:v>0.50600000000000001</c:v>
                </c:pt>
                <c:pt idx="160">
                  <c:v>0.36399999999999999</c:v>
                </c:pt>
                <c:pt idx="161">
                  <c:v>0.69299999999999995</c:v>
                </c:pt>
                <c:pt idx="162">
                  <c:v>0.77200000000000002</c:v>
                </c:pt>
                <c:pt idx="163">
                  <c:v>0.58299999999999996</c:v>
                </c:pt>
                <c:pt idx="164">
                  <c:v>0.877</c:v>
                </c:pt>
                <c:pt idx="165">
                  <c:v>0.23599999999999999</c:v>
                </c:pt>
                <c:pt idx="166">
                  <c:v>0.55300000000000005</c:v>
                </c:pt>
                <c:pt idx="167">
                  <c:v>0.70299999999999996</c:v>
                </c:pt>
                <c:pt idx="168">
                  <c:v>0.80400000000000005</c:v>
                </c:pt>
                <c:pt idx="169">
                  <c:v>0.32500000000000001</c:v>
                </c:pt>
                <c:pt idx="170">
                  <c:v>0.76</c:v>
                </c:pt>
                <c:pt idx="171">
                  <c:v>0.58699999999999997</c:v>
                </c:pt>
                <c:pt idx="172">
                  <c:v>0.47799999999999998</c:v>
                </c:pt>
                <c:pt idx="173">
                  <c:v>0.29199999999999998</c:v>
                </c:pt>
                <c:pt idx="174">
                  <c:v>0.80600000000000005</c:v>
                </c:pt>
                <c:pt idx="175">
                  <c:v>0.31</c:v>
                </c:pt>
                <c:pt idx="176">
                  <c:v>0.41699999999999998</c:v>
                </c:pt>
                <c:pt idx="177">
                  <c:v>0.40300000000000002</c:v>
                </c:pt>
                <c:pt idx="178">
                  <c:v>0.81</c:v>
                </c:pt>
                <c:pt idx="179">
                  <c:v>0.67100000000000004</c:v>
                </c:pt>
                <c:pt idx="180">
                  <c:v>0.75800000000000001</c:v>
                </c:pt>
                <c:pt idx="181">
                  <c:v>0.375</c:v>
                </c:pt>
                <c:pt idx="182">
                  <c:v>0.63700000000000001</c:v>
                </c:pt>
                <c:pt idx="183">
                  <c:v>0.6</c:v>
                </c:pt>
                <c:pt idx="184">
                  <c:v>0.78300000000000003</c:v>
                </c:pt>
                <c:pt idx="185">
                  <c:v>0.83399999999999996</c:v>
                </c:pt>
                <c:pt idx="186">
                  <c:v>0.20899999999999999</c:v>
                </c:pt>
                <c:pt idx="187">
                  <c:v>0.67200000000000004</c:v>
                </c:pt>
                <c:pt idx="188">
                  <c:v>0.23599999999999999</c:v>
                </c:pt>
                <c:pt idx="189">
                  <c:v>0.58399999999999996</c:v>
                </c:pt>
                <c:pt idx="190">
                  <c:v>0.40100000000000002</c:v>
                </c:pt>
                <c:pt idx="191">
                  <c:v>0.41499999999999998</c:v>
                </c:pt>
                <c:pt idx="192">
                  <c:v>0.44700000000000001</c:v>
                </c:pt>
                <c:pt idx="193">
                  <c:v>0.63500000000000001</c:v>
                </c:pt>
                <c:pt idx="194">
                  <c:v>0.434</c:v>
                </c:pt>
                <c:pt idx="195">
                  <c:v>0.71299999999999997</c:v>
                </c:pt>
                <c:pt idx="196">
                  <c:v>0.48299999999999998</c:v>
                </c:pt>
                <c:pt idx="197">
                  <c:v>0.248</c:v>
                </c:pt>
                <c:pt idx="198">
                  <c:v>0.749</c:v>
                </c:pt>
                <c:pt idx="199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9-4906-AC3C-A64174027031}"/>
            </c:ext>
          </c:extLst>
        </c:ser>
        <c:ser>
          <c:idx val="1"/>
          <c:order val="1"/>
          <c:tx>
            <c:v>NDRE</c:v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Busqueda'!$A$40:$B$239</c:f>
              <c:multiLvlStrCache>
                <c:ptCount val="200"/>
                <c:lvl>
                  <c:pt idx="0">
                    <c:v>P001</c:v>
                  </c:pt>
                  <c:pt idx="1">
                    <c:v>P017</c:v>
                  </c:pt>
                  <c:pt idx="2">
                    <c:v>P009</c:v>
                  </c:pt>
                  <c:pt idx="3">
                    <c:v>P013</c:v>
                  </c:pt>
                  <c:pt idx="4">
                    <c:v>P019</c:v>
                  </c:pt>
                  <c:pt idx="5">
                    <c:v>P019</c:v>
                  </c:pt>
                  <c:pt idx="6">
                    <c:v>P017</c:v>
                  </c:pt>
                  <c:pt idx="7">
                    <c:v>P010</c:v>
                  </c:pt>
                  <c:pt idx="8">
                    <c:v>P010</c:v>
                  </c:pt>
                  <c:pt idx="9">
                    <c:v>P004</c:v>
                  </c:pt>
                  <c:pt idx="10">
                    <c:v>P008</c:v>
                  </c:pt>
                  <c:pt idx="11">
                    <c:v>P020</c:v>
                  </c:pt>
                  <c:pt idx="12">
                    <c:v>P020</c:v>
                  </c:pt>
                  <c:pt idx="13">
                    <c:v>P018</c:v>
                  </c:pt>
                  <c:pt idx="14">
                    <c:v>P014</c:v>
                  </c:pt>
                  <c:pt idx="15">
                    <c:v>P018</c:v>
                  </c:pt>
                  <c:pt idx="16">
                    <c:v>P014</c:v>
                  </c:pt>
                  <c:pt idx="17">
                    <c:v>P020</c:v>
                  </c:pt>
                  <c:pt idx="18">
                    <c:v>P015</c:v>
                  </c:pt>
                  <c:pt idx="19">
                    <c:v>P004</c:v>
                  </c:pt>
                  <c:pt idx="20">
                    <c:v>P013</c:v>
                  </c:pt>
                  <c:pt idx="21">
                    <c:v>P008</c:v>
                  </c:pt>
                  <c:pt idx="22">
                    <c:v>P018</c:v>
                  </c:pt>
                  <c:pt idx="23">
                    <c:v>P012</c:v>
                  </c:pt>
                  <c:pt idx="24">
                    <c:v>P014</c:v>
                  </c:pt>
                  <c:pt idx="25">
                    <c:v>P002</c:v>
                  </c:pt>
                  <c:pt idx="26">
                    <c:v>P018</c:v>
                  </c:pt>
                  <c:pt idx="27">
                    <c:v>P002</c:v>
                  </c:pt>
                  <c:pt idx="28">
                    <c:v>P011</c:v>
                  </c:pt>
                  <c:pt idx="29">
                    <c:v>P009</c:v>
                  </c:pt>
                  <c:pt idx="30">
                    <c:v>P012</c:v>
                  </c:pt>
                  <c:pt idx="31">
                    <c:v>P017</c:v>
                  </c:pt>
                  <c:pt idx="32">
                    <c:v>P015</c:v>
                  </c:pt>
                  <c:pt idx="33">
                    <c:v>P017</c:v>
                  </c:pt>
                  <c:pt idx="34">
                    <c:v>P018</c:v>
                  </c:pt>
                  <c:pt idx="35">
                    <c:v>P006</c:v>
                  </c:pt>
                  <c:pt idx="36">
                    <c:v>P017</c:v>
                  </c:pt>
                  <c:pt idx="37">
                    <c:v>P018</c:v>
                  </c:pt>
                  <c:pt idx="38">
                    <c:v>P008</c:v>
                  </c:pt>
                  <c:pt idx="39">
                    <c:v>P009</c:v>
                  </c:pt>
                  <c:pt idx="40">
                    <c:v>P006</c:v>
                  </c:pt>
                  <c:pt idx="41">
                    <c:v>P005</c:v>
                  </c:pt>
                  <c:pt idx="42">
                    <c:v>P012</c:v>
                  </c:pt>
                  <c:pt idx="43">
                    <c:v>P011</c:v>
                  </c:pt>
                  <c:pt idx="44">
                    <c:v>P001</c:v>
                  </c:pt>
                  <c:pt idx="45">
                    <c:v>P011</c:v>
                  </c:pt>
                  <c:pt idx="46">
                    <c:v>P019</c:v>
                  </c:pt>
                  <c:pt idx="47">
                    <c:v>P009</c:v>
                  </c:pt>
                  <c:pt idx="48">
                    <c:v>P002</c:v>
                  </c:pt>
                  <c:pt idx="49">
                    <c:v>P012</c:v>
                  </c:pt>
                  <c:pt idx="50">
                    <c:v>P004</c:v>
                  </c:pt>
                  <c:pt idx="51">
                    <c:v>P004</c:v>
                  </c:pt>
                  <c:pt idx="52">
                    <c:v>P018</c:v>
                  </c:pt>
                  <c:pt idx="53">
                    <c:v>P015</c:v>
                  </c:pt>
                  <c:pt idx="54">
                    <c:v>P019</c:v>
                  </c:pt>
                  <c:pt idx="55">
                    <c:v>P013</c:v>
                  </c:pt>
                  <c:pt idx="56">
                    <c:v>P019</c:v>
                  </c:pt>
                  <c:pt idx="57">
                    <c:v>P017</c:v>
                  </c:pt>
                  <c:pt idx="58">
                    <c:v>P006</c:v>
                  </c:pt>
                  <c:pt idx="59">
                    <c:v>P016</c:v>
                  </c:pt>
                  <c:pt idx="60">
                    <c:v>P012</c:v>
                  </c:pt>
                  <c:pt idx="61">
                    <c:v>P019</c:v>
                  </c:pt>
                  <c:pt idx="62">
                    <c:v>P005</c:v>
                  </c:pt>
                  <c:pt idx="63">
                    <c:v>P017</c:v>
                  </c:pt>
                  <c:pt idx="64">
                    <c:v>P001</c:v>
                  </c:pt>
                  <c:pt idx="65">
                    <c:v>P010</c:v>
                  </c:pt>
                  <c:pt idx="66">
                    <c:v>P015</c:v>
                  </c:pt>
                  <c:pt idx="67">
                    <c:v>P011</c:v>
                  </c:pt>
                  <c:pt idx="68">
                    <c:v>P013</c:v>
                  </c:pt>
                  <c:pt idx="69">
                    <c:v>P005</c:v>
                  </c:pt>
                  <c:pt idx="70">
                    <c:v>P001</c:v>
                  </c:pt>
                  <c:pt idx="71">
                    <c:v>P012</c:v>
                  </c:pt>
                  <c:pt idx="72">
                    <c:v>P011</c:v>
                  </c:pt>
                  <c:pt idx="73">
                    <c:v>P017</c:v>
                  </c:pt>
                  <c:pt idx="74">
                    <c:v>P004</c:v>
                  </c:pt>
                  <c:pt idx="75">
                    <c:v>P015</c:v>
                  </c:pt>
                  <c:pt idx="76">
                    <c:v>P009</c:v>
                  </c:pt>
                  <c:pt idx="77">
                    <c:v>P020</c:v>
                  </c:pt>
                  <c:pt idx="78">
                    <c:v>P019</c:v>
                  </c:pt>
                  <c:pt idx="79">
                    <c:v>P019</c:v>
                  </c:pt>
                  <c:pt idx="80">
                    <c:v>P012</c:v>
                  </c:pt>
                  <c:pt idx="81">
                    <c:v>P005</c:v>
                  </c:pt>
                  <c:pt idx="82">
                    <c:v>P010</c:v>
                  </c:pt>
                  <c:pt idx="83">
                    <c:v>P017</c:v>
                  </c:pt>
                  <c:pt idx="84">
                    <c:v>P005</c:v>
                  </c:pt>
                  <c:pt idx="85">
                    <c:v>P016</c:v>
                  </c:pt>
                  <c:pt idx="86">
                    <c:v>P007</c:v>
                  </c:pt>
                  <c:pt idx="87">
                    <c:v>P009</c:v>
                  </c:pt>
                  <c:pt idx="88">
                    <c:v>P003</c:v>
                  </c:pt>
                  <c:pt idx="89">
                    <c:v>P015</c:v>
                  </c:pt>
                  <c:pt idx="90">
                    <c:v>P016</c:v>
                  </c:pt>
                  <c:pt idx="91">
                    <c:v>P018</c:v>
                  </c:pt>
                  <c:pt idx="92">
                    <c:v>P014</c:v>
                  </c:pt>
                  <c:pt idx="93">
                    <c:v>P003</c:v>
                  </c:pt>
                  <c:pt idx="94">
                    <c:v>P012</c:v>
                  </c:pt>
                  <c:pt idx="95">
                    <c:v>P009</c:v>
                  </c:pt>
                  <c:pt idx="96">
                    <c:v>P007</c:v>
                  </c:pt>
                  <c:pt idx="97">
                    <c:v>P009</c:v>
                  </c:pt>
                  <c:pt idx="98">
                    <c:v>P013</c:v>
                  </c:pt>
                  <c:pt idx="99">
                    <c:v>P018</c:v>
                  </c:pt>
                  <c:pt idx="100">
                    <c:v>P005</c:v>
                  </c:pt>
                  <c:pt idx="101">
                    <c:v>P013</c:v>
                  </c:pt>
                  <c:pt idx="102">
                    <c:v>P004</c:v>
                  </c:pt>
                  <c:pt idx="103">
                    <c:v>P002</c:v>
                  </c:pt>
                  <c:pt idx="104">
                    <c:v>P016</c:v>
                  </c:pt>
                  <c:pt idx="105">
                    <c:v>P009</c:v>
                  </c:pt>
                  <c:pt idx="106">
                    <c:v>P009</c:v>
                  </c:pt>
                  <c:pt idx="107">
                    <c:v>P006</c:v>
                  </c:pt>
                  <c:pt idx="108">
                    <c:v>P011</c:v>
                  </c:pt>
                  <c:pt idx="109">
                    <c:v>P001</c:v>
                  </c:pt>
                  <c:pt idx="110">
                    <c:v>P004</c:v>
                  </c:pt>
                  <c:pt idx="111">
                    <c:v>P013</c:v>
                  </c:pt>
                  <c:pt idx="112">
                    <c:v>P013</c:v>
                  </c:pt>
                  <c:pt idx="113">
                    <c:v>P013</c:v>
                  </c:pt>
                  <c:pt idx="114">
                    <c:v>P002</c:v>
                  </c:pt>
                  <c:pt idx="115">
                    <c:v>P009</c:v>
                  </c:pt>
                  <c:pt idx="116">
                    <c:v>P008</c:v>
                  </c:pt>
                  <c:pt idx="117">
                    <c:v>P007</c:v>
                  </c:pt>
                  <c:pt idx="118">
                    <c:v>P004</c:v>
                  </c:pt>
                  <c:pt idx="119">
                    <c:v>P018</c:v>
                  </c:pt>
                  <c:pt idx="120">
                    <c:v>P003</c:v>
                  </c:pt>
                  <c:pt idx="121">
                    <c:v>P006</c:v>
                  </c:pt>
                  <c:pt idx="122">
                    <c:v>P012</c:v>
                  </c:pt>
                  <c:pt idx="123">
                    <c:v>P012</c:v>
                  </c:pt>
                  <c:pt idx="124">
                    <c:v>P008</c:v>
                  </c:pt>
                  <c:pt idx="125">
                    <c:v>P001</c:v>
                  </c:pt>
                  <c:pt idx="126">
                    <c:v>P004</c:v>
                  </c:pt>
                  <c:pt idx="127">
                    <c:v>P011</c:v>
                  </c:pt>
                  <c:pt idx="128">
                    <c:v>P003</c:v>
                  </c:pt>
                  <c:pt idx="129">
                    <c:v>P013</c:v>
                  </c:pt>
                  <c:pt idx="130">
                    <c:v>P017</c:v>
                  </c:pt>
                  <c:pt idx="131">
                    <c:v>P010</c:v>
                  </c:pt>
                  <c:pt idx="132">
                    <c:v>P012</c:v>
                  </c:pt>
                  <c:pt idx="133">
                    <c:v>P015</c:v>
                  </c:pt>
                  <c:pt idx="134">
                    <c:v>P010</c:v>
                  </c:pt>
                  <c:pt idx="135">
                    <c:v>P014</c:v>
                  </c:pt>
                  <c:pt idx="136">
                    <c:v>P013</c:v>
                  </c:pt>
                  <c:pt idx="137">
                    <c:v>P005</c:v>
                  </c:pt>
                  <c:pt idx="138">
                    <c:v>P006</c:v>
                  </c:pt>
                  <c:pt idx="139">
                    <c:v>P002</c:v>
                  </c:pt>
                  <c:pt idx="140">
                    <c:v>P017</c:v>
                  </c:pt>
                  <c:pt idx="141">
                    <c:v>P004</c:v>
                  </c:pt>
                  <c:pt idx="142">
                    <c:v>P014</c:v>
                  </c:pt>
                  <c:pt idx="143">
                    <c:v>P010</c:v>
                  </c:pt>
                  <c:pt idx="144">
                    <c:v>P003</c:v>
                  </c:pt>
                  <c:pt idx="145">
                    <c:v>P003</c:v>
                  </c:pt>
                  <c:pt idx="146">
                    <c:v>P015</c:v>
                  </c:pt>
                  <c:pt idx="147">
                    <c:v>P006</c:v>
                  </c:pt>
                  <c:pt idx="148">
                    <c:v>P017</c:v>
                  </c:pt>
                  <c:pt idx="149">
                    <c:v>P012</c:v>
                  </c:pt>
                  <c:pt idx="150">
                    <c:v>P020</c:v>
                  </c:pt>
                  <c:pt idx="151">
                    <c:v>P011</c:v>
                  </c:pt>
                  <c:pt idx="152">
                    <c:v>P004</c:v>
                  </c:pt>
                  <c:pt idx="153">
                    <c:v>P006</c:v>
                  </c:pt>
                  <c:pt idx="154">
                    <c:v>P001</c:v>
                  </c:pt>
                  <c:pt idx="155">
                    <c:v>P020</c:v>
                  </c:pt>
                  <c:pt idx="156">
                    <c:v>P016</c:v>
                  </c:pt>
                  <c:pt idx="157">
                    <c:v>P015</c:v>
                  </c:pt>
                  <c:pt idx="158">
                    <c:v>P017</c:v>
                  </c:pt>
                  <c:pt idx="159">
                    <c:v>P008</c:v>
                  </c:pt>
                  <c:pt idx="160">
                    <c:v>P012</c:v>
                  </c:pt>
                  <c:pt idx="161">
                    <c:v>P010</c:v>
                  </c:pt>
                  <c:pt idx="162">
                    <c:v>P015</c:v>
                  </c:pt>
                  <c:pt idx="163">
                    <c:v>P009</c:v>
                  </c:pt>
                  <c:pt idx="164">
                    <c:v>P002</c:v>
                  </c:pt>
                  <c:pt idx="165">
                    <c:v>P005</c:v>
                  </c:pt>
                  <c:pt idx="166">
                    <c:v>P006</c:v>
                  </c:pt>
                  <c:pt idx="167">
                    <c:v>P007</c:v>
                  </c:pt>
                  <c:pt idx="168">
                    <c:v>P001</c:v>
                  </c:pt>
                  <c:pt idx="169">
                    <c:v>P007</c:v>
                  </c:pt>
                  <c:pt idx="170">
                    <c:v>P020</c:v>
                  </c:pt>
                  <c:pt idx="171">
                    <c:v>P012</c:v>
                  </c:pt>
                  <c:pt idx="172">
                    <c:v>P016</c:v>
                  </c:pt>
                  <c:pt idx="173">
                    <c:v>P016</c:v>
                  </c:pt>
                  <c:pt idx="174">
                    <c:v>P011</c:v>
                  </c:pt>
                  <c:pt idx="175">
                    <c:v>P004</c:v>
                  </c:pt>
                  <c:pt idx="176">
                    <c:v>P013</c:v>
                  </c:pt>
                  <c:pt idx="177">
                    <c:v>P007</c:v>
                  </c:pt>
                  <c:pt idx="178">
                    <c:v>P004</c:v>
                  </c:pt>
                  <c:pt idx="179">
                    <c:v>P015</c:v>
                  </c:pt>
                  <c:pt idx="180">
                    <c:v>P019</c:v>
                  </c:pt>
                  <c:pt idx="181">
                    <c:v>P009</c:v>
                  </c:pt>
                  <c:pt idx="182">
                    <c:v>P011</c:v>
                  </c:pt>
                  <c:pt idx="183">
                    <c:v>P008</c:v>
                  </c:pt>
                  <c:pt idx="184">
                    <c:v>P001</c:v>
                  </c:pt>
                  <c:pt idx="185">
                    <c:v>P008</c:v>
                  </c:pt>
                  <c:pt idx="186">
                    <c:v>P013</c:v>
                  </c:pt>
                  <c:pt idx="187">
                    <c:v>P004</c:v>
                  </c:pt>
                  <c:pt idx="188">
                    <c:v>P008</c:v>
                  </c:pt>
                  <c:pt idx="189">
                    <c:v>P003</c:v>
                  </c:pt>
                  <c:pt idx="190">
                    <c:v>P009</c:v>
                  </c:pt>
                  <c:pt idx="191">
                    <c:v>P002</c:v>
                  </c:pt>
                  <c:pt idx="192">
                    <c:v>P002</c:v>
                  </c:pt>
                  <c:pt idx="193">
                    <c:v>P013</c:v>
                  </c:pt>
                  <c:pt idx="194">
                    <c:v>P015</c:v>
                  </c:pt>
                  <c:pt idx="195">
                    <c:v>P012</c:v>
                  </c:pt>
                  <c:pt idx="196">
                    <c:v>P004</c:v>
                  </c:pt>
                  <c:pt idx="197">
                    <c:v>P008</c:v>
                  </c:pt>
                  <c:pt idx="198">
                    <c:v>P009</c:v>
                  </c:pt>
                  <c:pt idx="199">
                    <c:v>P005</c:v>
                  </c:pt>
                </c:lvl>
                <c:lvl>
                  <c:pt idx="0">
                    <c:v>16/09/2024</c:v>
                  </c:pt>
                  <c:pt idx="1">
                    <c:v>23/09/2024</c:v>
                  </c:pt>
                  <c:pt idx="2">
                    <c:v>30/09/2024</c:v>
                  </c:pt>
                  <c:pt idx="3">
                    <c:v>7/10/2024</c:v>
                  </c:pt>
                  <c:pt idx="4">
                    <c:v>14/10/2024</c:v>
                  </c:pt>
                  <c:pt idx="5">
                    <c:v>21/10/2024</c:v>
                  </c:pt>
                  <c:pt idx="6">
                    <c:v>28/10/2024</c:v>
                  </c:pt>
                  <c:pt idx="7">
                    <c:v>4/11/2024</c:v>
                  </c:pt>
                  <c:pt idx="8">
                    <c:v>11/11/2024</c:v>
                  </c:pt>
                  <c:pt idx="9">
                    <c:v>18/11/2024</c:v>
                  </c:pt>
                  <c:pt idx="10">
                    <c:v>25/11/2024</c:v>
                  </c:pt>
                  <c:pt idx="11">
                    <c:v>2/12/2024</c:v>
                  </c:pt>
                  <c:pt idx="12">
                    <c:v>9/12/2024</c:v>
                  </c:pt>
                  <c:pt idx="13">
                    <c:v>16/12/2024</c:v>
                  </c:pt>
                  <c:pt idx="14">
                    <c:v>23/12/2024</c:v>
                  </c:pt>
                  <c:pt idx="15">
                    <c:v>30/12/2024</c:v>
                  </c:pt>
                  <c:pt idx="16">
                    <c:v>6/01/2025</c:v>
                  </c:pt>
                  <c:pt idx="17">
                    <c:v>13/01/2025</c:v>
                  </c:pt>
                  <c:pt idx="18">
                    <c:v>20/01/2025</c:v>
                  </c:pt>
                  <c:pt idx="19">
                    <c:v>27/01/2025</c:v>
                  </c:pt>
                  <c:pt idx="20">
                    <c:v>3/02/2025</c:v>
                  </c:pt>
                  <c:pt idx="21">
                    <c:v>10/02/2025</c:v>
                  </c:pt>
                  <c:pt idx="22">
                    <c:v>17/02/2025</c:v>
                  </c:pt>
                  <c:pt idx="23">
                    <c:v>24/02/2025</c:v>
                  </c:pt>
                  <c:pt idx="24">
                    <c:v>3/03/2025</c:v>
                  </c:pt>
                  <c:pt idx="25">
                    <c:v>10/03/2025</c:v>
                  </c:pt>
                  <c:pt idx="26">
                    <c:v>17/03/2025</c:v>
                  </c:pt>
                  <c:pt idx="27">
                    <c:v>24/03/2025</c:v>
                  </c:pt>
                  <c:pt idx="28">
                    <c:v>31/03/2025</c:v>
                  </c:pt>
                  <c:pt idx="29">
                    <c:v>7/04/2025</c:v>
                  </c:pt>
                  <c:pt idx="30">
                    <c:v>14/04/2025</c:v>
                  </c:pt>
                  <c:pt idx="31">
                    <c:v>21/04/2025</c:v>
                  </c:pt>
                  <c:pt idx="32">
                    <c:v>28/04/2025</c:v>
                  </c:pt>
                  <c:pt idx="33">
                    <c:v>5/05/2025</c:v>
                  </c:pt>
                  <c:pt idx="34">
                    <c:v>12/05/2025</c:v>
                  </c:pt>
                  <c:pt idx="35">
                    <c:v>19/05/2025</c:v>
                  </c:pt>
                  <c:pt idx="36">
                    <c:v>26/05/2025</c:v>
                  </c:pt>
                  <c:pt idx="37">
                    <c:v>2/06/2025</c:v>
                  </c:pt>
                  <c:pt idx="38">
                    <c:v>9/06/2025</c:v>
                  </c:pt>
                  <c:pt idx="39">
                    <c:v>16/06/2025</c:v>
                  </c:pt>
                  <c:pt idx="40">
                    <c:v>23/06/2025</c:v>
                  </c:pt>
                  <c:pt idx="41">
                    <c:v>30/06/2025</c:v>
                  </c:pt>
                  <c:pt idx="42">
                    <c:v>7/07/2025</c:v>
                  </c:pt>
                  <c:pt idx="43">
                    <c:v>14/07/2025</c:v>
                  </c:pt>
                  <c:pt idx="44">
                    <c:v>21/07/2025</c:v>
                  </c:pt>
                  <c:pt idx="45">
                    <c:v>28/07/2025</c:v>
                  </c:pt>
                  <c:pt idx="46">
                    <c:v>4/08/2025</c:v>
                  </c:pt>
                  <c:pt idx="47">
                    <c:v>11/08/2025</c:v>
                  </c:pt>
                  <c:pt idx="48">
                    <c:v>18/08/2025</c:v>
                  </c:pt>
                  <c:pt idx="49">
                    <c:v>25/08/2025</c:v>
                  </c:pt>
                  <c:pt idx="50">
                    <c:v>1/09/2025</c:v>
                  </c:pt>
                  <c:pt idx="51">
                    <c:v>8/09/2025</c:v>
                  </c:pt>
                  <c:pt idx="52">
                    <c:v>15/09/2025</c:v>
                  </c:pt>
                  <c:pt idx="53">
                    <c:v>22/09/2025</c:v>
                  </c:pt>
                  <c:pt idx="54">
                    <c:v>29/09/2025</c:v>
                  </c:pt>
                  <c:pt idx="55">
                    <c:v>6/10/2025</c:v>
                  </c:pt>
                  <c:pt idx="56">
                    <c:v>13/10/2025</c:v>
                  </c:pt>
                  <c:pt idx="57">
                    <c:v>20/10/2025</c:v>
                  </c:pt>
                  <c:pt idx="58">
                    <c:v>27/10/2025</c:v>
                  </c:pt>
                  <c:pt idx="59">
                    <c:v>3/11/2025</c:v>
                  </c:pt>
                  <c:pt idx="60">
                    <c:v>10/11/2025</c:v>
                  </c:pt>
                  <c:pt idx="61">
                    <c:v>17/11/2025</c:v>
                  </c:pt>
                  <c:pt idx="62">
                    <c:v>24/11/2025</c:v>
                  </c:pt>
                  <c:pt idx="63">
                    <c:v>1/12/2025</c:v>
                  </c:pt>
                  <c:pt idx="64">
                    <c:v>8/12/2025</c:v>
                  </c:pt>
                  <c:pt idx="65">
                    <c:v>15/12/2025</c:v>
                  </c:pt>
                  <c:pt idx="66">
                    <c:v>22/12/2025</c:v>
                  </c:pt>
                  <c:pt idx="67">
                    <c:v>29/12/2025</c:v>
                  </c:pt>
                  <c:pt idx="68">
                    <c:v>5/01/2026</c:v>
                  </c:pt>
                  <c:pt idx="69">
                    <c:v>12/01/2026</c:v>
                  </c:pt>
                  <c:pt idx="70">
                    <c:v>19/01/2026</c:v>
                  </c:pt>
                  <c:pt idx="71">
                    <c:v>26/01/2026</c:v>
                  </c:pt>
                  <c:pt idx="72">
                    <c:v>2/02/2026</c:v>
                  </c:pt>
                  <c:pt idx="73">
                    <c:v>9/02/2026</c:v>
                  </c:pt>
                  <c:pt idx="74">
                    <c:v>16/02/2026</c:v>
                  </c:pt>
                  <c:pt idx="75">
                    <c:v>23/02/2026</c:v>
                  </c:pt>
                  <c:pt idx="76">
                    <c:v>2/03/2026</c:v>
                  </c:pt>
                  <c:pt idx="77">
                    <c:v>9/03/2026</c:v>
                  </c:pt>
                  <c:pt idx="78">
                    <c:v>16/03/2026</c:v>
                  </c:pt>
                  <c:pt idx="79">
                    <c:v>23/03/2026</c:v>
                  </c:pt>
                  <c:pt idx="80">
                    <c:v>30/03/2026</c:v>
                  </c:pt>
                  <c:pt idx="81">
                    <c:v>6/04/2026</c:v>
                  </c:pt>
                  <c:pt idx="82">
                    <c:v>13/04/2026</c:v>
                  </c:pt>
                  <c:pt idx="83">
                    <c:v>20/04/2026</c:v>
                  </c:pt>
                  <c:pt idx="84">
                    <c:v>27/04/2026</c:v>
                  </c:pt>
                  <c:pt idx="85">
                    <c:v>4/05/2026</c:v>
                  </c:pt>
                  <c:pt idx="86">
                    <c:v>11/05/2026</c:v>
                  </c:pt>
                  <c:pt idx="87">
                    <c:v>18/05/2026</c:v>
                  </c:pt>
                  <c:pt idx="88">
                    <c:v>25/05/2026</c:v>
                  </c:pt>
                  <c:pt idx="89">
                    <c:v>1/06/2026</c:v>
                  </c:pt>
                  <c:pt idx="90">
                    <c:v>8/06/2026</c:v>
                  </c:pt>
                  <c:pt idx="91">
                    <c:v>15/06/2026</c:v>
                  </c:pt>
                  <c:pt idx="92">
                    <c:v>22/06/2026</c:v>
                  </c:pt>
                  <c:pt idx="93">
                    <c:v>29/06/2026</c:v>
                  </c:pt>
                  <c:pt idx="94">
                    <c:v>6/07/2026</c:v>
                  </c:pt>
                  <c:pt idx="95">
                    <c:v>13/07/2026</c:v>
                  </c:pt>
                  <c:pt idx="96">
                    <c:v>20/07/2026</c:v>
                  </c:pt>
                  <c:pt idx="97">
                    <c:v>27/07/2026</c:v>
                  </c:pt>
                  <c:pt idx="98">
                    <c:v>3/08/2026</c:v>
                  </c:pt>
                  <c:pt idx="99">
                    <c:v>10/08/2026</c:v>
                  </c:pt>
                  <c:pt idx="100">
                    <c:v>17/08/2026</c:v>
                  </c:pt>
                  <c:pt idx="101">
                    <c:v>24/08/2026</c:v>
                  </c:pt>
                  <c:pt idx="102">
                    <c:v>31/08/2026</c:v>
                  </c:pt>
                  <c:pt idx="103">
                    <c:v>7/09/2026</c:v>
                  </c:pt>
                  <c:pt idx="104">
                    <c:v>14/09/2026</c:v>
                  </c:pt>
                  <c:pt idx="105">
                    <c:v>21/09/2026</c:v>
                  </c:pt>
                  <c:pt idx="106">
                    <c:v>28/09/2026</c:v>
                  </c:pt>
                  <c:pt idx="107">
                    <c:v>5/10/2026</c:v>
                  </c:pt>
                  <c:pt idx="108">
                    <c:v>12/10/2026</c:v>
                  </c:pt>
                  <c:pt idx="109">
                    <c:v>19/10/2026</c:v>
                  </c:pt>
                  <c:pt idx="110">
                    <c:v>26/10/2026</c:v>
                  </c:pt>
                  <c:pt idx="111">
                    <c:v>2/11/2026</c:v>
                  </c:pt>
                  <c:pt idx="112">
                    <c:v>9/11/2026</c:v>
                  </c:pt>
                  <c:pt idx="113">
                    <c:v>16/11/2026</c:v>
                  </c:pt>
                  <c:pt idx="114">
                    <c:v>23/11/2026</c:v>
                  </c:pt>
                  <c:pt idx="115">
                    <c:v>30/11/2026</c:v>
                  </c:pt>
                  <c:pt idx="116">
                    <c:v>7/12/2026</c:v>
                  </c:pt>
                  <c:pt idx="117">
                    <c:v>14/12/2026</c:v>
                  </c:pt>
                  <c:pt idx="118">
                    <c:v>21/12/2026</c:v>
                  </c:pt>
                  <c:pt idx="119">
                    <c:v>28/12/2026</c:v>
                  </c:pt>
                  <c:pt idx="120">
                    <c:v>4/01/2027</c:v>
                  </c:pt>
                  <c:pt idx="121">
                    <c:v>11/01/2027</c:v>
                  </c:pt>
                  <c:pt idx="122">
                    <c:v>18/01/2027</c:v>
                  </c:pt>
                  <c:pt idx="123">
                    <c:v>25/01/2027</c:v>
                  </c:pt>
                  <c:pt idx="124">
                    <c:v>1/02/2027</c:v>
                  </c:pt>
                  <c:pt idx="125">
                    <c:v>8/02/2027</c:v>
                  </c:pt>
                  <c:pt idx="126">
                    <c:v>15/02/2027</c:v>
                  </c:pt>
                  <c:pt idx="127">
                    <c:v>22/02/2027</c:v>
                  </c:pt>
                  <c:pt idx="128">
                    <c:v>1/03/2027</c:v>
                  </c:pt>
                  <c:pt idx="129">
                    <c:v>8/03/2027</c:v>
                  </c:pt>
                  <c:pt idx="130">
                    <c:v>15/03/2027</c:v>
                  </c:pt>
                  <c:pt idx="131">
                    <c:v>22/03/2027</c:v>
                  </c:pt>
                  <c:pt idx="132">
                    <c:v>29/03/2027</c:v>
                  </c:pt>
                  <c:pt idx="133">
                    <c:v>5/04/2027</c:v>
                  </c:pt>
                  <c:pt idx="134">
                    <c:v>12/04/2027</c:v>
                  </c:pt>
                  <c:pt idx="135">
                    <c:v>19/04/2027</c:v>
                  </c:pt>
                  <c:pt idx="136">
                    <c:v>26/04/2027</c:v>
                  </c:pt>
                  <c:pt idx="137">
                    <c:v>3/05/2027</c:v>
                  </c:pt>
                  <c:pt idx="138">
                    <c:v>10/05/2027</c:v>
                  </c:pt>
                  <c:pt idx="139">
                    <c:v>17/05/2027</c:v>
                  </c:pt>
                  <c:pt idx="140">
                    <c:v>24/05/2027</c:v>
                  </c:pt>
                  <c:pt idx="141">
                    <c:v>31/05/2027</c:v>
                  </c:pt>
                  <c:pt idx="142">
                    <c:v>7/06/2027</c:v>
                  </c:pt>
                  <c:pt idx="143">
                    <c:v>14/06/2027</c:v>
                  </c:pt>
                  <c:pt idx="144">
                    <c:v>21/06/2027</c:v>
                  </c:pt>
                  <c:pt idx="145">
                    <c:v>28/06/2027</c:v>
                  </c:pt>
                  <c:pt idx="146">
                    <c:v>5/07/2027</c:v>
                  </c:pt>
                  <c:pt idx="147">
                    <c:v>12/07/2027</c:v>
                  </c:pt>
                  <c:pt idx="148">
                    <c:v>19/07/2027</c:v>
                  </c:pt>
                  <c:pt idx="149">
                    <c:v>26/07/2027</c:v>
                  </c:pt>
                  <c:pt idx="150">
                    <c:v>2/08/2027</c:v>
                  </c:pt>
                  <c:pt idx="151">
                    <c:v>9/08/2027</c:v>
                  </c:pt>
                  <c:pt idx="152">
                    <c:v>16/08/2027</c:v>
                  </c:pt>
                  <c:pt idx="153">
                    <c:v>23/08/2027</c:v>
                  </c:pt>
                  <c:pt idx="154">
                    <c:v>30/08/2027</c:v>
                  </c:pt>
                  <c:pt idx="155">
                    <c:v>6/09/2027</c:v>
                  </c:pt>
                  <c:pt idx="156">
                    <c:v>13/09/2027</c:v>
                  </c:pt>
                  <c:pt idx="157">
                    <c:v>20/09/2027</c:v>
                  </c:pt>
                  <c:pt idx="158">
                    <c:v>27/09/2027</c:v>
                  </c:pt>
                  <c:pt idx="159">
                    <c:v>4/10/2027</c:v>
                  </c:pt>
                  <c:pt idx="160">
                    <c:v>11/10/2027</c:v>
                  </c:pt>
                  <c:pt idx="161">
                    <c:v>18/10/2027</c:v>
                  </c:pt>
                  <c:pt idx="162">
                    <c:v>25/10/2027</c:v>
                  </c:pt>
                  <c:pt idx="163">
                    <c:v>1/11/2027</c:v>
                  </c:pt>
                  <c:pt idx="164">
                    <c:v>8/11/2027</c:v>
                  </c:pt>
                  <c:pt idx="165">
                    <c:v>15/11/2027</c:v>
                  </c:pt>
                  <c:pt idx="166">
                    <c:v>22/11/2027</c:v>
                  </c:pt>
                  <c:pt idx="167">
                    <c:v>29/11/2027</c:v>
                  </c:pt>
                  <c:pt idx="168">
                    <c:v>6/12/2027</c:v>
                  </c:pt>
                  <c:pt idx="169">
                    <c:v>13/12/2027</c:v>
                  </c:pt>
                  <c:pt idx="170">
                    <c:v>20/12/2027</c:v>
                  </c:pt>
                  <c:pt idx="171">
                    <c:v>27/12/2027</c:v>
                  </c:pt>
                  <c:pt idx="172">
                    <c:v>3/01/2028</c:v>
                  </c:pt>
                  <c:pt idx="173">
                    <c:v>10/01/2028</c:v>
                  </c:pt>
                  <c:pt idx="174">
                    <c:v>17/01/2028</c:v>
                  </c:pt>
                  <c:pt idx="175">
                    <c:v>24/01/2028</c:v>
                  </c:pt>
                  <c:pt idx="176">
                    <c:v>31/01/2028</c:v>
                  </c:pt>
                  <c:pt idx="177">
                    <c:v>7/02/2028</c:v>
                  </c:pt>
                  <c:pt idx="178">
                    <c:v>14/02/2028</c:v>
                  </c:pt>
                  <c:pt idx="179">
                    <c:v>21/02/2028</c:v>
                  </c:pt>
                  <c:pt idx="180">
                    <c:v>28/02/2028</c:v>
                  </c:pt>
                  <c:pt idx="181">
                    <c:v>6/03/2028</c:v>
                  </c:pt>
                  <c:pt idx="182">
                    <c:v>13/03/2028</c:v>
                  </c:pt>
                  <c:pt idx="183">
                    <c:v>20/03/2028</c:v>
                  </c:pt>
                  <c:pt idx="184">
                    <c:v>27/03/2028</c:v>
                  </c:pt>
                  <c:pt idx="185">
                    <c:v>3/04/2028</c:v>
                  </c:pt>
                  <c:pt idx="186">
                    <c:v>10/04/2028</c:v>
                  </c:pt>
                  <c:pt idx="187">
                    <c:v>17/04/2028</c:v>
                  </c:pt>
                  <c:pt idx="188">
                    <c:v>24/04/2028</c:v>
                  </c:pt>
                  <c:pt idx="189">
                    <c:v>1/05/2028</c:v>
                  </c:pt>
                  <c:pt idx="190">
                    <c:v>8/05/2028</c:v>
                  </c:pt>
                  <c:pt idx="191">
                    <c:v>15/05/2028</c:v>
                  </c:pt>
                  <c:pt idx="192">
                    <c:v>22/05/2028</c:v>
                  </c:pt>
                  <c:pt idx="193">
                    <c:v>29/05/2028</c:v>
                  </c:pt>
                  <c:pt idx="194">
                    <c:v>5/06/2028</c:v>
                  </c:pt>
                  <c:pt idx="195">
                    <c:v>12/06/2028</c:v>
                  </c:pt>
                  <c:pt idx="196">
                    <c:v>19/06/2028</c:v>
                  </c:pt>
                  <c:pt idx="197">
                    <c:v>26/06/2028</c:v>
                  </c:pt>
                  <c:pt idx="198">
                    <c:v>3/07/2028</c:v>
                  </c:pt>
                  <c:pt idx="199">
                    <c:v>10/07/2028</c:v>
                  </c:pt>
                </c:lvl>
              </c:multiLvlStrCache>
            </c:multiLvlStrRef>
          </c:cat>
          <c:val>
            <c:numRef>
              <c:f>'Reporte 1Tabla de Busqueda'!$D$40:$D$239</c:f>
              <c:numCache>
                <c:formatCode>General</c:formatCode>
                <c:ptCount val="200"/>
                <c:pt idx="0">
                  <c:v>0.224</c:v>
                </c:pt>
                <c:pt idx="1">
                  <c:v>0.13100000000000001</c:v>
                </c:pt>
                <c:pt idx="2">
                  <c:v>0.32900000000000001</c:v>
                </c:pt>
                <c:pt idx="3">
                  <c:v>0.46600000000000003</c:v>
                </c:pt>
                <c:pt idx="4">
                  <c:v>0.40300000000000002</c:v>
                </c:pt>
                <c:pt idx="5">
                  <c:v>0.436</c:v>
                </c:pt>
                <c:pt idx="6">
                  <c:v>0.14099999999999999</c:v>
                </c:pt>
                <c:pt idx="7">
                  <c:v>0.57599999999999996</c:v>
                </c:pt>
                <c:pt idx="8">
                  <c:v>0.51900000000000002</c:v>
                </c:pt>
                <c:pt idx="9">
                  <c:v>0.503</c:v>
                </c:pt>
                <c:pt idx="10">
                  <c:v>0.51100000000000001</c:v>
                </c:pt>
                <c:pt idx="11">
                  <c:v>0.56599999999999995</c:v>
                </c:pt>
                <c:pt idx="12">
                  <c:v>0.372</c:v>
                </c:pt>
                <c:pt idx="13">
                  <c:v>0.2</c:v>
                </c:pt>
                <c:pt idx="14">
                  <c:v>0.40799999999999997</c:v>
                </c:pt>
                <c:pt idx="15">
                  <c:v>0.47099999999999997</c:v>
                </c:pt>
                <c:pt idx="16">
                  <c:v>0.46899999999999997</c:v>
                </c:pt>
                <c:pt idx="17">
                  <c:v>0.36099999999999999</c:v>
                </c:pt>
                <c:pt idx="18">
                  <c:v>0.13400000000000001</c:v>
                </c:pt>
                <c:pt idx="19">
                  <c:v>0.28599999999999998</c:v>
                </c:pt>
                <c:pt idx="20">
                  <c:v>0.56000000000000005</c:v>
                </c:pt>
                <c:pt idx="21">
                  <c:v>0.39200000000000002</c:v>
                </c:pt>
                <c:pt idx="22">
                  <c:v>0.36899999999999999</c:v>
                </c:pt>
                <c:pt idx="23">
                  <c:v>0.23400000000000001</c:v>
                </c:pt>
                <c:pt idx="24">
                  <c:v>0.28399999999999997</c:v>
                </c:pt>
                <c:pt idx="25">
                  <c:v>0.54800000000000004</c:v>
                </c:pt>
                <c:pt idx="26">
                  <c:v>0.433</c:v>
                </c:pt>
                <c:pt idx="27">
                  <c:v>0.49399999999999999</c:v>
                </c:pt>
                <c:pt idx="28">
                  <c:v>0.32700000000000001</c:v>
                </c:pt>
                <c:pt idx="29">
                  <c:v>0.41499999999999998</c:v>
                </c:pt>
                <c:pt idx="30">
                  <c:v>0.224</c:v>
                </c:pt>
                <c:pt idx="31">
                  <c:v>0.45300000000000001</c:v>
                </c:pt>
                <c:pt idx="32">
                  <c:v>0.314</c:v>
                </c:pt>
                <c:pt idx="33">
                  <c:v>0.32100000000000001</c:v>
                </c:pt>
                <c:pt idx="34">
                  <c:v>0.42499999999999999</c:v>
                </c:pt>
                <c:pt idx="35">
                  <c:v>0.56799999999999995</c:v>
                </c:pt>
                <c:pt idx="36">
                  <c:v>0.13200000000000001</c:v>
                </c:pt>
                <c:pt idx="37">
                  <c:v>0.51200000000000001</c:v>
                </c:pt>
                <c:pt idx="38">
                  <c:v>0.246</c:v>
                </c:pt>
                <c:pt idx="39">
                  <c:v>0.32200000000000001</c:v>
                </c:pt>
                <c:pt idx="40">
                  <c:v>0.111</c:v>
                </c:pt>
                <c:pt idx="41">
                  <c:v>0.251</c:v>
                </c:pt>
                <c:pt idx="42">
                  <c:v>0.35099999999999998</c:v>
                </c:pt>
                <c:pt idx="43">
                  <c:v>0.128</c:v>
                </c:pt>
                <c:pt idx="44">
                  <c:v>0.34599999999999997</c:v>
                </c:pt>
                <c:pt idx="45">
                  <c:v>0.56399999999999995</c:v>
                </c:pt>
                <c:pt idx="46">
                  <c:v>0.153</c:v>
                </c:pt>
                <c:pt idx="47">
                  <c:v>0.48199999999999998</c:v>
                </c:pt>
                <c:pt idx="48">
                  <c:v>0.30499999999999999</c:v>
                </c:pt>
                <c:pt idx="49">
                  <c:v>0.42799999999999999</c:v>
                </c:pt>
                <c:pt idx="50">
                  <c:v>0.23</c:v>
                </c:pt>
                <c:pt idx="51">
                  <c:v>0.18</c:v>
                </c:pt>
                <c:pt idx="52">
                  <c:v>0.18</c:v>
                </c:pt>
                <c:pt idx="53">
                  <c:v>0.13500000000000001</c:v>
                </c:pt>
                <c:pt idx="54">
                  <c:v>0.193</c:v>
                </c:pt>
                <c:pt idx="55">
                  <c:v>0.432</c:v>
                </c:pt>
                <c:pt idx="56">
                  <c:v>0.54100000000000004</c:v>
                </c:pt>
                <c:pt idx="57">
                  <c:v>0.50700000000000001</c:v>
                </c:pt>
                <c:pt idx="58">
                  <c:v>0.443</c:v>
                </c:pt>
                <c:pt idx="59">
                  <c:v>0.155</c:v>
                </c:pt>
                <c:pt idx="60">
                  <c:v>0.245</c:v>
                </c:pt>
                <c:pt idx="61">
                  <c:v>0.255</c:v>
                </c:pt>
                <c:pt idx="62">
                  <c:v>0.22500000000000001</c:v>
                </c:pt>
                <c:pt idx="63">
                  <c:v>0.35799999999999998</c:v>
                </c:pt>
                <c:pt idx="64">
                  <c:v>0.36799999999999999</c:v>
                </c:pt>
                <c:pt idx="65">
                  <c:v>0.27800000000000002</c:v>
                </c:pt>
                <c:pt idx="66">
                  <c:v>0.27700000000000002</c:v>
                </c:pt>
                <c:pt idx="67">
                  <c:v>0.51400000000000001</c:v>
                </c:pt>
                <c:pt idx="68">
                  <c:v>0.495</c:v>
                </c:pt>
                <c:pt idx="69">
                  <c:v>0.254</c:v>
                </c:pt>
                <c:pt idx="70">
                  <c:v>0.55700000000000005</c:v>
                </c:pt>
                <c:pt idx="71">
                  <c:v>0.57599999999999996</c:v>
                </c:pt>
                <c:pt idx="72">
                  <c:v>0.26300000000000001</c:v>
                </c:pt>
                <c:pt idx="73">
                  <c:v>0.27700000000000002</c:v>
                </c:pt>
                <c:pt idx="74">
                  <c:v>0.35299999999999998</c:v>
                </c:pt>
                <c:pt idx="75">
                  <c:v>0.57099999999999995</c:v>
                </c:pt>
                <c:pt idx="76">
                  <c:v>0.53800000000000003</c:v>
                </c:pt>
                <c:pt idx="77">
                  <c:v>0.151</c:v>
                </c:pt>
                <c:pt idx="78">
                  <c:v>0.29599999999999999</c:v>
                </c:pt>
                <c:pt idx="79">
                  <c:v>0.377</c:v>
                </c:pt>
                <c:pt idx="80">
                  <c:v>0.35199999999999998</c:v>
                </c:pt>
                <c:pt idx="81">
                  <c:v>0.19700000000000001</c:v>
                </c:pt>
                <c:pt idx="82">
                  <c:v>0.52900000000000003</c:v>
                </c:pt>
                <c:pt idx="83">
                  <c:v>0.438</c:v>
                </c:pt>
                <c:pt idx="84">
                  <c:v>0.51900000000000002</c:v>
                </c:pt>
                <c:pt idx="85">
                  <c:v>0.52900000000000003</c:v>
                </c:pt>
                <c:pt idx="86">
                  <c:v>0.47399999999999998</c:v>
                </c:pt>
                <c:pt idx="87">
                  <c:v>0.32</c:v>
                </c:pt>
                <c:pt idx="88">
                  <c:v>0.40500000000000003</c:v>
                </c:pt>
                <c:pt idx="89">
                  <c:v>0.18</c:v>
                </c:pt>
                <c:pt idx="90">
                  <c:v>0.437</c:v>
                </c:pt>
                <c:pt idx="91">
                  <c:v>0.19</c:v>
                </c:pt>
                <c:pt idx="92">
                  <c:v>0.44700000000000001</c:v>
                </c:pt>
                <c:pt idx="93">
                  <c:v>0.215</c:v>
                </c:pt>
                <c:pt idx="94">
                  <c:v>0.159</c:v>
                </c:pt>
                <c:pt idx="95">
                  <c:v>0.183</c:v>
                </c:pt>
                <c:pt idx="96">
                  <c:v>0.10100000000000001</c:v>
                </c:pt>
                <c:pt idx="97">
                  <c:v>0.45900000000000002</c:v>
                </c:pt>
                <c:pt idx="98">
                  <c:v>0.46600000000000003</c:v>
                </c:pt>
                <c:pt idx="99">
                  <c:v>0.35699999999999998</c:v>
                </c:pt>
                <c:pt idx="100">
                  <c:v>0.18099999999999999</c:v>
                </c:pt>
                <c:pt idx="101">
                  <c:v>0.14199999999999999</c:v>
                </c:pt>
                <c:pt idx="102">
                  <c:v>0.11</c:v>
                </c:pt>
                <c:pt idx="103">
                  <c:v>0.183</c:v>
                </c:pt>
                <c:pt idx="104">
                  <c:v>0.54500000000000004</c:v>
                </c:pt>
                <c:pt idx="105">
                  <c:v>0.221</c:v>
                </c:pt>
                <c:pt idx="106">
                  <c:v>0.27700000000000002</c:v>
                </c:pt>
                <c:pt idx="107">
                  <c:v>0.153</c:v>
                </c:pt>
                <c:pt idx="108">
                  <c:v>0.21099999999999999</c:v>
                </c:pt>
                <c:pt idx="109">
                  <c:v>0.36</c:v>
                </c:pt>
                <c:pt idx="110">
                  <c:v>0.40400000000000003</c:v>
                </c:pt>
                <c:pt idx="111">
                  <c:v>0.223</c:v>
                </c:pt>
                <c:pt idx="112">
                  <c:v>0.129</c:v>
                </c:pt>
                <c:pt idx="113">
                  <c:v>0.29599999999999999</c:v>
                </c:pt>
                <c:pt idx="114">
                  <c:v>0.217</c:v>
                </c:pt>
                <c:pt idx="115">
                  <c:v>0.21</c:v>
                </c:pt>
                <c:pt idx="116">
                  <c:v>0.57999999999999996</c:v>
                </c:pt>
                <c:pt idx="117">
                  <c:v>0.40799999999999997</c:v>
                </c:pt>
                <c:pt idx="118">
                  <c:v>0.378</c:v>
                </c:pt>
                <c:pt idx="119">
                  <c:v>0.308</c:v>
                </c:pt>
                <c:pt idx="120">
                  <c:v>0.314</c:v>
                </c:pt>
                <c:pt idx="121">
                  <c:v>0.37</c:v>
                </c:pt>
                <c:pt idx="122">
                  <c:v>0.44800000000000001</c:v>
                </c:pt>
                <c:pt idx="123">
                  <c:v>0.45100000000000001</c:v>
                </c:pt>
                <c:pt idx="124">
                  <c:v>0.186</c:v>
                </c:pt>
                <c:pt idx="125">
                  <c:v>0.35</c:v>
                </c:pt>
                <c:pt idx="126">
                  <c:v>0.30599999999999999</c:v>
                </c:pt>
                <c:pt idx="127">
                  <c:v>0.53500000000000003</c:v>
                </c:pt>
                <c:pt idx="128">
                  <c:v>0.41599999999999998</c:v>
                </c:pt>
                <c:pt idx="129">
                  <c:v>0.36599999999999999</c:v>
                </c:pt>
                <c:pt idx="130">
                  <c:v>0.158</c:v>
                </c:pt>
                <c:pt idx="131">
                  <c:v>0.40300000000000002</c:v>
                </c:pt>
                <c:pt idx="132">
                  <c:v>0.159</c:v>
                </c:pt>
                <c:pt idx="133">
                  <c:v>0.26900000000000002</c:v>
                </c:pt>
                <c:pt idx="134">
                  <c:v>0.17100000000000001</c:v>
                </c:pt>
                <c:pt idx="135">
                  <c:v>0.44600000000000001</c:v>
                </c:pt>
                <c:pt idx="136">
                  <c:v>0.20300000000000001</c:v>
                </c:pt>
                <c:pt idx="137">
                  <c:v>0.29599999999999999</c:v>
                </c:pt>
                <c:pt idx="138">
                  <c:v>0.54800000000000004</c:v>
                </c:pt>
                <c:pt idx="139">
                  <c:v>0.20200000000000001</c:v>
                </c:pt>
                <c:pt idx="140">
                  <c:v>0.35399999999999998</c:v>
                </c:pt>
                <c:pt idx="141">
                  <c:v>0.31</c:v>
                </c:pt>
                <c:pt idx="142">
                  <c:v>0.109</c:v>
                </c:pt>
                <c:pt idx="143">
                  <c:v>0.496</c:v>
                </c:pt>
                <c:pt idx="144">
                  <c:v>0.13500000000000001</c:v>
                </c:pt>
                <c:pt idx="145">
                  <c:v>0.33700000000000002</c:v>
                </c:pt>
                <c:pt idx="146">
                  <c:v>0.38</c:v>
                </c:pt>
                <c:pt idx="147">
                  <c:v>0.41399999999999998</c:v>
                </c:pt>
                <c:pt idx="148">
                  <c:v>0.44400000000000001</c:v>
                </c:pt>
                <c:pt idx="149">
                  <c:v>0.22700000000000001</c:v>
                </c:pt>
                <c:pt idx="150">
                  <c:v>0.105</c:v>
                </c:pt>
                <c:pt idx="151">
                  <c:v>0.46200000000000002</c:v>
                </c:pt>
                <c:pt idx="152">
                  <c:v>0.36799999999999999</c:v>
                </c:pt>
                <c:pt idx="153">
                  <c:v>0.51800000000000002</c:v>
                </c:pt>
                <c:pt idx="154">
                  <c:v>0.51100000000000001</c:v>
                </c:pt>
                <c:pt idx="155">
                  <c:v>0.52200000000000002</c:v>
                </c:pt>
                <c:pt idx="156">
                  <c:v>0.34300000000000003</c:v>
                </c:pt>
                <c:pt idx="157">
                  <c:v>0.26700000000000002</c:v>
                </c:pt>
                <c:pt idx="158">
                  <c:v>0.496</c:v>
                </c:pt>
                <c:pt idx="159">
                  <c:v>0.32600000000000001</c:v>
                </c:pt>
                <c:pt idx="160">
                  <c:v>0.192</c:v>
                </c:pt>
                <c:pt idx="161">
                  <c:v>0.52700000000000002</c:v>
                </c:pt>
                <c:pt idx="162">
                  <c:v>0.54100000000000004</c:v>
                </c:pt>
                <c:pt idx="163">
                  <c:v>0.33300000000000002</c:v>
                </c:pt>
                <c:pt idx="164">
                  <c:v>0.13800000000000001</c:v>
                </c:pt>
                <c:pt idx="165">
                  <c:v>0.29399999999999998</c:v>
                </c:pt>
                <c:pt idx="166">
                  <c:v>0.502</c:v>
                </c:pt>
                <c:pt idx="167">
                  <c:v>0.55100000000000005</c:v>
                </c:pt>
                <c:pt idx="168">
                  <c:v>0.20200000000000001</c:v>
                </c:pt>
                <c:pt idx="169">
                  <c:v>0.13300000000000001</c:v>
                </c:pt>
                <c:pt idx="170">
                  <c:v>0.53900000000000003</c:v>
                </c:pt>
                <c:pt idx="171">
                  <c:v>0.29499999999999998</c:v>
                </c:pt>
                <c:pt idx="172">
                  <c:v>0.371</c:v>
                </c:pt>
                <c:pt idx="173">
                  <c:v>0.58399999999999996</c:v>
                </c:pt>
                <c:pt idx="174">
                  <c:v>0.13300000000000001</c:v>
                </c:pt>
                <c:pt idx="175">
                  <c:v>0.42399999999999999</c:v>
                </c:pt>
                <c:pt idx="176">
                  <c:v>0.13700000000000001</c:v>
                </c:pt>
                <c:pt idx="177">
                  <c:v>0.28799999999999998</c:v>
                </c:pt>
                <c:pt idx="178">
                  <c:v>0.502</c:v>
                </c:pt>
                <c:pt idx="179">
                  <c:v>0.317</c:v>
                </c:pt>
                <c:pt idx="180">
                  <c:v>0.59899999999999998</c:v>
                </c:pt>
                <c:pt idx="181">
                  <c:v>0.38</c:v>
                </c:pt>
                <c:pt idx="182">
                  <c:v>0.26100000000000001</c:v>
                </c:pt>
                <c:pt idx="183">
                  <c:v>0.21</c:v>
                </c:pt>
                <c:pt idx="184">
                  <c:v>0.27500000000000002</c:v>
                </c:pt>
                <c:pt idx="185">
                  <c:v>0.28599999999999998</c:v>
                </c:pt>
                <c:pt idx="186">
                  <c:v>0.13400000000000001</c:v>
                </c:pt>
                <c:pt idx="187">
                  <c:v>0.28499999999999998</c:v>
                </c:pt>
                <c:pt idx="188">
                  <c:v>0.33200000000000002</c:v>
                </c:pt>
                <c:pt idx="189">
                  <c:v>0.46100000000000002</c:v>
                </c:pt>
                <c:pt idx="190">
                  <c:v>0.42799999999999999</c:v>
                </c:pt>
                <c:pt idx="191">
                  <c:v>0.45400000000000001</c:v>
                </c:pt>
                <c:pt idx="192">
                  <c:v>0.104</c:v>
                </c:pt>
                <c:pt idx="193">
                  <c:v>0.20899999999999999</c:v>
                </c:pt>
                <c:pt idx="194">
                  <c:v>0.43099999999999999</c:v>
                </c:pt>
                <c:pt idx="195">
                  <c:v>0.34200000000000003</c:v>
                </c:pt>
                <c:pt idx="196">
                  <c:v>0.10299999999999999</c:v>
                </c:pt>
                <c:pt idx="197">
                  <c:v>0.502</c:v>
                </c:pt>
                <c:pt idx="198">
                  <c:v>0.48599999999999999</c:v>
                </c:pt>
                <c:pt idx="199">
                  <c:v>0.374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9-4906-AC3C-A641740270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63743"/>
        <c:axId val="1124971423"/>
      </c:barChart>
      <c:catAx>
        <c:axId val="112496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71423"/>
        <c:crosses val="autoZero"/>
        <c:auto val="1"/>
        <c:lblAlgn val="ctr"/>
        <c:lblOffset val="100"/>
        <c:noMultiLvlLbl val="0"/>
      </c:catAx>
      <c:valAx>
        <c:axId val="112497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6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[Base_Prediccion_Biomasa_Outliers1.xlsx]Reporte 2 Tabla Dinamica!TablaDinámica52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2 Tabla Dinamica'!$B$32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2 Tabla Dinamica'!$A$33:$A$932</c:f>
              <c:multiLvlStrCache>
                <c:ptCount val="300"/>
                <c:lvl>
                  <c:pt idx="0">
                    <c:v>Arenoso</c:v>
                  </c:pt>
                  <c:pt idx="1">
                    <c:v>Arenoso</c:v>
                  </c:pt>
                  <c:pt idx="2">
                    <c:v>Arcilloso</c:v>
                  </c:pt>
                  <c:pt idx="3">
                    <c:v>Arenoso</c:v>
                  </c:pt>
                  <c:pt idx="4">
                    <c:v>Arenoso</c:v>
                  </c:pt>
                  <c:pt idx="5">
                    <c:v>Franco</c:v>
                  </c:pt>
                  <c:pt idx="6">
                    <c:v>Franco</c:v>
                  </c:pt>
                  <c:pt idx="7">
                    <c:v>Arenoso</c:v>
                  </c:pt>
                  <c:pt idx="8">
                    <c:v>Arenoso</c:v>
                  </c:pt>
                  <c:pt idx="9">
                    <c:v>Franco</c:v>
                  </c:pt>
                  <c:pt idx="10">
                    <c:v>Arenoso</c:v>
                  </c:pt>
                  <c:pt idx="11">
                    <c:v>Arcilloso</c:v>
                  </c:pt>
                  <c:pt idx="12">
                    <c:v>Arcilloso</c:v>
                  </c:pt>
                  <c:pt idx="13">
                    <c:v>Arcilloso</c:v>
                  </c:pt>
                  <c:pt idx="14">
                    <c:v>Arenoso</c:v>
                  </c:pt>
                  <c:pt idx="15">
                    <c:v>Franco</c:v>
                  </c:pt>
                  <c:pt idx="16">
                    <c:v>Arenoso</c:v>
                  </c:pt>
                  <c:pt idx="17">
                    <c:v>Arenoso</c:v>
                  </c:pt>
                  <c:pt idx="18">
                    <c:v>Franco</c:v>
                  </c:pt>
                  <c:pt idx="19">
                    <c:v>Franco</c:v>
                  </c:pt>
                  <c:pt idx="20">
                    <c:v>Franco</c:v>
                  </c:pt>
                  <c:pt idx="21">
                    <c:v>Arcilloso</c:v>
                  </c:pt>
                  <c:pt idx="22">
                    <c:v>Arenoso</c:v>
                  </c:pt>
                  <c:pt idx="23">
                    <c:v>Franco</c:v>
                  </c:pt>
                  <c:pt idx="24">
                    <c:v>Arenoso</c:v>
                  </c:pt>
                  <c:pt idx="25">
                    <c:v>Arcilloso</c:v>
                  </c:pt>
                  <c:pt idx="26">
                    <c:v>Arcilloso</c:v>
                  </c:pt>
                  <c:pt idx="27">
                    <c:v>Franco</c:v>
                  </c:pt>
                  <c:pt idx="28">
                    <c:v>Franco</c:v>
                  </c:pt>
                  <c:pt idx="29">
                    <c:v>Arenoso</c:v>
                  </c:pt>
                  <c:pt idx="30">
                    <c:v>Franco</c:v>
                  </c:pt>
                  <c:pt idx="31">
                    <c:v>Arenoso</c:v>
                  </c:pt>
                  <c:pt idx="32">
                    <c:v>Franco</c:v>
                  </c:pt>
                  <c:pt idx="33">
                    <c:v>Arenoso</c:v>
                  </c:pt>
                  <c:pt idx="34">
                    <c:v>Arenoso</c:v>
                  </c:pt>
                  <c:pt idx="35">
                    <c:v>Arenoso</c:v>
                  </c:pt>
                  <c:pt idx="36">
                    <c:v>Arenoso</c:v>
                  </c:pt>
                  <c:pt idx="37">
                    <c:v>Arcilloso</c:v>
                  </c:pt>
                  <c:pt idx="38">
                    <c:v>Arenoso</c:v>
                  </c:pt>
                  <c:pt idx="39">
                    <c:v>Franco</c:v>
                  </c:pt>
                  <c:pt idx="40">
                    <c:v>Arcilloso</c:v>
                  </c:pt>
                  <c:pt idx="41">
                    <c:v>Arcilloso</c:v>
                  </c:pt>
                  <c:pt idx="42">
                    <c:v>Arenoso</c:v>
                  </c:pt>
                  <c:pt idx="43">
                    <c:v>Arcilloso</c:v>
                  </c:pt>
                  <c:pt idx="44">
                    <c:v>Arenoso</c:v>
                  </c:pt>
                  <c:pt idx="45">
                    <c:v>Franco</c:v>
                  </c:pt>
                  <c:pt idx="46">
                    <c:v>Arenoso</c:v>
                  </c:pt>
                  <c:pt idx="47">
                    <c:v>Arcilloso</c:v>
                  </c:pt>
                  <c:pt idx="48">
                    <c:v>Franco</c:v>
                  </c:pt>
                  <c:pt idx="49">
                    <c:v>Arenoso</c:v>
                  </c:pt>
                  <c:pt idx="50">
                    <c:v>Franco</c:v>
                  </c:pt>
                  <c:pt idx="51">
                    <c:v>Franco</c:v>
                  </c:pt>
                  <c:pt idx="52">
                    <c:v>Arcilloso</c:v>
                  </c:pt>
                  <c:pt idx="53">
                    <c:v>Franco</c:v>
                  </c:pt>
                  <c:pt idx="54">
                    <c:v>Arcilloso</c:v>
                  </c:pt>
                  <c:pt idx="55">
                    <c:v>Franco</c:v>
                  </c:pt>
                  <c:pt idx="56">
                    <c:v>Arenoso</c:v>
                  </c:pt>
                  <c:pt idx="57">
                    <c:v>Franco</c:v>
                  </c:pt>
                  <c:pt idx="58">
                    <c:v>Arenoso</c:v>
                  </c:pt>
                  <c:pt idx="59">
                    <c:v>Arenoso</c:v>
                  </c:pt>
                  <c:pt idx="60">
                    <c:v>Franco</c:v>
                  </c:pt>
                  <c:pt idx="61">
                    <c:v>Arenoso</c:v>
                  </c:pt>
                  <c:pt idx="62">
                    <c:v>Franco</c:v>
                  </c:pt>
                  <c:pt idx="63">
                    <c:v>Franco</c:v>
                  </c:pt>
                  <c:pt idx="64">
                    <c:v>Arenoso</c:v>
                  </c:pt>
                  <c:pt idx="65">
                    <c:v>Arenoso</c:v>
                  </c:pt>
                  <c:pt idx="66">
                    <c:v>Arcilloso</c:v>
                  </c:pt>
                  <c:pt idx="67">
                    <c:v>Arenoso</c:v>
                  </c:pt>
                  <c:pt idx="68">
                    <c:v>Arcilloso</c:v>
                  </c:pt>
                  <c:pt idx="69">
                    <c:v>Arenoso</c:v>
                  </c:pt>
                  <c:pt idx="70">
                    <c:v>Franco</c:v>
                  </c:pt>
                  <c:pt idx="71">
                    <c:v>Arenoso</c:v>
                  </c:pt>
                  <c:pt idx="72">
                    <c:v>Franco</c:v>
                  </c:pt>
                  <c:pt idx="73">
                    <c:v>Franco</c:v>
                  </c:pt>
                  <c:pt idx="74">
                    <c:v>Franco</c:v>
                  </c:pt>
                  <c:pt idx="75">
                    <c:v>Arcilloso</c:v>
                  </c:pt>
                  <c:pt idx="76">
                    <c:v>Arenoso</c:v>
                  </c:pt>
                  <c:pt idx="77">
                    <c:v>Franco</c:v>
                  </c:pt>
                  <c:pt idx="78">
                    <c:v>Franco</c:v>
                  </c:pt>
                  <c:pt idx="79">
                    <c:v>Arcilloso</c:v>
                  </c:pt>
                  <c:pt idx="80">
                    <c:v>Arenoso</c:v>
                  </c:pt>
                  <c:pt idx="81">
                    <c:v>Arenoso</c:v>
                  </c:pt>
                  <c:pt idx="82">
                    <c:v>Arcilloso</c:v>
                  </c:pt>
                  <c:pt idx="83">
                    <c:v>Arcilloso</c:v>
                  </c:pt>
                  <c:pt idx="84">
                    <c:v>Arenoso</c:v>
                  </c:pt>
                  <c:pt idx="85">
                    <c:v>Arcilloso</c:v>
                  </c:pt>
                  <c:pt idx="86">
                    <c:v>Arenoso</c:v>
                  </c:pt>
                  <c:pt idx="87">
                    <c:v>Arenoso</c:v>
                  </c:pt>
                  <c:pt idx="88">
                    <c:v>Franco</c:v>
                  </c:pt>
                  <c:pt idx="89">
                    <c:v>Franco</c:v>
                  </c:pt>
                  <c:pt idx="90">
                    <c:v>Arenoso</c:v>
                  </c:pt>
                  <c:pt idx="91">
                    <c:v>Arenoso</c:v>
                  </c:pt>
                  <c:pt idx="92">
                    <c:v>Arenoso</c:v>
                  </c:pt>
                  <c:pt idx="93">
                    <c:v>Arenoso</c:v>
                  </c:pt>
                  <c:pt idx="94">
                    <c:v>Arenoso</c:v>
                  </c:pt>
                  <c:pt idx="95">
                    <c:v>Arenoso</c:v>
                  </c:pt>
                  <c:pt idx="96">
                    <c:v>Arcilloso</c:v>
                  </c:pt>
                  <c:pt idx="97">
                    <c:v>Arenoso</c:v>
                  </c:pt>
                  <c:pt idx="98">
                    <c:v>Arcilloso</c:v>
                  </c:pt>
                  <c:pt idx="99">
                    <c:v>Arcilloso</c:v>
                  </c:pt>
                  <c:pt idx="100">
                    <c:v>Arenoso</c:v>
                  </c:pt>
                  <c:pt idx="101">
                    <c:v>Arenoso</c:v>
                  </c:pt>
                  <c:pt idx="102">
                    <c:v>Arcilloso</c:v>
                  </c:pt>
                  <c:pt idx="103">
                    <c:v>Arcilloso</c:v>
                  </c:pt>
                  <c:pt idx="104">
                    <c:v>Arenoso</c:v>
                  </c:pt>
                  <c:pt idx="105">
                    <c:v>Arenoso</c:v>
                  </c:pt>
                  <c:pt idx="106">
                    <c:v>Arcilloso</c:v>
                  </c:pt>
                  <c:pt idx="107">
                    <c:v>Arcilloso</c:v>
                  </c:pt>
                  <c:pt idx="108">
                    <c:v>Arcilloso</c:v>
                  </c:pt>
                  <c:pt idx="109">
                    <c:v>Franco</c:v>
                  </c:pt>
                  <c:pt idx="110">
                    <c:v>Arcilloso</c:v>
                  </c:pt>
                  <c:pt idx="111">
                    <c:v>Franco</c:v>
                  </c:pt>
                  <c:pt idx="112">
                    <c:v>Arenoso</c:v>
                  </c:pt>
                  <c:pt idx="113">
                    <c:v>Arenoso</c:v>
                  </c:pt>
                  <c:pt idx="114">
                    <c:v>Arcilloso</c:v>
                  </c:pt>
                  <c:pt idx="115">
                    <c:v>Arenoso</c:v>
                  </c:pt>
                  <c:pt idx="116">
                    <c:v>Arenoso</c:v>
                  </c:pt>
                  <c:pt idx="117">
                    <c:v>Arenoso</c:v>
                  </c:pt>
                  <c:pt idx="118">
                    <c:v>Arenoso</c:v>
                  </c:pt>
                  <c:pt idx="119">
                    <c:v>Franco</c:v>
                  </c:pt>
                  <c:pt idx="120">
                    <c:v>Franco</c:v>
                  </c:pt>
                  <c:pt idx="121">
                    <c:v>Arcilloso</c:v>
                  </c:pt>
                  <c:pt idx="122">
                    <c:v>Arcilloso</c:v>
                  </c:pt>
                  <c:pt idx="123">
                    <c:v>Arcilloso</c:v>
                  </c:pt>
                  <c:pt idx="124">
                    <c:v>Arenoso</c:v>
                  </c:pt>
                  <c:pt idx="125">
                    <c:v>Arenoso</c:v>
                  </c:pt>
                  <c:pt idx="126">
                    <c:v>Franco</c:v>
                  </c:pt>
                  <c:pt idx="127">
                    <c:v>Franco</c:v>
                  </c:pt>
                  <c:pt idx="128">
                    <c:v>Arcilloso</c:v>
                  </c:pt>
                  <c:pt idx="129">
                    <c:v>Franco</c:v>
                  </c:pt>
                  <c:pt idx="130">
                    <c:v>Franco</c:v>
                  </c:pt>
                  <c:pt idx="131">
                    <c:v>Franco</c:v>
                  </c:pt>
                  <c:pt idx="132">
                    <c:v>Franco</c:v>
                  </c:pt>
                  <c:pt idx="133">
                    <c:v>Franco</c:v>
                  </c:pt>
                  <c:pt idx="134">
                    <c:v>Arcilloso</c:v>
                  </c:pt>
                  <c:pt idx="135">
                    <c:v>Arcilloso</c:v>
                  </c:pt>
                  <c:pt idx="136">
                    <c:v>Franco</c:v>
                  </c:pt>
                  <c:pt idx="137">
                    <c:v>Arcilloso</c:v>
                  </c:pt>
                  <c:pt idx="138">
                    <c:v>Arenoso</c:v>
                  </c:pt>
                  <c:pt idx="139">
                    <c:v>Franco</c:v>
                  </c:pt>
                  <c:pt idx="140">
                    <c:v>Arenoso</c:v>
                  </c:pt>
                  <c:pt idx="141">
                    <c:v>Arcilloso</c:v>
                  </c:pt>
                  <c:pt idx="142">
                    <c:v>Arcilloso</c:v>
                  </c:pt>
                  <c:pt idx="143">
                    <c:v>Arenoso</c:v>
                  </c:pt>
                  <c:pt idx="144">
                    <c:v>Arcilloso</c:v>
                  </c:pt>
                  <c:pt idx="145">
                    <c:v>Franco</c:v>
                  </c:pt>
                  <c:pt idx="146">
                    <c:v>Arenoso</c:v>
                  </c:pt>
                  <c:pt idx="147">
                    <c:v>Franco</c:v>
                  </c:pt>
                  <c:pt idx="148">
                    <c:v>Arenoso</c:v>
                  </c:pt>
                  <c:pt idx="149">
                    <c:v>Arcilloso</c:v>
                  </c:pt>
                  <c:pt idx="150">
                    <c:v>Arenoso</c:v>
                  </c:pt>
                  <c:pt idx="151">
                    <c:v>Arenoso</c:v>
                  </c:pt>
                  <c:pt idx="152">
                    <c:v>Franco</c:v>
                  </c:pt>
                  <c:pt idx="153">
                    <c:v>Arcilloso</c:v>
                  </c:pt>
                  <c:pt idx="154">
                    <c:v>Franco</c:v>
                  </c:pt>
                  <c:pt idx="155">
                    <c:v>Arcilloso</c:v>
                  </c:pt>
                  <c:pt idx="156">
                    <c:v>Franco</c:v>
                  </c:pt>
                  <c:pt idx="157">
                    <c:v>Arenoso</c:v>
                  </c:pt>
                  <c:pt idx="158">
                    <c:v>Franco</c:v>
                  </c:pt>
                  <c:pt idx="159">
                    <c:v>Arcilloso</c:v>
                  </c:pt>
                  <c:pt idx="160">
                    <c:v>Arcilloso</c:v>
                  </c:pt>
                  <c:pt idx="161">
                    <c:v>Arenoso</c:v>
                  </c:pt>
                  <c:pt idx="162">
                    <c:v>Arcilloso</c:v>
                  </c:pt>
                  <c:pt idx="163">
                    <c:v>Franco</c:v>
                  </c:pt>
                  <c:pt idx="164">
                    <c:v>Arenoso</c:v>
                  </c:pt>
                  <c:pt idx="165">
                    <c:v>Arcilloso</c:v>
                  </c:pt>
                  <c:pt idx="166">
                    <c:v>Arcilloso</c:v>
                  </c:pt>
                  <c:pt idx="167">
                    <c:v>Franco</c:v>
                  </c:pt>
                  <c:pt idx="168">
                    <c:v>Franco</c:v>
                  </c:pt>
                  <c:pt idx="169">
                    <c:v>Arenoso</c:v>
                  </c:pt>
                  <c:pt idx="170">
                    <c:v>Arcilloso</c:v>
                  </c:pt>
                  <c:pt idx="171">
                    <c:v>Franco</c:v>
                  </c:pt>
                  <c:pt idx="172">
                    <c:v>Arenoso</c:v>
                  </c:pt>
                  <c:pt idx="173">
                    <c:v>Arcilloso</c:v>
                  </c:pt>
                  <c:pt idx="174">
                    <c:v>Arcilloso</c:v>
                  </c:pt>
                  <c:pt idx="175">
                    <c:v>Arenoso</c:v>
                  </c:pt>
                  <c:pt idx="176">
                    <c:v>Arenoso</c:v>
                  </c:pt>
                  <c:pt idx="177">
                    <c:v>Franco</c:v>
                  </c:pt>
                  <c:pt idx="178">
                    <c:v>Arcilloso</c:v>
                  </c:pt>
                  <c:pt idx="179">
                    <c:v>Arcilloso</c:v>
                  </c:pt>
                  <c:pt idx="180">
                    <c:v>Arcilloso</c:v>
                  </c:pt>
                  <c:pt idx="181">
                    <c:v>Arenoso</c:v>
                  </c:pt>
                  <c:pt idx="182">
                    <c:v>Franco</c:v>
                  </c:pt>
                  <c:pt idx="183">
                    <c:v>Arcilloso</c:v>
                  </c:pt>
                  <c:pt idx="184">
                    <c:v>Arenoso</c:v>
                  </c:pt>
                  <c:pt idx="185">
                    <c:v>Arcilloso</c:v>
                  </c:pt>
                  <c:pt idx="186">
                    <c:v>Franco</c:v>
                  </c:pt>
                  <c:pt idx="187">
                    <c:v>Arcilloso</c:v>
                  </c:pt>
                  <c:pt idx="188">
                    <c:v>Franco</c:v>
                  </c:pt>
                  <c:pt idx="189">
                    <c:v>Franco</c:v>
                  </c:pt>
                  <c:pt idx="190">
                    <c:v>Arcilloso</c:v>
                  </c:pt>
                  <c:pt idx="191">
                    <c:v>Arcilloso</c:v>
                  </c:pt>
                  <c:pt idx="192">
                    <c:v>Franco</c:v>
                  </c:pt>
                  <c:pt idx="193">
                    <c:v>Arenoso</c:v>
                  </c:pt>
                  <c:pt idx="194">
                    <c:v>Franco</c:v>
                  </c:pt>
                  <c:pt idx="195">
                    <c:v>Arcilloso</c:v>
                  </c:pt>
                  <c:pt idx="196">
                    <c:v>Arcilloso</c:v>
                  </c:pt>
                  <c:pt idx="197">
                    <c:v>Arenoso</c:v>
                  </c:pt>
                  <c:pt idx="198">
                    <c:v>Franco</c:v>
                  </c:pt>
                  <c:pt idx="199">
                    <c:v>Franco</c:v>
                  </c:pt>
                  <c:pt idx="200">
                    <c:v>Franco</c:v>
                  </c:pt>
                  <c:pt idx="201">
                    <c:v>Arcilloso</c:v>
                  </c:pt>
                  <c:pt idx="202">
                    <c:v>Franco</c:v>
                  </c:pt>
                  <c:pt idx="203">
                    <c:v>Arenoso</c:v>
                  </c:pt>
                  <c:pt idx="204">
                    <c:v>Arcilloso</c:v>
                  </c:pt>
                  <c:pt idx="205">
                    <c:v>Arcilloso</c:v>
                  </c:pt>
                  <c:pt idx="206">
                    <c:v>Franco</c:v>
                  </c:pt>
                  <c:pt idx="207">
                    <c:v>Arenoso</c:v>
                  </c:pt>
                  <c:pt idx="208">
                    <c:v>Arcilloso</c:v>
                  </c:pt>
                  <c:pt idx="209">
                    <c:v>Arcilloso</c:v>
                  </c:pt>
                  <c:pt idx="210">
                    <c:v>Franco</c:v>
                  </c:pt>
                  <c:pt idx="211">
                    <c:v>Franco</c:v>
                  </c:pt>
                  <c:pt idx="212">
                    <c:v>Arenoso</c:v>
                  </c:pt>
                  <c:pt idx="213">
                    <c:v>Franco</c:v>
                  </c:pt>
                  <c:pt idx="214">
                    <c:v>Arenoso</c:v>
                  </c:pt>
                  <c:pt idx="215">
                    <c:v>Arcilloso</c:v>
                  </c:pt>
                  <c:pt idx="216">
                    <c:v>Arenoso</c:v>
                  </c:pt>
                  <c:pt idx="217">
                    <c:v>Arenoso</c:v>
                  </c:pt>
                  <c:pt idx="218">
                    <c:v>Arenoso</c:v>
                  </c:pt>
                  <c:pt idx="219">
                    <c:v>Arcilloso</c:v>
                  </c:pt>
                  <c:pt idx="220">
                    <c:v>Franco</c:v>
                  </c:pt>
                  <c:pt idx="221">
                    <c:v>Arcilloso</c:v>
                  </c:pt>
                  <c:pt idx="222">
                    <c:v>Franco</c:v>
                  </c:pt>
                  <c:pt idx="223">
                    <c:v>Arenoso</c:v>
                  </c:pt>
                  <c:pt idx="224">
                    <c:v>Arenoso</c:v>
                  </c:pt>
                  <c:pt idx="225">
                    <c:v>Arenoso</c:v>
                  </c:pt>
                  <c:pt idx="226">
                    <c:v>Arenoso</c:v>
                  </c:pt>
                  <c:pt idx="227">
                    <c:v>Arenoso</c:v>
                  </c:pt>
                  <c:pt idx="228">
                    <c:v>Franco</c:v>
                  </c:pt>
                  <c:pt idx="229">
                    <c:v>Franco</c:v>
                  </c:pt>
                  <c:pt idx="230">
                    <c:v>Arenoso</c:v>
                  </c:pt>
                  <c:pt idx="231">
                    <c:v>Arcilloso</c:v>
                  </c:pt>
                  <c:pt idx="232">
                    <c:v>Arcilloso</c:v>
                  </c:pt>
                  <c:pt idx="233">
                    <c:v>Arenoso</c:v>
                  </c:pt>
                  <c:pt idx="234">
                    <c:v>Franco</c:v>
                  </c:pt>
                  <c:pt idx="235">
                    <c:v>Arcilloso</c:v>
                  </c:pt>
                  <c:pt idx="236">
                    <c:v>Arcilloso</c:v>
                  </c:pt>
                  <c:pt idx="237">
                    <c:v>Arcilloso</c:v>
                  </c:pt>
                  <c:pt idx="238">
                    <c:v>Arenoso</c:v>
                  </c:pt>
                  <c:pt idx="239">
                    <c:v>Arcilloso</c:v>
                  </c:pt>
                  <c:pt idx="240">
                    <c:v>Arcilloso</c:v>
                  </c:pt>
                  <c:pt idx="241">
                    <c:v>Arcilloso</c:v>
                  </c:pt>
                  <c:pt idx="242">
                    <c:v>Arcilloso</c:v>
                  </c:pt>
                  <c:pt idx="243">
                    <c:v>Franco</c:v>
                  </c:pt>
                  <c:pt idx="244">
                    <c:v>Arenoso</c:v>
                  </c:pt>
                  <c:pt idx="245">
                    <c:v>Arenoso</c:v>
                  </c:pt>
                  <c:pt idx="246">
                    <c:v>Franco</c:v>
                  </c:pt>
                  <c:pt idx="247">
                    <c:v>Franco</c:v>
                  </c:pt>
                  <c:pt idx="248">
                    <c:v>Arenoso</c:v>
                  </c:pt>
                  <c:pt idx="249">
                    <c:v>Arcilloso</c:v>
                  </c:pt>
                  <c:pt idx="250">
                    <c:v>Arcilloso</c:v>
                  </c:pt>
                  <c:pt idx="251">
                    <c:v>Arenoso</c:v>
                  </c:pt>
                  <c:pt idx="252">
                    <c:v>Arcilloso</c:v>
                  </c:pt>
                  <c:pt idx="253">
                    <c:v>Franco</c:v>
                  </c:pt>
                  <c:pt idx="254">
                    <c:v>Arcilloso</c:v>
                  </c:pt>
                  <c:pt idx="255">
                    <c:v>Arcilloso</c:v>
                  </c:pt>
                  <c:pt idx="256">
                    <c:v>Arcilloso</c:v>
                  </c:pt>
                  <c:pt idx="257">
                    <c:v>Arenoso</c:v>
                  </c:pt>
                  <c:pt idx="258">
                    <c:v>Franco</c:v>
                  </c:pt>
                  <c:pt idx="259">
                    <c:v>Arcilloso</c:v>
                  </c:pt>
                  <c:pt idx="260">
                    <c:v>Arenoso</c:v>
                  </c:pt>
                  <c:pt idx="261">
                    <c:v>Arcilloso</c:v>
                  </c:pt>
                  <c:pt idx="262">
                    <c:v>Franco</c:v>
                  </c:pt>
                  <c:pt idx="263">
                    <c:v>Arcilloso</c:v>
                  </c:pt>
                  <c:pt idx="264">
                    <c:v>Franco</c:v>
                  </c:pt>
                  <c:pt idx="265">
                    <c:v>Arcilloso</c:v>
                  </c:pt>
                  <c:pt idx="266">
                    <c:v>Franco</c:v>
                  </c:pt>
                  <c:pt idx="267">
                    <c:v>Arcilloso</c:v>
                  </c:pt>
                  <c:pt idx="268">
                    <c:v>Franco</c:v>
                  </c:pt>
                  <c:pt idx="269">
                    <c:v>Arcilloso</c:v>
                  </c:pt>
                  <c:pt idx="270">
                    <c:v>Arcilloso</c:v>
                  </c:pt>
                  <c:pt idx="271">
                    <c:v>Arenoso</c:v>
                  </c:pt>
                  <c:pt idx="272">
                    <c:v>Arenoso</c:v>
                  </c:pt>
                  <c:pt idx="273">
                    <c:v>Franco</c:v>
                  </c:pt>
                  <c:pt idx="274">
                    <c:v>Arcilloso</c:v>
                  </c:pt>
                  <c:pt idx="275">
                    <c:v>Franco</c:v>
                  </c:pt>
                  <c:pt idx="276">
                    <c:v>Arenoso</c:v>
                  </c:pt>
                  <c:pt idx="277">
                    <c:v>Franco</c:v>
                  </c:pt>
                  <c:pt idx="278">
                    <c:v>Franco</c:v>
                  </c:pt>
                  <c:pt idx="279">
                    <c:v>Arenoso</c:v>
                  </c:pt>
                  <c:pt idx="280">
                    <c:v>Arcilloso</c:v>
                  </c:pt>
                  <c:pt idx="281">
                    <c:v>Franco</c:v>
                  </c:pt>
                  <c:pt idx="282">
                    <c:v>Arenoso</c:v>
                  </c:pt>
                  <c:pt idx="283">
                    <c:v>Arcilloso</c:v>
                  </c:pt>
                  <c:pt idx="284">
                    <c:v>Arenoso</c:v>
                  </c:pt>
                  <c:pt idx="285">
                    <c:v>Franco</c:v>
                  </c:pt>
                  <c:pt idx="286">
                    <c:v>Arcilloso</c:v>
                  </c:pt>
                  <c:pt idx="287">
                    <c:v>Arcilloso</c:v>
                  </c:pt>
                  <c:pt idx="288">
                    <c:v>Arenoso</c:v>
                  </c:pt>
                  <c:pt idx="289">
                    <c:v>Arenoso</c:v>
                  </c:pt>
                  <c:pt idx="290">
                    <c:v>Arenoso</c:v>
                  </c:pt>
                  <c:pt idx="291">
                    <c:v>Arcilloso</c:v>
                  </c:pt>
                  <c:pt idx="292">
                    <c:v>Arcilloso</c:v>
                  </c:pt>
                  <c:pt idx="293">
                    <c:v>Franco</c:v>
                  </c:pt>
                  <c:pt idx="294">
                    <c:v>Arcilloso</c:v>
                  </c:pt>
                  <c:pt idx="295">
                    <c:v>Franco</c:v>
                  </c:pt>
                  <c:pt idx="296">
                    <c:v>Arenoso</c:v>
                  </c:pt>
                  <c:pt idx="297">
                    <c:v>Arenoso</c:v>
                  </c:pt>
                  <c:pt idx="298">
                    <c:v>Arcilloso</c:v>
                  </c:pt>
                  <c:pt idx="299">
                    <c:v>Arenoso</c:v>
                  </c:pt>
                </c:lvl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2 Tabla Dinamica'!$B$33:$B$932</c:f>
              <c:numCache>
                <c:formatCode>General</c:formatCode>
                <c:ptCount val="300"/>
                <c:pt idx="0">
                  <c:v>3.4</c:v>
                </c:pt>
                <c:pt idx="1">
                  <c:v>87.9</c:v>
                </c:pt>
                <c:pt idx="2">
                  <c:v>24.3</c:v>
                </c:pt>
                <c:pt idx="3">
                  <c:v>55.7</c:v>
                </c:pt>
                <c:pt idx="4">
                  <c:v>3.9</c:v>
                </c:pt>
                <c:pt idx="5">
                  <c:v>66.7</c:v>
                </c:pt>
                <c:pt idx="6">
                  <c:v>32.299999999999997</c:v>
                </c:pt>
                <c:pt idx="7">
                  <c:v>89.8</c:v>
                </c:pt>
                <c:pt idx="8">
                  <c:v>88.8</c:v>
                </c:pt>
                <c:pt idx="9">
                  <c:v>32.5</c:v>
                </c:pt>
                <c:pt idx="10">
                  <c:v>90.1</c:v>
                </c:pt>
                <c:pt idx="11">
                  <c:v>99.6</c:v>
                </c:pt>
                <c:pt idx="12">
                  <c:v>82.5</c:v>
                </c:pt>
                <c:pt idx="13">
                  <c:v>84.5</c:v>
                </c:pt>
                <c:pt idx="14">
                  <c:v>24.9</c:v>
                </c:pt>
                <c:pt idx="15">
                  <c:v>57.7</c:v>
                </c:pt>
                <c:pt idx="16">
                  <c:v>6.7</c:v>
                </c:pt>
                <c:pt idx="17">
                  <c:v>9.5</c:v>
                </c:pt>
                <c:pt idx="18">
                  <c:v>99.9</c:v>
                </c:pt>
                <c:pt idx="19">
                  <c:v>32.700000000000003</c:v>
                </c:pt>
                <c:pt idx="20">
                  <c:v>74.8</c:v>
                </c:pt>
                <c:pt idx="21">
                  <c:v>80.7</c:v>
                </c:pt>
                <c:pt idx="22">
                  <c:v>85.8</c:v>
                </c:pt>
                <c:pt idx="23">
                  <c:v>99.8</c:v>
                </c:pt>
                <c:pt idx="24">
                  <c:v>24.1</c:v>
                </c:pt>
                <c:pt idx="25">
                  <c:v>4</c:v>
                </c:pt>
                <c:pt idx="26">
                  <c:v>41.1</c:v>
                </c:pt>
                <c:pt idx="27">
                  <c:v>13</c:v>
                </c:pt>
                <c:pt idx="28">
                  <c:v>2.2000000000000002</c:v>
                </c:pt>
                <c:pt idx="29">
                  <c:v>36</c:v>
                </c:pt>
                <c:pt idx="30">
                  <c:v>78.400000000000006</c:v>
                </c:pt>
                <c:pt idx="31">
                  <c:v>56.6</c:v>
                </c:pt>
                <c:pt idx="32">
                  <c:v>31.3</c:v>
                </c:pt>
                <c:pt idx="33">
                  <c:v>65.400000000000006</c:v>
                </c:pt>
                <c:pt idx="34">
                  <c:v>23.2</c:v>
                </c:pt>
                <c:pt idx="35">
                  <c:v>1.4</c:v>
                </c:pt>
                <c:pt idx="36">
                  <c:v>76.400000000000006</c:v>
                </c:pt>
                <c:pt idx="37">
                  <c:v>62.4</c:v>
                </c:pt>
                <c:pt idx="38">
                  <c:v>76.2</c:v>
                </c:pt>
                <c:pt idx="39">
                  <c:v>3.9</c:v>
                </c:pt>
                <c:pt idx="40">
                  <c:v>83.7</c:v>
                </c:pt>
                <c:pt idx="41">
                  <c:v>62</c:v>
                </c:pt>
                <c:pt idx="42">
                  <c:v>56.3</c:v>
                </c:pt>
                <c:pt idx="43">
                  <c:v>62.5</c:v>
                </c:pt>
                <c:pt idx="44">
                  <c:v>86.4</c:v>
                </c:pt>
                <c:pt idx="45">
                  <c:v>58.7</c:v>
                </c:pt>
                <c:pt idx="46">
                  <c:v>58.1</c:v>
                </c:pt>
                <c:pt idx="47">
                  <c:v>99.1</c:v>
                </c:pt>
                <c:pt idx="48">
                  <c:v>75.7</c:v>
                </c:pt>
                <c:pt idx="49">
                  <c:v>44.2</c:v>
                </c:pt>
                <c:pt idx="50">
                  <c:v>70.7</c:v>
                </c:pt>
                <c:pt idx="51">
                  <c:v>38.9</c:v>
                </c:pt>
                <c:pt idx="52">
                  <c:v>22.9</c:v>
                </c:pt>
                <c:pt idx="53">
                  <c:v>59.7</c:v>
                </c:pt>
                <c:pt idx="54">
                  <c:v>#N/A</c:v>
                </c:pt>
                <c:pt idx="55">
                  <c:v>92.9</c:v>
                </c:pt>
                <c:pt idx="56">
                  <c:v>34.200000000000003</c:v>
                </c:pt>
                <c:pt idx="57">
                  <c:v>52.8</c:v>
                </c:pt>
                <c:pt idx="58">
                  <c:v>21.2</c:v>
                </c:pt>
                <c:pt idx="59">
                  <c:v>99.6</c:v>
                </c:pt>
                <c:pt idx="60">
                  <c:v>98.1</c:v>
                </c:pt>
                <c:pt idx="61">
                  <c:v>65</c:v>
                </c:pt>
                <c:pt idx="62">
                  <c:v>80.400000000000006</c:v>
                </c:pt>
                <c:pt idx="63">
                  <c:v>71.5</c:v>
                </c:pt>
                <c:pt idx="64">
                  <c:v>59.3</c:v>
                </c:pt>
                <c:pt idx="65">
                  <c:v>5.3</c:v>
                </c:pt>
                <c:pt idx="66">
                  <c:v>45.5</c:v>
                </c:pt>
                <c:pt idx="67">
                  <c:v>67.5</c:v>
                </c:pt>
                <c:pt idx="68">
                  <c:v>67.8</c:v>
                </c:pt>
                <c:pt idx="69">
                  <c:v>37.299999999999997</c:v>
                </c:pt>
                <c:pt idx="70">
                  <c:v>94.2</c:v>
                </c:pt>
                <c:pt idx="71">
                  <c:v>16.7</c:v>
                </c:pt>
                <c:pt idx="72">
                  <c:v>50</c:v>
                </c:pt>
                <c:pt idx="73">
                  <c:v>69.099999999999994</c:v>
                </c:pt>
                <c:pt idx="74">
                  <c:v>69.7</c:v>
                </c:pt>
                <c:pt idx="75">
                  <c:v>64.900000000000006</c:v>
                </c:pt>
                <c:pt idx="76">
                  <c:v>27.5</c:v>
                </c:pt>
                <c:pt idx="77">
                  <c:v>15.6</c:v>
                </c:pt>
                <c:pt idx="78">
                  <c:v>63.6</c:v>
                </c:pt>
                <c:pt idx="79">
                  <c:v>59.9</c:v>
                </c:pt>
                <c:pt idx="80">
                  <c:v>17.899999999999999</c:v>
                </c:pt>
                <c:pt idx="81">
                  <c:v>70.5</c:v>
                </c:pt>
                <c:pt idx="82">
                  <c:v>45.5</c:v>
                </c:pt>
                <c:pt idx="83">
                  <c:v>66.8</c:v>
                </c:pt>
                <c:pt idx="84">
                  <c:v>83.7</c:v>
                </c:pt>
                <c:pt idx="85">
                  <c:v>17</c:v>
                </c:pt>
                <c:pt idx="86">
                  <c:v>1.9</c:v>
                </c:pt>
                <c:pt idx="87">
                  <c:v>77.900000000000006</c:v>
                </c:pt>
                <c:pt idx="88">
                  <c:v>61</c:v>
                </c:pt>
                <c:pt idx="89">
                  <c:v>70</c:v>
                </c:pt>
                <c:pt idx="90">
                  <c:v>83.8</c:v>
                </c:pt>
                <c:pt idx="91">
                  <c:v>80.3</c:v>
                </c:pt>
                <c:pt idx="92">
                  <c:v>96.1</c:v>
                </c:pt>
                <c:pt idx="93">
                  <c:v>53.6</c:v>
                </c:pt>
                <c:pt idx="94">
                  <c:v>48.8</c:v>
                </c:pt>
                <c:pt idx="95">
                  <c:v>40.200000000000003</c:v>
                </c:pt>
                <c:pt idx="96">
                  <c:v>15.4</c:v>
                </c:pt>
                <c:pt idx="97">
                  <c:v>57.3</c:v>
                </c:pt>
                <c:pt idx="98">
                  <c:v>27.7</c:v>
                </c:pt>
                <c:pt idx="99">
                  <c:v>92.1</c:v>
                </c:pt>
                <c:pt idx="100">
                  <c:v>58.3</c:v>
                </c:pt>
                <c:pt idx="101">
                  <c:v>59.3</c:v>
                </c:pt>
                <c:pt idx="102">
                  <c:v>35.5</c:v>
                </c:pt>
                <c:pt idx="103">
                  <c:v>5.2</c:v>
                </c:pt>
                <c:pt idx="104">
                  <c:v>3.2</c:v>
                </c:pt>
                <c:pt idx="105">
                  <c:v>42.3</c:v>
                </c:pt>
                <c:pt idx="106">
                  <c:v>8.5</c:v>
                </c:pt>
                <c:pt idx="107">
                  <c:v>60.7</c:v>
                </c:pt>
                <c:pt idx="108">
                  <c:v>88.1</c:v>
                </c:pt>
                <c:pt idx="109">
                  <c:v>88.3</c:v>
                </c:pt>
                <c:pt idx="110">
                  <c:v>65.900000000000006</c:v>
                </c:pt>
                <c:pt idx="111">
                  <c:v>21.1</c:v>
                </c:pt>
                <c:pt idx="112">
                  <c:v>86.3</c:v>
                </c:pt>
                <c:pt idx="113">
                  <c:v>88.6</c:v>
                </c:pt>
                <c:pt idx="114">
                  <c:v>19.7</c:v>
                </c:pt>
                <c:pt idx="115">
                  <c:v>73.7</c:v>
                </c:pt>
                <c:pt idx="116">
                  <c:v>28.7</c:v>
                </c:pt>
                <c:pt idx="117">
                  <c:v>80.3</c:v>
                </c:pt>
                <c:pt idx="118">
                  <c:v>99.7</c:v>
                </c:pt>
                <c:pt idx="119">
                  <c:v>3</c:v>
                </c:pt>
                <c:pt idx="120">
                  <c:v>89.7</c:v>
                </c:pt>
                <c:pt idx="121">
                  <c:v>62.3</c:v>
                </c:pt>
                <c:pt idx="122">
                  <c:v>97.3</c:v>
                </c:pt>
                <c:pt idx="123">
                  <c:v>46.5</c:v>
                </c:pt>
                <c:pt idx="124">
                  <c:v>84.7</c:v>
                </c:pt>
                <c:pt idx="125">
                  <c:v>6.2</c:v>
                </c:pt>
                <c:pt idx="126">
                  <c:v>33.5</c:v>
                </c:pt>
                <c:pt idx="127">
                  <c:v>6.7</c:v>
                </c:pt>
                <c:pt idx="128">
                  <c:v>97.5</c:v>
                </c:pt>
                <c:pt idx="129">
                  <c:v>81.7</c:v>
                </c:pt>
                <c:pt idx="130">
                  <c:v>85.3</c:v>
                </c:pt>
                <c:pt idx="131">
                  <c:v>93.8</c:v>
                </c:pt>
                <c:pt idx="132">
                  <c:v>8.5</c:v>
                </c:pt>
                <c:pt idx="133">
                  <c:v>38.6</c:v>
                </c:pt>
                <c:pt idx="134">
                  <c:v>7.1</c:v>
                </c:pt>
                <c:pt idx="135">
                  <c:v>21.1</c:v>
                </c:pt>
                <c:pt idx="136">
                  <c:v>#N/A</c:v>
                </c:pt>
                <c:pt idx="137">
                  <c:v>46.9</c:v>
                </c:pt>
                <c:pt idx="138">
                  <c:v>26.9</c:v>
                </c:pt>
                <c:pt idx="139">
                  <c:v>10.1</c:v>
                </c:pt>
                <c:pt idx="140">
                  <c:v>16.7</c:v>
                </c:pt>
                <c:pt idx="141">
                  <c:v>14.7</c:v>
                </c:pt>
                <c:pt idx="142">
                  <c:v>97.3</c:v>
                </c:pt>
                <c:pt idx="143">
                  <c:v>75.900000000000006</c:v>
                </c:pt>
                <c:pt idx="144">
                  <c:v>96.8</c:v>
                </c:pt>
                <c:pt idx="145">
                  <c:v>44</c:v>
                </c:pt>
                <c:pt idx="146">
                  <c:v>27.8</c:v>
                </c:pt>
                <c:pt idx="147">
                  <c:v>79.8</c:v>
                </c:pt>
                <c:pt idx="148">
                  <c:v>32.6</c:v>
                </c:pt>
                <c:pt idx="149">
                  <c:v>29.9</c:v>
                </c:pt>
                <c:pt idx="150">
                  <c:v>23.3</c:v>
                </c:pt>
                <c:pt idx="151">
                  <c:v>13</c:v>
                </c:pt>
                <c:pt idx="152">
                  <c:v>25.6</c:v>
                </c:pt>
                <c:pt idx="153">
                  <c:v>35.5</c:v>
                </c:pt>
                <c:pt idx="154">
                  <c:v>67.400000000000006</c:v>
                </c:pt>
                <c:pt idx="155">
                  <c:v>6.3</c:v>
                </c:pt>
                <c:pt idx="156">
                  <c:v>21.1</c:v>
                </c:pt>
                <c:pt idx="157">
                  <c:v>80.900000000000006</c:v>
                </c:pt>
                <c:pt idx="158">
                  <c:v>14.7</c:v>
                </c:pt>
                <c:pt idx="159">
                  <c:v>34.299999999999997</c:v>
                </c:pt>
                <c:pt idx="160">
                  <c:v>86.5</c:v>
                </c:pt>
                <c:pt idx="161">
                  <c:v>15.5</c:v>
                </c:pt>
                <c:pt idx="162">
                  <c:v>8.3000000000000007</c:v>
                </c:pt>
                <c:pt idx="163">
                  <c:v>48.5</c:v>
                </c:pt>
                <c:pt idx="164">
                  <c:v>30.2</c:v>
                </c:pt>
                <c:pt idx="165">
                  <c:v>56.3</c:v>
                </c:pt>
                <c:pt idx="166">
                  <c:v>80.400000000000006</c:v>
                </c:pt>
                <c:pt idx="167">
                  <c:v>13.7</c:v>
                </c:pt>
                <c:pt idx="168">
                  <c:v>58.1</c:v>
                </c:pt>
                <c:pt idx="169">
                  <c:v>50.6</c:v>
                </c:pt>
                <c:pt idx="170">
                  <c:v>14.4</c:v>
                </c:pt>
                <c:pt idx="171">
                  <c:v>62.4</c:v>
                </c:pt>
                <c:pt idx="172">
                  <c:v>27.4</c:v>
                </c:pt>
                <c:pt idx="173">
                  <c:v>48.8</c:v>
                </c:pt>
                <c:pt idx="174">
                  <c:v>8.1999999999999993</c:v>
                </c:pt>
                <c:pt idx="175">
                  <c:v>46</c:v>
                </c:pt>
                <c:pt idx="176">
                  <c:v>30.6</c:v>
                </c:pt>
                <c:pt idx="177">
                  <c:v>82.2</c:v>
                </c:pt>
                <c:pt idx="178">
                  <c:v>5.7</c:v>
                </c:pt>
                <c:pt idx="179">
                  <c:v>41.9</c:v>
                </c:pt>
                <c:pt idx="180">
                  <c:v>45.8</c:v>
                </c:pt>
                <c:pt idx="181">
                  <c:v>72.5</c:v>
                </c:pt>
                <c:pt idx="182">
                  <c:v>57.4</c:v>
                </c:pt>
                <c:pt idx="183">
                  <c:v>66.7</c:v>
                </c:pt>
                <c:pt idx="184">
                  <c:v>77.7</c:v>
                </c:pt>
                <c:pt idx="185">
                  <c:v>86.2</c:v>
                </c:pt>
                <c:pt idx="186">
                  <c:v>31.4</c:v>
                </c:pt>
                <c:pt idx="187">
                  <c:v>53.8</c:v>
                </c:pt>
                <c:pt idx="188">
                  <c:v>84</c:v>
                </c:pt>
                <c:pt idx="189">
                  <c:v>98.9</c:v>
                </c:pt>
                <c:pt idx="190">
                  <c:v>89</c:v>
                </c:pt>
                <c:pt idx="191">
                  <c:v>37.1</c:v>
                </c:pt>
                <c:pt idx="192">
                  <c:v>19.5</c:v>
                </c:pt>
                <c:pt idx="193">
                  <c:v>48.9</c:v>
                </c:pt>
                <c:pt idx="194">
                  <c:v>74.2</c:v>
                </c:pt>
                <c:pt idx="195">
                  <c:v>49.3</c:v>
                </c:pt>
                <c:pt idx="196">
                  <c:v>48.3</c:v>
                </c:pt>
                <c:pt idx="197">
                  <c:v>83.8</c:v>
                </c:pt>
                <c:pt idx="198">
                  <c:v>36.1</c:v>
                </c:pt>
                <c:pt idx="199">
                  <c:v>86</c:v>
                </c:pt>
                <c:pt idx="200">
                  <c:v>#N/A</c:v>
                </c:pt>
                <c:pt idx="201">
                  <c:v>32.799999999999997</c:v>
                </c:pt>
                <c:pt idx="202">
                  <c:v>45.4</c:v>
                </c:pt>
                <c:pt idx="203">
                  <c:v>76.2</c:v>
                </c:pt>
                <c:pt idx="204">
                  <c:v>12.6</c:v>
                </c:pt>
                <c:pt idx="205">
                  <c:v>19.600000000000001</c:v>
                </c:pt>
                <c:pt idx="206">
                  <c:v>95.1</c:v>
                </c:pt>
                <c:pt idx="207">
                  <c:v>17.5</c:v>
                </c:pt>
                <c:pt idx="208">
                  <c:v>56.8</c:v>
                </c:pt>
                <c:pt idx="209">
                  <c:v>57.9</c:v>
                </c:pt>
                <c:pt idx="210">
                  <c:v>49</c:v>
                </c:pt>
                <c:pt idx="211">
                  <c:v>64.5</c:v>
                </c:pt>
                <c:pt idx="212">
                  <c:v>23</c:v>
                </c:pt>
                <c:pt idx="213">
                  <c:v>55.3</c:v>
                </c:pt>
                <c:pt idx="214">
                  <c:v>37.200000000000003</c:v>
                </c:pt>
                <c:pt idx="215">
                  <c:v>66.2</c:v>
                </c:pt>
                <c:pt idx="216">
                  <c:v>14.1</c:v>
                </c:pt>
                <c:pt idx="217">
                  <c:v>57.1</c:v>
                </c:pt>
                <c:pt idx="218">
                  <c:v>18.5</c:v>
                </c:pt>
                <c:pt idx="219">
                  <c:v>27.9</c:v>
                </c:pt>
                <c:pt idx="220">
                  <c:v>21.9</c:v>
                </c:pt>
                <c:pt idx="221">
                  <c:v>18.3</c:v>
                </c:pt>
                <c:pt idx="222">
                  <c:v>82.6</c:v>
                </c:pt>
                <c:pt idx="223">
                  <c:v>28.6</c:v>
                </c:pt>
                <c:pt idx="224">
                  <c:v>92.7</c:v>
                </c:pt>
                <c:pt idx="225">
                  <c:v>97</c:v>
                </c:pt>
                <c:pt idx="226">
                  <c:v>57.1</c:v>
                </c:pt>
                <c:pt idx="227">
                  <c:v>14.3</c:v>
                </c:pt>
                <c:pt idx="228">
                  <c:v>37.5</c:v>
                </c:pt>
                <c:pt idx="229">
                  <c:v>79.8</c:v>
                </c:pt>
                <c:pt idx="230">
                  <c:v>36.700000000000003</c:v>
                </c:pt>
                <c:pt idx="231">
                  <c:v>8.6999999999999993</c:v>
                </c:pt>
                <c:pt idx="232">
                  <c:v>55.7</c:v>
                </c:pt>
                <c:pt idx="233">
                  <c:v>84.5</c:v>
                </c:pt>
                <c:pt idx="234">
                  <c:v>79.599999999999994</c:v>
                </c:pt>
                <c:pt idx="235">
                  <c:v>17.5</c:v>
                </c:pt>
                <c:pt idx="236">
                  <c:v>67.3</c:v>
                </c:pt>
                <c:pt idx="237">
                  <c:v>22.1</c:v>
                </c:pt>
                <c:pt idx="238">
                  <c:v>21.8</c:v>
                </c:pt>
                <c:pt idx="239">
                  <c:v>87.4</c:v>
                </c:pt>
                <c:pt idx="240">
                  <c:v>25</c:v>
                </c:pt>
                <c:pt idx="241">
                  <c:v>26.3</c:v>
                </c:pt>
                <c:pt idx="242">
                  <c:v>0.1</c:v>
                </c:pt>
                <c:pt idx="243">
                  <c:v>87.1</c:v>
                </c:pt>
                <c:pt idx="244">
                  <c:v>79.3</c:v>
                </c:pt>
                <c:pt idx="245">
                  <c:v>62.7</c:v>
                </c:pt>
                <c:pt idx="246">
                  <c:v>75</c:v>
                </c:pt>
                <c:pt idx="247">
                  <c:v>15.2</c:v>
                </c:pt>
                <c:pt idx="248">
                  <c:v>45.8</c:v>
                </c:pt>
                <c:pt idx="249">
                  <c:v>35.1</c:v>
                </c:pt>
                <c:pt idx="250">
                  <c:v>9.4</c:v>
                </c:pt>
                <c:pt idx="251">
                  <c:v>48.6</c:v>
                </c:pt>
                <c:pt idx="252">
                  <c:v>92.1</c:v>
                </c:pt>
                <c:pt idx="253">
                  <c:v>4</c:v>
                </c:pt>
                <c:pt idx="254">
                  <c:v>29.1</c:v>
                </c:pt>
                <c:pt idx="255">
                  <c:v>20.8</c:v>
                </c:pt>
                <c:pt idx="256">
                  <c:v>23.8</c:v>
                </c:pt>
                <c:pt idx="257">
                  <c:v>90.8</c:v>
                </c:pt>
                <c:pt idx="258">
                  <c:v>46.8</c:v>
                </c:pt>
                <c:pt idx="259">
                  <c:v>46.6</c:v>
                </c:pt>
                <c:pt idx="260">
                  <c:v>76.099999999999994</c:v>
                </c:pt>
                <c:pt idx="261">
                  <c:v>15.4</c:v>
                </c:pt>
                <c:pt idx="262">
                  <c:v>48.7</c:v>
                </c:pt>
                <c:pt idx="263">
                  <c:v>43</c:v>
                </c:pt>
                <c:pt idx="264">
                  <c:v>59.7</c:v>
                </c:pt>
                <c:pt idx="265">
                  <c:v>100</c:v>
                </c:pt>
                <c:pt idx="266">
                  <c:v>76.900000000000006</c:v>
                </c:pt>
                <c:pt idx="267">
                  <c:v>39.799999999999997</c:v>
                </c:pt>
                <c:pt idx="268">
                  <c:v>82.8</c:v>
                </c:pt>
                <c:pt idx="269">
                  <c:v>17.100000000000001</c:v>
                </c:pt>
                <c:pt idx="270">
                  <c:v>3</c:v>
                </c:pt>
                <c:pt idx="271">
                  <c:v>20.399999999999999</c:v>
                </c:pt>
                <c:pt idx="272">
                  <c:v>34</c:v>
                </c:pt>
                <c:pt idx="273">
                  <c:v>51.1</c:v>
                </c:pt>
                <c:pt idx="274">
                  <c:v>61.5</c:v>
                </c:pt>
                <c:pt idx="275">
                  <c:v>91.1</c:v>
                </c:pt>
                <c:pt idx="276">
                  <c:v>51</c:v>
                </c:pt>
                <c:pt idx="277">
                  <c:v>50.1</c:v>
                </c:pt>
                <c:pt idx="278">
                  <c:v>5</c:v>
                </c:pt>
                <c:pt idx="279">
                  <c:v>3.5</c:v>
                </c:pt>
                <c:pt idx="280">
                  <c:v>55.1</c:v>
                </c:pt>
                <c:pt idx="281">
                  <c:v>43.8</c:v>
                </c:pt>
                <c:pt idx="282">
                  <c:v>83.9</c:v>
                </c:pt>
                <c:pt idx="283">
                  <c:v>16.100000000000001</c:v>
                </c:pt>
                <c:pt idx="284">
                  <c:v>2.5</c:v>
                </c:pt>
                <c:pt idx="285">
                  <c:v>44.9</c:v>
                </c:pt>
                <c:pt idx="286">
                  <c:v>23.7</c:v>
                </c:pt>
                <c:pt idx="287">
                  <c:v>5</c:v>
                </c:pt>
                <c:pt idx="288">
                  <c:v>72.5</c:v>
                </c:pt>
                <c:pt idx="289">
                  <c:v>11.2</c:v>
                </c:pt>
                <c:pt idx="290">
                  <c:v>60.8</c:v>
                </c:pt>
                <c:pt idx="291">
                  <c:v>28.1</c:v>
                </c:pt>
                <c:pt idx="292">
                  <c:v>17.3</c:v>
                </c:pt>
                <c:pt idx="293">
                  <c:v>38</c:v>
                </c:pt>
                <c:pt idx="294">
                  <c:v>80.099999999999994</c:v>
                </c:pt>
                <c:pt idx="295">
                  <c:v>39.200000000000003</c:v>
                </c:pt>
                <c:pt idx="296">
                  <c:v>75.099999999999994</c:v>
                </c:pt>
                <c:pt idx="297">
                  <c:v>12.5</c:v>
                </c:pt>
                <c:pt idx="298">
                  <c:v>77.3</c:v>
                </c:pt>
                <c:pt idx="299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295-B39F-7CD841074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38303"/>
        <c:axId val="1124955103"/>
      </c:barChart>
      <c:catAx>
        <c:axId val="1124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55103"/>
        <c:crosses val="autoZero"/>
        <c:auto val="1"/>
        <c:lblAlgn val="ctr"/>
        <c:lblOffset val="100"/>
        <c:noMultiLvlLbl val="0"/>
      </c:catAx>
      <c:valAx>
        <c:axId val="11249551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Descriptiva'!$A$9:$A$11</c:f>
              <c:strCache>
                <c:ptCount val="3"/>
                <c:pt idx="0">
                  <c:v>Arcilloso</c:v>
                </c:pt>
                <c:pt idx="1">
                  <c:v>Arenoso</c:v>
                </c:pt>
                <c:pt idx="2">
                  <c:v>Franco</c:v>
                </c:pt>
              </c:strCache>
            </c:strRef>
          </c:cat>
          <c:val>
            <c:numRef>
              <c:f>'Estadistica Descriptiva'!$B$9:$B$11</c:f>
              <c:numCache>
                <c:formatCode>General</c:formatCode>
                <c:ptCount val="3"/>
                <c:pt idx="0">
                  <c:v>101</c:v>
                </c:pt>
                <c:pt idx="1">
                  <c:v>108</c:v>
                </c:pt>
                <c:pt idx="2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3-41B0-9563-773FD8279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3999"/>
        <c:axId val="957870799"/>
      </c:barChart>
      <c:catAx>
        <c:axId val="9578539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0799"/>
        <c:crosses val="autoZero"/>
        <c:auto val="1"/>
        <c:lblAlgn val="ctr"/>
        <c:lblOffset val="100"/>
        <c:noMultiLvlLbl val="0"/>
      </c:catAx>
      <c:valAx>
        <c:axId val="95787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Descriptiva'!$B$13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Descriptiva'!$A$14:$A$16</c:f>
              <c:strCache>
                <c:ptCount val="3"/>
                <c:pt idx="0">
                  <c:v>Baja</c:v>
                </c:pt>
                <c:pt idx="1">
                  <c:v>Media</c:v>
                </c:pt>
                <c:pt idx="2">
                  <c:v>Alta</c:v>
                </c:pt>
              </c:strCache>
            </c:strRef>
          </c:cat>
          <c:val>
            <c:numRef>
              <c:f>'Estadistica Descriptiva'!$B$14:$B$16</c:f>
              <c:numCache>
                <c:formatCode>General</c:formatCode>
                <c:ptCount val="3"/>
                <c:pt idx="0">
                  <c:v>97</c:v>
                </c:pt>
                <c:pt idx="1">
                  <c:v>199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1BD-81EB-DEF97BC7F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8799"/>
        <c:axId val="957853519"/>
      </c:barChart>
      <c:catAx>
        <c:axId val="95785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53519"/>
        <c:crosses val="autoZero"/>
        <c:auto val="1"/>
        <c:lblAlgn val="ctr"/>
        <c:lblOffset val="100"/>
        <c:noMultiLvlLbl val="0"/>
      </c:catAx>
      <c:valAx>
        <c:axId val="957853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0</xdr:row>
      <xdr:rowOff>45720</xdr:rowOff>
    </xdr:from>
    <xdr:to>
      <xdr:col>19</xdr:col>
      <xdr:colOff>777240</xdr:colOff>
      <xdr:row>7</xdr:row>
      <xdr:rowOff>777240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4FEAEC-2058-4E03-1A2A-7AE20F999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22860</xdr:rowOff>
    </xdr:from>
    <xdr:to>
      <xdr:col>1</xdr:col>
      <xdr:colOff>609420</xdr:colOff>
      <xdr:row>0</xdr:row>
      <xdr:rowOff>3262860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ID_parcela">
              <a:extLst>
                <a:ext uri="{FF2B5EF4-FFF2-40B4-BE49-F238E27FC236}">
                  <a16:creationId xmlns:a16="http://schemas.microsoft.com/office/drawing/2014/main" id="{B46F66B2-9E5B-DB82-F970-C3579A1A4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2860"/>
              <a:ext cx="1440000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697230</xdr:colOff>
      <xdr:row>0</xdr:row>
      <xdr:rowOff>22860</xdr:rowOff>
    </xdr:from>
    <xdr:to>
      <xdr:col>3</xdr:col>
      <xdr:colOff>399870</xdr:colOff>
      <xdr:row>0</xdr:row>
      <xdr:rowOff>1462860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Tipo_suelo">
              <a:extLst>
                <a:ext uri="{FF2B5EF4-FFF2-40B4-BE49-F238E27FC236}">
                  <a16:creationId xmlns:a16="http://schemas.microsoft.com/office/drawing/2014/main" id="{C0627408-371A-A2EF-47FE-6717FA001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910" y="2286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693420</xdr:colOff>
      <xdr:row>0</xdr:row>
      <xdr:rowOff>1569720</xdr:rowOff>
    </xdr:from>
    <xdr:to>
      <xdr:col>3</xdr:col>
      <xdr:colOff>396060</xdr:colOff>
      <xdr:row>0</xdr:row>
      <xdr:rowOff>3009720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Categoria de Biomasa">
              <a:extLst>
                <a:ext uri="{FF2B5EF4-FFF2-40B4-BE49-F238E27FC236}">
                  <a16:creationId xmlns:a16="http://schemas.microsoft.com/office/drawing/2014/main" id="{76AA4734-7664-55A2-6EED-C57C59700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de Biomas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56972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419100</xdr:colOff>
      <xdr:row>0</xdr:row>
      <xdr:rowOff>30480</xdr:rowOff>
    </xdr:from>
    <xdr:to>
      <xdr:col>9</xdr:col>
      <xdr:colOff>0</xdr:colOff>
      <xdr:row>0</xdr:row>
      <xdr:rowOff>3270480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CF6D782-24CC-671F-E482-3B7526D1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</xdr:row>
      <xdr:rowOff>137160</xdr:rowOff>
    </xdr:from>
    <xdr:to>
      <xdr:col>11</xdr:col>
      <xdr:colOff>617220</xdr:colOff>
      <xdr:row>30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0D8FBB-DF6F-8055-B052-9EA16E44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</xdr:colOff>
      <xdr:row>0</xdr:row>
      <xdr:rowOff>22860</xdr:rowOff>
    </xdr:from>
    <xdr:to>
      <xdr:col>9</xdr:col>
      <xdr:colOff>274320</xdr:colOff>
      <xdr:row>5</xdr:row>
      <xdr:rowOff>44460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ID_parcela 1">
              <a:extLst>
                <a:ext uri="{FF2B5EF4-FFF2-40B4-BE49-F238E27FC236}">
                  <a16:creationId xmlns:a16="http://schemas.microsoft.com/office/drawing/2014/main" id="{8BA0C4EE-EFB4-76F3-9ADD-4AA8A80F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22860"/>
              <a:ext cx="96774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22860</xdr:rowOff>
    </xdr:from>
    <xdr:to>
      <xdr:col>11</xdr:col>
      <xdr:colOff>617220</xdr:colOff>
      <xdr:row>5</xdr:row>
      <xdr:rowOff>44460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Tipo_suelo 1">
              <a:extLst>
                <a:ext uri="{FF2B5EF4-FFF2-40B4-BE49-F238E27FC236}">
                  <a16:creationId xmlns:a16="http://schemas.microsoft.com/office/drawing/2014/main" id="{8D9B9734-9D3C-8A19-A3F0-C3830CD23A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3120" y="22860"/>
              <a:ext cx="191262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7</xdr:row>
      <xdr:rowOff>3810</xdr:rowOff>
    </xdr:from>
    <xdr:to>
      <xdr:col>4</xdr:col>
      <xdr:colOff>475980</xdr:colOff>
      <xdr:row>10</xdr:row>
      <xdr:rowOff>167550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2295E9-7740-81D8-7276-BF44468E4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11</xdr:row>
      <xdr:rowOff>179070</xdr:rowOff>
    </xdr:from>
    <xdr:to>
      <xdr:col>4</xdr:col>
      <xdr:colOff>475980</xdr:colOff>
      <xdr:row>15</xdr:row>
      <xdr:rowOff>152310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2C6E9E-3FE0-66A4-C04E-310FD829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ul Vicuña" id="{5E40D605-6546-4FFF-B865-D3A7EDA52CB0}" userId="9a21f4c03329be5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úl" refreshedDate="45943.721155439816" createdVersion="8" refreshedVersion="8" minRefreshableVersion="3" recordCount="300" xr:uid="{C076D8DD-95CB-4A5E-871D-0C91D72AD5FA}">
  <cacheSource type="worksheet">
    <worksheetSource name="Tabla2"/>
  </cacheSource>
  <cacheFields count="12">
    <cacheField name="Fecha de Medicion" numFmtId="14">
      <sharedItems containsSemiMixedTypes="0" containsNonDate="0" containsDate="1" containsString="0" minDate="2024-01-01T00:00:00" maxDate="2029-09-25T00:00:00" count="300"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  <d v="2025-04-07T00:00:00"/>
        <d v="2025-04-14T00:00:00"/>
        <d v="2025-04-21T00:00:00"/>
        <d v="2025-04-28T00:00:00"/>
        <d v="2025-05-05T00:00:00"/>
        <d v="2025-05-12T00:00:00"/>
        <d v="2025-05-19T00:00:00"/>
        <d v="2025-05-26T00:00:00"/>
        <d v="2025-06-02T00:00:00"/>
        <d v="2025-06-09T00:00:00"/>
        <d v="2025-06-16T00:00:00"/>
        <d v="2025-06-23T00:00:00"/>
        <d v="2025-06-30T00:00:00"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  <d v="2025-09-15T00:00:00"/>
        <d v="2025-09-22T00:00:00"/>
        <d v="2025-09-29T00:00:00"/>
        <d v="2025-10-06T00:00:00"/>
        <d v="2025-10-13T00:00:00"/>
        <d v="2025-10-20T00:00:00"/>
        <d v="2025-10-27T00:00:00"/>
        <d v="2025-11-03T00:00:00"/>
        <d v="2025-11-10T00:00:00"/>
        <d v="2025-11-17T00:00:00"/>
        <d v="2025-11-24T00:00:00"/>
        <d v="2025-12-01T00:00:00"/>
        <d v="2025-12-08T00:00:00"/>
        <d v="2025-12-15T00:00:00"/>
        <d v="2025-12-22T00:00:00"/>
        <d v="2025-12-29T00:00:00"/>
        <d v="2026-01-05T00:00:00"/>
        <d v="2026-01-12T00:00:00"/>
        <d v="2026-01-19T00:00:00"/>
        <d v="2026-01-26T00:00:00"/>
        <d v="2026-02-02T00:00:00"/>
        <d v="2026-02-09T00:00:00"/>
        <d v="2026-02-16T00:00:00"/>
        <d v="2026-02-23T00:00:00"/>
        <d v="2026-03-02T00:00:00"/>
        <d v="2026-03-09T00:00:00"/>
        <d v="2026-03-16T00:00:00"/>
        <d v="2026-03-23T00:00:00"/>
        <d v="2026-03-30T00:00:00"/>
        <d v="2026-04-06T00:00:00"/>
        <d v="2026-04-13T00:00:00"/>
        <d v="2026-04-20T00:00:00"/>
        <d v="2026-04-27T00:00:00"/>
        <d v="2026-05-04T00:00:00"/>
        <d v="2026-05-11T00:00:00"/>
        <d v="2026-05-18T00:00:00"/>
        <d v="2026-05-25T00:00:00"/>
        <d v="2026-06-01T00:00:00"/>
        <d v="2026-06-08T00:00:00"/>
        <d v="2026-06-15T00:00:00"/>
        <d v="2026-06-22T00:00:00"/>
        <d v="2026-06-29T00:00:00"/>
        <d v="2026-07-06T00:00:00"/>
        <d v="2026-07-13T00:00:00"/>
        <d v="2026-07-20T00:00:00"/>
        <d v="2026-07-27T00:00:00"/>
        <d v="2026-08-03T00:00:00"/>
        <d v="2026-08-10T00:00:00"/>
        <d v="2026-08-17T00:00:00"/>
        <d v="2026-08-24T00:00:00"/>
        <d v="2026-08-31T00:00:00"/>
        <d v="2026-09-07T00:00:00"/>
        <d v="2026-09-14T00:00:00"/>
        <d v="2026-09-21T00:00:00"/>
        <d v="2026-09-28T00:00:00"/>
        <d v="2026-10-05T00:00:00"/>
        <d v="2026-10-12T00:00:00"/>
        <d v="2026-10-19T00:00:00"/>
        <d v="2026-10-26T00:00:00"/>
        <d v="2026-11-02T00:00:00"/>
        <d v="2026-11-09T00:00:00"/>
        <d v="2026-11-16T00:00:00"/>
        <d v="2026-11-23T00:00:00"/>
        <d v="2026-11-30T00:00:00"/>
        <d v="2026-12-07T00:00:00"/>
        <d v="2026-12-14T00:00:00"/>
        <d v="2026-12-21T00:00:00"/>
        <d v="2026-12-28T00:00:00"/>
        <d v="2027-01-04T00:00:00"/>
        <d v="2027-01-11T00:00:00"/>
        <d v="2027-01-18T00:00:00"/>
        <d v="2027-01-25T00:00:00"/>
        <d v="2027-02-01T00:00:00"/>
        <d v="2027-02-08T00:00:00"/>
        <d v="2027-02-15T00:00:00"/>
        <d v="2027-02-22T00:00:00"/>
        <d v="2027-03-01T00:00:00"/>
        <d v="2027-03-08T00:00:00"/>
        <d v="2027-03-15T00:00:00"/>
        <d v="2027-03-22T00:00:00"/>
        <d v="2027-03-29T00:00:00"/>
        <d v="2027-04-05T00:00:00"/>
        <d v="2027-04-12T00:00:00"/>
        <d v="2027-04-19T00:00:00"/>
        <d v="2027-04-26T00:00:00"/>
        <d v="2027-05-03T00:00:00"/>
        <d v="2027-05-10T00:00:00"/>
        <d v="2027-05-17T00:00:00"/>
        <d v="2027-05-24T00:00:00"/>
        <d v="2027-05-31T00:00:00"/>
        <d v="2027-06-07T00:00:00"/>
        <d v="2027-06-14T00:00:00"/>
        <d v="2027-06-21T00:00:00"/>
        <d v="2027-06-28T00:00:00"/>
        <d v="2027-07-05T00:00:00"/>
        <d v="2027-07-12T00:00:00"/>
        <d v="2027-07-19T00:00:00"/>
        <d v="2027-07-26T00:00:00"/>
        <d v="2027-08-02T00:00:00"/>
        <d v="2027-08-09T00:00:00"/>
        <d v="2027-08-16T00:00:00"/>
        <d v="2027-08-23T00:00:00"/>
        <d v="2027-08-30T00:00:00"/>
        <d v="2027-09-06T00:00:00"/>
        <d v="2027-09-13T00:00:00"/>
        <d v="2027-09-20T00:00:00"/>
        <d v="2027-09-27T00:00:00"/>
        <d v="2027-10-04T00:00:00"/>
        <d v="2027-10-11T00:00:00"/>
        <d v="2027-10-18T00:00:00"/>
        <d v="2027-10-25T00:00:00"/>
        <d v="2027-11-01T00:00:00"/>
        <d v="2027-11-08T00:00:00"/>
        <d v="2027-11-15T00:00:00"/>
        <d v="2027-11-22T00:00:00"/>
        <d v="2027-11-29T00:00:00"/>
        <d v="2027-12-06T00:00:00"/>
        <d v="2027-12-13T00:00:00"/>
        <d v="2027-12-20T00:00:00"/>
        <d v="2027-12-27T00:00:00"/>
        <d v="2028-01-03T00:00:00"/>
        <d v="2028-01-10T00:00:00"/>
        <d v="2028-01-17T00:00:00"/>
        <d v="2028-01-24T00:00:00"/>
        <d v="2028-01-31T00:00:00"/>
        <d v="2028-02-07T00:00:00"/>
        <d v="2028-02-14T00:00:00"/>
        <d v="2028-02-21T00:00:00"/>
        <d v="2028-02-28T00:00:00"/>
        <d v="2028-03-06T00:00:00"/>
        <d v="2028-03-13T00:00:00"/>
        <d v="2028-03-20T00:00:00"/>
        <d v="2028-03-27T00:00:00"/>
        <d v="2028-04-03T00:00:00"/>
        <d v="2028-04-10T00:00:00"/>
        <d v="2028-04-17T00:00:00"/>
        <d v="2028-04-24T00:00:00"/>
        <d v="2028-05-01T00:00:00"/>
        <d v="2028-05-08T00:00:00"/>
        <d v="2028-05-15T00:00:00"/>
        <d v="2028-05-22T00:00:00"/>
        <d v="2028-05-29T00:00:00"/>
        <d v="2028-06-05T00:00:00"/>
        <d v="2028-06-12T00:00:00"/>
        <d v="2028-06-19T00:00:00"/>
        <d v="2028-06-26T00:00:00"/>
        <d v="2028-07-03T00:00:00"/>
        <d v="2028-07-10T00:00:00"/>
        <d v="2028-07-17T00:00:00"/>
        <d v="2028-07-24T00:00:00"/>
        <d v="2028-07-31T00:00:00"/>
        <d v="2028-08-07T00:00:00"/>
        <d v="2028-08-14T00:00:00"/>
        <d v="2028-08-21T00:00:00"/>
        <d v="2028-08-28T00:00:00"/>
        <d v="2028-09-04T00:00:00"/>
        <d v="2028-09-11T00:00:00"/>
        <d v="2028-09-18T00:00:00"/>
        <d v="2028-09-25T00:00:00"/>
        <d v="2028-10-02T00:00:00"/>
        <d v="2028-10-09T00:00:00"/>
        <d v="2028-10-16T00:00:00"/>
        <d v="2028-10-23T00:00:00"/>
        <d v="2028-10-30T00:00:00"/>
        <d v="2028-11-06T00:00:00"/>
        <d v="2028-11-13T00:00:00"/>
        <d v="2028-11-20T00:00:00"/>
        <d v="2028-11-27T00:00:00"/>
        <d v="2028-12-04T00:00:00"/>
        <d v="2028-12-11T00:00:00"/>
        <d v="2028-12-18T00:00:00"/>
        <d v="2028-12-25T00:00:00"/>
        <d v="2029-01-01T00:00:00"/>
        <d v="2029-01-08T00:00:00"/>
        <d v="2029-01-15T00:00:00"/>
        <d v="2029-01-22T00:00:00"/>
        <d v="2029-01-29T00:00:00"/>
        <d v="2029-02-05T00:00:00"/>
        <d v="2029-02-12T00:00:00"/>
        <d v="2029-02-19T00:00:00"/>
        <d v="2029-02-26T00:00:00"/>
        <d v="2029-03-05T00:00:00"/>
        <d v="2029-03-12T00:00:00"/>
        <d v="2029-03-19T00:00:00"/>
        <d v="2029-03-26T00:00:00"/>
        <d v="2029-04-02T00:00:00"/>
        <d v="2029-04-09T00:00:00"/>
        <d v="2029-04-16T00:00:00"/>
        <d v="2029-04-23T00:00:00"/>
        <d v="2029-04-30T00:00:00"/>
        <d v="2029-05-07T00:00:00"/>
        <d v="2029-05-14T00:00:00"/>
        <d v="2029-05-21T00:00:00"/>
        <d v="2029-05-28T00:00:00"/>
        <d v="2029-06-04T00:00:00"/>
        <d v="2029-06-11T00:00:00"/>
        <d v="2029-06-18T00:00:00"/>
        <d v="2029-06-25T00:00:00"/>
        <d v="2029-07-02T00:00:00"/>
        <d v="2029-07-09T00:00:00"/>
        <d v="2029-07-16T00:00:00"/>
        <d v="2029-07-23T00:00:00"/>
        <d v="2029-07-30T00:00:00"/>
        <d v="2029-08-06T00:00:00"/>
        <d v="2029-08-13T00:00:00"/>
        <d v="2029-08-20T00:00:00"/>
        <d v="2029-08-27T00:00:00"/>
        <d v="2029-09-03T00:00:00"/>
        <d v="2029-09-10T00:00:00"/>
        <d v="2029-09-17T00:00:00"/>
        <d v="2029-09-24T00:00:00"/>
      </sharedItems>
      <fieldGroup par="11"/>
    </cacheField>
    <cacheField name="ID_parcela" numFmtId="14">
      <sharedItems count="20">
        <s v="P008"/>
        <s v="P009"/>
        <s v="P002"/>
        <s v="P014"/>
        <s v="P004"/>
        <s v="P006"/>
        <s v="P011"/>
        <s v="P003"/>
        <s v="P013"/>
        <s v="P019"/>
        <s v="P016"/>
        <s v="P017"/>
        <s v="P010"/>
        <s v="P015"/>
        <s v="P007"/>
        <s v="P001"/>
        <s v="P020"/>
        <s v="P018"/>
        <s v="P012"/>
        <s v="P005"/>
      </sharedItems>
    </cacheField>
    <cacheField name="NDVI Outlier Manual" numFmtId="0">
      <sharedItems containsMixedTypes="1" containsNumber="1" minValue="0.2" maxValue="0.89600000000000002"/>
    </cacheField>
    <cacheField name="NDRE Outlier Manual" numFmtId="0">
      <sharedItems containsSemiMixedTypes="0" containsString="0" containsNumber="1" minValue="0.10100000000000001" maxValue="0.59899999999999998"/>
    </cacheField>
    <cacheField name="PRECIPITACION Outlier Manual" numFmtId="0">
      <sharedItems containsMixedTypes="1" containsNumber="1" minValue="0.1" maxValue="100"/>
    </cacheField>
    <cacheField name="DIAS SIN LLUVIA Estadistica" numFmtId="0">
      <sharedItems containsMixedTypes="1" containsNumber="1" containsInteger="1" minValue="1" maxValue="14"/>
    </cacheField>
    <cacheField name="Tipo_suelo" numFmtId="0">
      <sharedItems count="3">
        <s v="Arenoso"/>
        <s v="Arcilloso"/>
        <s v="Franco"/>
      </sharedItems>
    </cacheField>
    <cacheField name="Biomasa_real Estadistica" numFmtId="0">
      <sharedItems containsMixedTypes="1" containsNumber="1" minValue="797.7" maxValue="6378.4"/>
    </cacheField>
    <cacheField name="Categoria de Biomasa" numFmtId="0">
      <sharedItems/>
    </cacheField>
    <cacheField name="Meses (Fecha de Medicion)" numFmtId="0" databaseField="0">
      <fieldGroup base="0">
        <rangePr groupBy="months" startDate="2024-01-01T00:00:00" endDate="2029-09-25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9/2029"/>
        </groupItems>
      </fieldGroup>
    </cacheField>
    <cacheField name="Trimestres (Fecha de Medicion)" numFmtId="0" databaseField="0">
      <fieldGroup base="0">
        <rangePr groupBy="quarters" startDate="2024-01-01T00:00:00" endDate="2029-09-25T00:00:00"/>
        <groupItems count="6">
          <s v="&lt;1/01/2024"/>
          <s v="Trim.1"/>
          <s v="Trim.2"/>
          <s v="Trim.3"/>
          <s v="Trim.4"/>
          <s v="&gt;25/09/2029"/>
        </groupItems>
      </fieldGroup>
    </cacheField>
    <cacheField name="Años (Fecha de Medicion)" numFmtId="0" databaseField="0">
      <fieldGroup base="0">
        <rangePr groupBy="years" startDate="2024-01-01T00:00:00" endDate="2029-09-25T00:00:00"/>
        <groupItems count="8">
          <s v="&lt;1/01/2024"/>
          <s v="2024"/>
          <s v="2025"/>
          <s v="2026"/>
          <s v="2027"/>
          <s v="2028"/>
          <s v="2029"/>
          <s v="&gt;25/09/2029"/>
        </groupItems>
      </fieldGroup>
    </cacheField>
  </cacheFields>
  <extLst>
    <ext xmlns:x14="http://schemas.microsoft.com/office/spreadsheetml/2009/9/main" uri="{725AE2AE-9491-48be-B2B4-4EB974FC3084}">
      <x14:pivotCacheDefinition pivotCacheId="1249575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0.79800000000000004"/>
    <n v="0.45100000000000001"/>
    <n v="3.4"/>
    <n v="4"/>
    <x v="0"/>
    <n v="4567.8"/>
    <s v="Media"/>
  </r>
  <r>
    <x v="1"/>
    <x v="1"/>
    <n v="0.36899999999999999"/>
    <n v="0.44"/>
    <n v="87.9"/>
    <n v="7"/>
    <x v="0"/>
    <n v="2857.5"/>
    <s v="Baja"/>
  </r>
  <r>
    <x v="2"/>
    <x v="2"/>
    <n v="0.872"/>
    <n v="0.30399999999999999"/>
    <n v="24.3"/>
    <n v="4"/>
    <x v="1"/>
    <n v="4812.3999999999996"/>
    <s v="Media"/>
  </r>
  <r>
    <x v="3"/>
    <x v="3"/>
    <n v="0.33800000000000002"/>
    <n v="0.108"/>
    <n v="55.7"/>
    <n v="9"/>
    <x v="0"/>
    <n v="2442.1999999999998"/>
    <s v="Baja"/>
  </r>
  <r>
    <x v="4"/>
    <x v="3"/>
    <n v="0.86599999999999999"/>
    <n v="0.39100000000000001"/>
    <n v="3.9"/>
    <n v="3"/>
    <x v="0"/>
    <n v="6110.8"/>
    <s v="Alta"/>
  </r>
  <r>
    <x v="5"/>
    <x v="4"/>
    <n v="0.89600000000000002"/>
    <n v="0.22700000000000001"/>
    <n v="66.7"/>
    <n v="11"/>
    <x v="2"/>
    <n v="6013.9"/>
    <s v="Alta"/>
  </r>
  <r>
    <x v="6"/>
    <x v="5"/>
    <n v="0.69799999999999995"/>
    <n v="0.32500000000000001"/>
    <n v="32.299999999999997"/>
    <n v="5"/>
    <x v="2"/>
    <n v="4122.3"/>
    <s v="Media"/>
  </r>
  <r>
    <x v="7"/>
    <x v="6"/>
    <n v="0.88700000000000001"/>
    <n v="0.57899999999999996"/>
    <n v="89.8"/>
    <n v="12"/>
    <x v="0"/>
    <n v="5317.1"/>
    <s v="Media"/>
  </r>
  <r>
    <x v="8"/>
    <x v="7"/>
    <n v="0.59899999999999998"/>
    <n v="0.3"/>
    <n v="88.8"/>
    <n v="14"/>
    <x v="0"/>
    <n v="2878.5"/>
    <s v="Baja"/>
  </r>
  <r>
    <x v="9"/>
    <x v="0"/>
    <n v="0.38200000000000001"/>
    <n v="0.52"/>
    <n v="32.5"/>
    <n v="11"/>
    <x v="2"/>
    <n v="3584"/>
    <s v="Media"/>
  </r>
  <r>
    <x v="10"/>
    <x v="7"/>
    <n v="0.50600000000000001"/>
    <n v="0.19400000000000001"/>
    <n v="90.1"/>
    <n v="4"/>
    <x v="0"/>
    <n v="3525.5"/>
    <s v="Media"/>
  </r>
  <r>
    <x v="11"/>
    <x v="3"/>
    <n v="0.61499999999999999"/>
    <n v="0.436"/>
    <n v="99.6"/>
    <n v="13"/>
    <x v="1"/>
    <n v="4698"/>
    <s v="Media"/>
  </r>
  <r>
    <x v="12"/>
    <x v="8"/>
    <n v="0.251"/>
    <n v="0.58899999999999997"/>
    <n v="82.5"/>
    <n v="6"/>
    <x v="1"/>
    <n v="911.8"/>
    <s v="Baja"/>
  </r>
  <r>
    <x v="13"/>
    <x v="8"/>
    <n v="0.63600000000000001"/>
    <n v="0.151"/>
    <n v="84.5"/>
    <n v="13"/>
    <x v="1"/>
    <n v="3831.6"/>
    <s v="Media"/>
  </r>
  <r>
    <x v="14"/>
    <x v="2"/>
    <n v="0.88700000000000001"/>
    <n v="0.104"/>
    <n v="24.9"/>
    <n v="9"/>
    <x v="0"/>
    <n v="4865.8999999999996"/>
    <s v="Media"/>
  </r>
  <r>
    <x v="15"/>
    <x v="8"/>
    <n v="0.33300000000000002"/>
    <n v="0.317"/>
    <n v="57.7"/>
    <n v="6"/>
    <x v="2"/>
    <n v="3345.6"/>
    <s v="Media"/>
  </r>
  <r>
    <x v="16"/>
    <x v="9"/>
    <n v="0.755"/>
    <n v="0.14599999999999999"/>
    <n v="6.7"/>
    <n v="12"/>
    <x v="0"/>
    <n v="4775.1000000000004"/>
    <s v="Media"/>
  </r>
  <r>
    <x v="17"/>
    <x v="5"/>
    <n v="0.83599999999999997"/>
    <n v="0.47399999999999998"/>
    <n v="9.5"/>
    <n v="3"/>
    <x v="0"/>
    <n v="4826.3"/>
    <s v="Media"/>
  </r>
  <r>
    <x v="18"/>
    <x v="10"/>
    <n v="0.86099999999999999"/>
    <n v="0.55700000000000005"/>
    <n v="99.9"/>
    <n v="11"/>
    <x v="2"/>
    <n v="4861.7"/>
    <s v="Media"/>
  </r>
  <r>
    <x v="19"/>
    <x v="2"/>
    <n v="0.872"/>
    <n v="0.317"/>
    <n v="32.700000000000003"/>
    <n v="12"/>
    <x v="2"/>
    <n v="4629.7"/>
    <s v="Media"/>
  </r>
  <r>
    <x v="20"/>
    <x v="0"/>
    <n v="0.56499999999999995"/>
    <n v="0.22900000000000001"/>
    <n v="74.8"/>
    <n v="4"/>
    <x v="2"/>
    <n v="2727.2"/>
    <s v="Baja"/>
  </r>
  <r>
    <x v="21"/>
    <x v="11"/>
    <n v="0.88400000000000001"/>
    <n v="0.317"/>
    <n v="80.7"/>
    <n v="12"/>
    <x v="1"/>
    <n v="4660.5"/>
    <s v="Media"/>
  </r>
  <r>
    <x v="22"/>
    <x v="2"/>
    <n v="0.73"/>
    <n v="0.46200000000000002"/>
    <n v="85.8"/>
    <n v="2"/>
    <x v="0"/>
    <n v="3675.1"/>
    <s v="Media"/>
  </r>
  <r>
    <x v="23"/>
    <x v="12"/>
    <n v="0.313"/>
    <n v="0.105"/>
    <n v="99.8"/>
    <n v="14"/>
    <x v="2"/>
    <n v="2581.9"/>
    <s v="Baja"/>
  </r>
  <r>
    <x v="24"/>
    <x v="10"/>
    <n v="0.53400000000000003"/>
    <n v="0.39500000000000002"/>
    <n v="24.1"/>
    <n v="3"/>
    <x v="0"/>
    <n v="3594.8"/>
    <s v="Media"/>
  </r>
  <r>
    <x v="25"/>
    <x v="5"/>
    <n v="0.70299999999999996"/>
    <n v="0.40699999999999997"/>
    <n v="4"/>
    <n v="14"/>
    <x v="1"/>
    <n v="3400.6"/>
    <s v="Media"/>
  </r>
  <r>
    <x v="26"/>
    <x v="2"/>
    <n v="0.373"/>
    <n v="0.41899999999999998"/>
    <n v="41.1"/>
    <n v="13"/>
    <x v="1"/>
    <n v="3183.5"/>
    <s v="Media"/>
  </r>
  <r>
    <x v="27"/>
    <x v="2"/>
    <n v="0.64800000000000002"/>
    <n v="0.221"/>
    <n v="13"/>
    <n v="3"/>
    <x v="2"/>
    <n v="3629.2"/>
    <s v="Media"/>
  </r>
  <r>
    <x v="28"/>
    <x v="8"/>
    <n v="0.66700000000000004"/>
    <n v="0.45700000000000002"/>
    <n v="2.2000000000000002"/>
    <n v="2"/>
    <x v="2"/>
    <n v="3860.9"/>
    <s v="Media"/>
  </r>
  <r>
    <x v="29"/>
    <x v="13"/>
    <n v="0.314"/>
    <n v="0.14599999999999999"/>
    <n v="36"/>
    <n v="12"/>
    <x v="0"/>
    <n v="1390.5"/>
    <s v="Baja"/>
  </r>
  <r>
    <x v="30"/>
    <x v="2"/>
    <n v="0.59599999999999997"/>
    <n v="0.2"/>
    <n v="78.400000000000006"/>
    <n v="9"/>
    <x v="2"/>
    <n v="2277.1"/>
    <s v="Baja"/>
  </r>
  <r>
    <x v="31"/>
    <x v="14"/>
    <n v="0.74"/>
    <n v="0.53900000000000003"/>
    <n v="56.6"/>
    <n v="4"/>
    <x v="0"/>
    <n v="4628.3999999999996"/>
    <s v="Media"/>
  </r>
  <r>
    <x v="32"/>
    <x v="7"/>
    <n v="0.54900000000000004"/>
    <n v="0.46899999999999997"/>
    <n v="31.3"/>
    <n v="4"/>
    <x v="2"/>
    <n v="3675.7"/>
    <s v="Media"/>
  </r>
  <r>
    <x v="33"/>
    <x v="0"/>
    <n v="0.20799999999999999"/>
    <n v="0.107"/>
    <n v="65.400000000000006"/>
    <n v="10"/>
    <x v="0"/>
    <n v="2476.6999999999998"/>
    <s v="Baja"/>
  </r>
  <r>
    <x v="34"/>
    <x v="3"/>
    <n v="0.20599999999999999"/>
    <n v="0.224"/>
    <n v="23.2"/>
    <n v="6"/>
    <x v="0"/>
    <n v="1651.7"/>
    <s v="Baja"/>
  </r>
  <r>
    <x v="35"/>
    <x v="14"/>
    <n v="0.45"/>
    <n v="0.20699999999999999"/>
    <n v="1.4"/>
    <n v="3"/>
    <x v="0"/>
    <n v="3362.8"/>
    <s v="Media"/>
  </r>
  <r>
    <x v="36"/>
    <x v="14"/>
    <n v="0.84799999999999998"/>
    <n v="0.23499999999999999"/>
    <n v="76.400000000000006"/>
    <n v="12"/>
    <x v="0"/>
    <n v="5258"/>
    <s v="Media"/>
  </r>
  <r>
    <x v="37"/>
    <x v="15"/>
    <n v="0.36"/>
    <n v="0.224"/>
    <n v="62.4"/>
    <n v="3"/>
    <x v="1"/>
    <n v="1829.6"/>
    <s v="Baja"/>
  </r>
  <r>
    <x v="38"/>
    <x v="11"/>
    <n v="0.64400000000000002"/>
    <n v="0.13100000000000001"/>
    <n v="76.2"/>
    <n v="8"/>
    <x v="0"/>
    <n v="3624"/>
    <s v="Media"/>
  </r>
  <r>
    <x v="39"/>
    <x v="1"/>
    <n v="0.35499999999999998"/>
    <n v="0.32900000000000001"/>
    <n v="3.9"/>
    <n v="5"/>
    <x v="2"/>
    <n v="3048.1"/>
    <s v="Media"/>
  </r>
  <r>
    <x v="40"/>
    <x v="8"/>
    <n v="0.42499999999999999"/>
    <n v="0.46600000000000003"/>
    <n v="83.7"/>
    <n v="14"/>
    <x v="1"/>
    <n v="3229.1"/>
    <s v="Media"/>
  </r>
  <r>
    <x v="41"/>
    <x v="9"/>
    <n v="0.79400000000000004"/>
    <n v="0.40300000000000002"/>
    <n v="62"/>
    <n v="3"/>
    <x v="1"/>
    <n v="4100.7"/>
    <s v="Media"/>
  </r>
  <r>
    <x v="42"/>
    <x v="9"/>
    <n v="0.71"/>
    <n v="0.436"/>
    <n v="56.3"/>
    <n v="1"/>
    <x v="0"/>
    <n v="5591.1"/>
    <s v="Media"/>
  </r>
  <r>
    <x v="43"/>
    <x v="11"/>
    <n v="0.26700000000000002"/>
    <n v="0.14099999999999999"/>
    <n v="62.5"/>
    <n v="5"/>
    <x v="1"/>
    <n v="2873.9"/>
    <s v="Baja"/>
  </r>
  <r>
    <x v="44"/>
    <x v="12"/>
    <n v="0.5"/>
    <n v="0.57599999999999996"/>
    <n v="86.4"/>
    <n v="1"/>
    <x v="0"/>
    <n v="3613.6"/>
    <s v="Media"/>
  </r>
  <r>
    <x v="45"/>
    <x v="12"/>
    <n v="0.22"/>
    <n v="0.51900000000000002"/>
    <n v="58.7"/>
    <n v="4"/>
    <x v="2"/>
    <n v="1956.3"/>
    <s v="Baja"/>
  </r>
  <r>
    <x v="46"/>
    <x v="4"/>
    <n v="0.53700000000000003"/>
    <n v="0.503"/>
    <n v="58.1"/>
    <n v="5"/>
    <x v="0"/>
    <n v="3463.7"/>
    <s v="Media"/>
  </r>
  <r>
    <x v="47"/>
    <x v="0"/>
    <n v="0.66400000000000003"/>
    <n v="0.51100000000000001"/>
    <n v="99.1"/>
    <n v="3"/>
    <x v="1"/>
    <n v="3405.9"/>
    <s v="Media"/>
  </r>
  <r>
    <x v="48"/>
    <x v="16"/>
    <n v="0.28299999999999997"/>
    <n v="0.56599999999999995"/>
    <n v="75.7"/>
    <n v="13"/>
    <x v="2"/>
    <n v="2340.6999999999998"/>
    <s v="Baja"/>
  </r>
  <r>
    <x v="49"/>
    <x v="16"/>
    <n v="0.40200000000000002"/>
    <n v="0.372"/>
    <n v="44.2"/>
    <n v="12"/>
    <x v="0"/>
    <n v="2799.3"/>
    <s v="Baja"/>
  </r>
  <r>
    <x v="50"/>
    <x v="17"/>
    <n v="0.47799999999999998"/>
    <n v="0.2"/>
    <n v="70.7"/>
    <n v="2"/>
    <x v="2"/>
    <n v="3419.9"/>
    <s v="Media"/>
  </r>
  <r>
    <x v="51"/>
    <x v="3"/>
    <n v="0.84399999999999997"/>
    <n v="0.40799999999999997"/>
    <n v="38.9"/>
    <n v="6"/>
    <x v="2"/>
    <n v="4706.3"/>
    <s v="Media"/>
  </r>
  <r>
    <x v="52"/>
    <x v="17"/>
    <n v="0.89500000000000002"/>
    <n v="0.47099999999999997"/>
    <n v="22.9"/>
    <n v="1"/>
    <x v="1"/>
    <n v="4748.2"/>
    <s v="Media"/>
  </r>
  <r>
    <x v="53"/>
    <x v="3"/>
    <n v="0.23100000000000001"/>
    <n v="0.46899999999999997"/>
    <n v="59.7"/>
    <n v="12"/>
    <x v="2"/>
    <n v="1555.6"/>
    <s v="Baja"/>
  </r>
  <r>
    <x v="54"/>
    <x v="16"/>
    <n v="0.73299999999999998"/>
    <n v="0.36099999999999999"/>
    <e v="#N/A"/>
    <n v="10"/>
    <x v="1"/>
    <e v="#N/A"/>
    <s v="Media"/>
  </r>
  <r>
    <x v="55"/>
    <x v="13"/>
    <n v="0.46"/>
    <n v="0.13400000000000001"/>
    <n v="92.9"/>
    <n v="13"/>
    <x v="2"/>
    <n v="3461.1"/>
    <s v="Media"/>
  </r>
  <r>
    <x v="56"/>
    <x v="4"/>
    <n v="0.47499999999999998"/>
    <n v="0.28599999999999998"/>
    <n v="34.200000000000003"/>
    <n v="5"/>
    <x v="0"/>
    <n v="1722.7"/>
    <s v="Baja"/>
  </r>
  <r>
    <x v="57"/>
    <x v="8"/>
    <n v="0.72799999999999998"/>
    <n v="0.56000000000000005"/>
    <n v="52.8"/>
    <n v="12"/>
    <x v="2"/>
    <n v="3813"/>
    <s v="Media"/>
  </r>
  <r>
    <x v="58"/>
    <x v="0"/>
    <n v="0.84299999999999997"/>
    <n v="0.39200000000000002"/>
    <n v="21.2"/>
    <n v="3"/>
    <x v="0"/>
    <n v="4608.1000000000004"/>
    <s v="Media"/>
  </r>
  <r>
    <x v="59"/>
    <x v="17"/>
    <n v="0.86599999999999999"/>
    <n v="0.36899999999999999"/>
    <n v="99.6"/>
    <n v="5"/>
    <x v="0"/>
    <n v="5902.2"/>
    <s v="Media"/>
  </r>
  <r>
    <x v="60"/>
    <x v="18"/>
    <n v="0.60399999999999998"/>
    <n v="0.23400000000000001"/>
    <n v="98.1"/>
    <n v="3"/>
    <x v="2"/>
    <n v="4235.2"/>
    <s v="Media"/>
  </r>
  <r>
    <x v="61"/>
    <x v="3"/>
    <n v="0.45"/>
    <n v="0.28399999999999997"/>
    <n v="65"/>
    <n v="3"/>
    <x v="0"/>
    <n v="3770.3"/>
    <s v="Media"/>
  </r>
  <r>
    <x v="62"/>
    <x v="2"/>
    <n v="0.751"/>
    <n v="0.54800000000000004"/>
    <n v="80.400000000000006"/>
    <n v="14"/>
    <x v="2"/>
    <n v="3836.9"/>
    <s v="Media"/>
  </r>
  <r>
    <x v="63"/>
    <x v="17"/>
    <n v="0.376"/>
    <n v="0.433"/>
    <n v="71.5"/>
    <n v="3"/>
    <x v="2"/>
    <n v="2590.1999999999998"/>
    <s v="Baja"/>
  </r>
  <r>
    <x v="64"/>
    <x v="2"/>
    <n v="0.59499999999999997"/>
    <n v="0.49399999999999999"/>
    <n v="59.3"/>
    <n v="8"/>
    <x v="0"/>
    <n v="4061.2"/>
    <s v="Media"/>
  </r>
  <r>
    <x v="65"/>
    <x v="6"/>
    <n v="0.45100000000000001"/>
    <n v="0.32700000000000001"/>
    <n v="5.3"/>
    <n v="6"/>
    <x v="0"/>
    <n v="2737.1"/>
    <s v="Baja"/>
  </r>
  <r>
    <x v="66"/>
    <x v="1"/>
    <n v="0.66"/>
    <n v="0.41499999999999998"/>
    <n v="45.5"/>
    <n v="2"/>
    <x v="1"/>
    <n v="3038.8"/>
    <s v="Media"/>
  </r>
  <r>
    <x v="67"/>
    <x v="18"/>
    <n v="0.36799999999999999"/>
    <n v="0.224"/>
    <n v="67.5"/>
    <n v="2"/>
    <x v="0"/>
    <n v="2773.5"/>
    <s v="Baja"/>
  </r>
  <r>
    <x v="68"/>
    <x v="11"/>
    <n v="0.33400000000000002"/>
    <n v="0.45300000000000001"/>
    <n v="67.8"/>
    <n v="5"/>
    <x v="1"/>
    <n v="2430.8000000000002"/>
    <s v="Baja"/>
  </r>
  <r>
    <x v="69"/>
    <x v="13"/>
    <n v="0.84299999999999997"/>
    <n v="0.314"/>
    <n v="37.299999999999997"/>
    <n v="5"/>
    <x v="0"/>
    <n v="4281.3"/>
    <s v="Media"/>
  </r>
  <r>
    <x v="70"/>
    <x v="11"/>
    <n v="0.27100000000000002"/>
    <n v="0.32100000000000001"/>
    <n v="94.2"/>
    <n v="3"/>
    <x v="2"/>
    <n v="2595.8000000000002"/>
    <s v="Baja"/>
  </r>
  <r>
    <x v="71"/>
    <x v="17"/>
    <n v="0.55400000000000005"/>
    <n v="0.42499999999999999"/>
    <n v="16.7"/>
    <n v="14"/>
    <x v="0"/>
    <n v="3875.5"/>
    <s v="Media"/>
  </r>
  <r>
    <x v="72"/>
    <x v="5"/>
    <n v="0.35499999999999998"/>
    <n v="0.56799999999999995"/>
    <n v="50"/>
    <n v="14"/>
    <x v="2"/>
    <n v="2846.2"/>
    <s v="Baja"/>
  </r>
  <r>
    <x v="73"/>
    <x v="11"/>
    <n v="0.22700000000000001"/>
    <n v="0.13200000000000001"/>
    <n v="69.099999999999994"/>
    <n v="8"/>
    <x v="2"/>
    <n v="2303.6999999999998"/>
    <s v="Baja"/>
  </r>
  <r>
    <x v="74"/>
    <x v="17"/>
    <n v="0.22500000000000001"/>
    <n v="0.51200000000000001"/>
    <n v="69.7"/>
    <n v="3"/>
    <x v="2"/>
    <n v="1526.8"/>
    <s v="Baja"/>
  </r>
  <r>
    <x v="75"/>
    <x v="0"/>
    <n v="0.32300000000000001"/>
    <n v="0.246"/>
    <n v="64.900000000000006"/>
    <n v="8"/>
    <x v="1"/>
    <n v="1354.4"/>
    <s v="Baja"/>
  </r>
  <r>
    <x v="76"/>
    <x v="1"/>
    <n v="0.80700000000000005"/>
    <n v="0.32200000000000001"/>
    <n v="27.5"/>
    <n v="3"/>
    <x v="0"/>
    <n v="5175.8"/>
    <s v="Media"/>
  </r>
  <r>
    <x v="77"/>
    <x v="5"/>
    <n v="0.39800000000000002"/>
    <n v="0.111"/>
    <n v="15.6"/>
    <n v="1"/>
    <x v="2"/>
    <n v="2713.4"/>
    <s v="Baja"/>
  </r>
  <r>
    <x v="78"/>
    <x v="19"/>
    <n v="0.86499999999999999"/>
    <n v="0.251"/>
    <n v="63.6"/>
    <n v="1"/>
    <x v="2"/>
    <n v="4858.8"/>
    <s v="Media"/>
  </r>
  <r>
    <x v="79"/>
    <x v="18"/>
    <n v="0.60699999999999998"/>
    <n v="0.35099999999999998"/>
    <n v="59.9"/>
    <n v="4"/>
    <x v="1"/>
    <n v="4584.7"/>
    <s v="Media"/>
  </r>
  <r>
    <x v="80"/>
    <x v="6"/>
    <n v="0.50600000000000001"/>
    <n v="0.128"/>
    <n v="17.899999999999999"/>
    <n v="3"/>
    <x v="0"/>
    <n v="3650.3"/>
    <s v="Media"/>
  </r>
  <r>
    <x v="81"/>
    <x v="15"/>
    <n v="0.60599999999999998"/>
    <n v="0.34599999999999997"/>
    <n v="70.5"/>
    <n v="6"/>
    <x v="0"/>
    <n v="4164.8999999999996"/>
    <s v="Media"/>
  </r>
  <r>
    <x v="82"/>
    <x v="6"/>
    <n v="0.56200000000000006"/>
    <n v="0.56399999999999995"/>
    <n v="45.5"/>
    <n v="13"/>
    <x v="1"/>
    <n v="3521.9"/>
    <s v="Media"/>
  </r>
  <r>
    <x v="83"/>
    <x v="9"/>
    <n v="0.73099999999999998"/>
    <n v="0.153"/>
    <n v="66.8"/>
    <n v="10"/>
    <x v="1"/>
    <n v="4589.6000000000004"/>
    <s v="Media"/>
  </r>
  <r>
    <x v="84"/>
    <x v="1"/>
    <n v="0.39800000000000002"/>
    <n v="0.48199999999999998"/>
    <n v="83.7"/>
    <n v="4"/>
    <x v="0"/>
    <n v="3287.9"/>
    <s v="Media"/>
  </r>
  <r>
    <x v="85"/>
    <x v="2"/>
    <n v="0.44700000000000001"/>
    <n v="0.30499999999999999"/>
    <n v="17"/>
    <n v="5"/>
    <x v="1"/>
    <n v="3455.1"/>
    <s v="Media"/>
  </r>
  <r>
    <x v="86"/>
    <x v="18"/>
    <n v="0.82599999999999996"/>
    <n v="0.42799999999999999"/>
    <n v="1.9"/>
    <n v="9"/>
    <x v="0"/>
    <n v="4734.8999999999996"/>
    <s v="Media"/>
  </r>
  <r>
    <x v="87"/>
    <x v="4"/>
    <n v="0.86299999999999999"/>
    <n v="0.23"/>
    <n v="77.900000000000006"/>
    <n v="3"/>
    <x v="0"/>
    <n v="4144"/>
    <s v="Media"/>
  </r>
  <r>
    <x v="88"/>
    <x v="4"/>
    <n v="0.82499999999999996"/>
    <n v="0.18"/>
    <n v="61"/>
    <n v="12"/>
    <x v="2"/>
    <n v="4442"/>
    <s v="Media"/>
  </r>
  <r>
    <x v="89"/>
    <x v="17"/>
    <n v="0.49399999999999999"/>
    <n v="0.18"/>
    <n v="70"/>
    <n v="11"/>
    <x v="2"/>
    <n v="3201.2"/>
    <s v="Media"/>
  </r>
  <r>
    <x v="90"/>
    <x v="13"/>
    <n v="0.746"/>
    <n v="0.13500000000000001"/>
    <n v="83.8"/>
    <n v="1"/>
    <x v="0"/>
    <n v="4287.2"/>
    <s v="Media"/>
  </r>
  <r>
    <x v="91"/>
    <x v="9"/>
    <n v="0.53300000000000003"/>
    <n v="0.193"/>
    <n v="80.3"/>
    <n v="12"/>
    <x v="0"/>
    <n v="2766.9"/>
    <s v="Baja"/>
  </r>
  <r>
    <x v="92"/>
    <x v="8"/>
    <n v="0.54800000000000004"/>
    <n v="0.432"/>
    <n v="96.1"/>
    <n v="9"/>
    <x v="0"/>
    <n v="3129.5"/>
    <s v="Media"/>
  </r>
  <r>
    <x v="93"/>
    <x v="9"/>
    <n v="0.34300000000000003"/>
    <n v="0.54100000000000004"/>
    <n v="53.6"/>
    <n v="8"/>
    <x v="0"/>
    <n v="2116.5"/>
    <s v="Baja"/>
  </r>
  <r>
    <x v="94"/>
    <x v="11"/>
    <n v="0.61399999999999999"/>
    <n v="0.50700000000000001"/>
    <n v="48.8"/>
    <n v="9"/>
    <x v="0"/>
    <n v="3279.7"/>
    <s v="Media"/>
  </r>
  <r>
    <x v="95"/>
    <x v="5"/>
    <n v="0.33"/>
    <n v="0.443"/>
    <n v="40.200000000000003"/>
    <n v="14"/>
    <x v="0"/>
    <n v="1714.9"/>
    <s v="Baja"/>
  </r>
  <r>
    <x v="96"/>
    <x v="10"/>
    <n v="0.432"/>
    <n v="0.155"/>
    <n v="15.4"/>
    <n v="6"/>
    <x v="1"/>
    <n v="3470.4"/>
    <s v="Media"/>
  </r>
  <r>
    <x v="97"/>
    <x v="18"/>
    <n v="0.79900000000000004"/>
    <n v="0.245"/>
    <n v="57.3"/>
    <n v="3"/>
    <x v="0"/>
    <n v="4654.3999999999996"/>
    <s v="Media"/>
  </r>
  <r>
    <x v="98"/>
    <x v="9"/>
    <n v="0.34499999999999997"/>
    <n v="0.255"/>
    <n v="27.7"/>
    <n v="2"/>
    <x v="1"/>
    <n v="2416.9"/>
    <s v="Baja"/>
  </r>
  <r>
    <x v="99"/>
    <x v="19"/>
    <n v="0.25"/>
    <n v="0.22500000000000001"/>
    <n v="92.1"/>
    <n v="9"/>
    <x v="1"/>
    <n v="1353.6"/>
    <s v="Baja"/>
  </r>
  <r>
    <x v="100"/>
    <x v="11"/>
    <n v="0.248"/>
    <n v="0.35799999999999998"/>
    <n v="58.3"/>
    <n v="13"/>
    <x v="0"/>
    <n v="1882.8"/>
    <s v="Baja"/>
  </r>
  <r>
    <x v="101"/>
    <x v="15"/>
    <n v="0.85899999999999999"/>
    <n v="0.36799999999999999"/>
    <n v="59.3"/>
    <n v="14"/>
    <x v="0"/>
    <n v="5115.2"/>
    <s v="Media"/>
  </r>
  <r>
    <x v="102"/>
    <x v="12"/>
    <n v="0.55500000000000005"/>
    <n v="0.27800000000000002"/>
    <n v="35.5"/>
    <n v="2"/>
    <x v="1"/>
    <n v="3050.9"/>
    <s v="Media"/>
  </r>
  <r>
    <x v="103"/>
    <x v="13"/>
    <n v="0.48699999999999999"/>
    <n v="0.27700000000000002"/>
    <n v="5.2"/>
    <n v="8"/>
    <x v="1"/>
    <n v="3314.1"/>
    <s v="Media"/>
  </r>
  <r>
    <x v="104"/>
    <x v="6"/>
    <n v="0.76800000000000002"/>
    <n v="0.51400000000000001"/>
    <n v="3.2"/>
    <n v="4"/>
    <x v="0"/>
    <n v="5931"/>
    <s v="Media"/>
  </r>
  <r>
    <x v="105"/>
    <x v="8"/>
    <n v="0.78500000000000003"/>
    <n v="0.495"/>
    <n v="42.3"/>
    <n v="12"/>
    <x v="0"/>
    <n v="3547.5"/>
    <s v="Media"/>
  </r>
  <r>
    <x v="106"/>
    <x v="19"/>
    <n v="0.433"/>
    <n v="0.254"/>
    <n v="8.5"/>
    <n v="14"/>
    <x v="1"/>
    <n v="2925.9"/>
    <s v="Baja"/>
  </r>
  <r>
    <x v="107"/>
    <x v="15"/>
    <n v="0.68600000000000005"/>
    <n v="0.55700000000000005"/>
    <n v="60.7"/>
    <n v="2"/>
    <x v="1"/>
    <n v="4931.6000000000004"/>
    <s v="Media"/>
  </r>
  <r>
    <x v="108"/>
    <x v="18"/>
    <n v="0.74"/>
    <n v="0.57599999999999996"/>
    <n v="88.1"/>
    <n v="14"/>
    <x v="1"/>
    <n v="4671.3999999999996"/>
    <s v="Media"/>
  </r>
  <r>
    <x v="109"/>
    <x v="6"/>
    <n v="0.65800000000000003"/>
    <n v="0.26300000000000001"/>
    <n v="88.3"/>
    <n v="4"/>
    <x v="2"/>
    <n v="3492.8"/>
    <s v="Media"/>
  </r>
  <r>
    <x v="110"/>
    <x v="11"/>
    <n v="0.30599999999999999"/>
    <n v="0.27700000000000002"/>
    <n v="65.900000000000006"/>
    <n v="1"/>
    <x v="1"/>
    <n v="2493.6"/>
    <s v="Baja"/>
  </r>
  <r>
    <x v="111"/>
    <x v="4"/>
    <n v="0.81299999999999994"/>
    <n v="0.35299999999999998"/>
    <n v="21.1"/>
    <n v="10"/>
    <x v="2"/>
    <n v="4705.1000000000004"/>
    <s v="Media"/>
  </r>
  <r>
    <x v="112"/>
    <x v="13"/>
    <n v="0.57699999999999996"/>
    <n v="0.57099999999999995"/>
    <n v="86.3"/>
    <n v="3"/>
    <x v="0"/>
    <n v="3769.5"/>
    <s v="Media"/>
  </r>
  <r>
    <x v="113"/>
    <x v="1"/>
    <n v="0.39800000000000002"/>
    <n v="0.53800000000000003"/>
    <n v="88.6"/>
    <n v="9"/>
    <x v="0"/>
    <n v="3873.6"/>
    <s v="Media"/>
  </r>
  <r>
    <x v="114"/>
    <x v="16"/>
    <n v="0.498"/>
    <n v="0.151"/>
    <n v="19.7"/>
    <n v="1"/>
    <x v="1"/>
    <n v="3927.1"/>
    <s v="Media"/>
  </r>
  <r>
    <x v="115"/>
    <x v="9"/>
    <n v="0.22600000000000001"/>
    <n v="0.29599999999999999"/>
    <n v="73.7"/>
    <n v="1"/>
    <x v="0"/>
    <n v="2028.4"/>
    <s v="Baja"/>
  </r>
  <r>
    <x v="116"/>
    <x v="9"/>
    <n v="0.28999999999999998"/>
    <n v="0.377"/>
    <n v="28.7"/>
    <n v="11"/>
    <x v="0"/>
    <n v="2431.4"/>
    <s v="Baja"/>
  </r>
  <r>
    <x v="117"/>
    <x v="18"/>
    <n v="0.73599999999999999"/>
    <n v="0.35199999999999998"/>
    <n v="80.3"/>
    <n v="7"/>
    <x v="0"/>
    <n v="4502.5"/>
    <s v="Media"/>
  </r>
  <r>
    <x v="118"/>
    <x v="19"/>
    <n v="0.2"/>
    <n v="0.19700000000000001"/>
    <n v="99.7"/>
    <e v="#N/A"/>
    <x v="0"/>
    <n v="1150.5999999999999"/>
    <s v="Baja"/>
  </r>
  <r>
    <x v="119"/>
    <x v="12"/>
    <n v="0.49199999999999999"/>
    <n v="0.52900000000000003"/>
    <n v="3"/>
    <n v="13"/>
    <x v="2"/>
    <n v="2296.4"/>
    <s v="Baja"/>
  </r>
  <r>
    <x v="120"/>
    <x v="11"/>
    <n v="0.56599999999999995"/>
    <n v="0.438"/>
    <n v="89.7"/>
    <n v="6"/>
    <x v="2"/>
    <n v="4482.8999999999996"/>
    <s v="Media"/>
  </r>
  <r>
    <x v="121"/>
    <x v="19"/>
    <n v="0.23799999999999999"/>
    <n v="0.51900000000000002"/>
    <n v="62.3"/>
    <n v="4"/>
    <x v="1"/>
    <n v="797.7"/>
    <s v="Baja"/>
  </r>
  <r>
    <x v="122"/>
    <x v="10"/>
    <n v="0.88100000000000001"/>
    <n v="0.52900000000000003"/>
    <n v="97.3"/>
    <n v="14"/>
    <x v="1"/>
    <n v="4700.8"/>
    <s v="Media"/>
  </r>
  <r>
    <x v="123"/>
    <x v="14"/>
    <n v="0.35799999999999998"/>
    <n v="0.47399999999999998"/>
    <n v="46.5"/>
    <n v="10"/>
    <x v="1"/>
    <n v="2805.9"/>
    <s v="Baja"/>
  </r>
  <r>
    <x v="124"/>
    <x v="1"/>
    <n v="0.41299999999999998"/>
    <n v="0.32"/>
    <n v="84.7"/>
    <n v="7"/>
    <x v="0"/>
    <n v="3484.5"/>
    <s v="Media"/>
  </r>
  <r>
    <x v="125"/>
    <x v="7"/>
    <n v="0.41299999999999998"/>
    <n v="0.40500000000000003"/>
    <n v="6.2"/>
    <e v="#N/A"/>
    <x v="0"/>
    <n v="3416.6"/>
    <s v="Media"/>
  </r>
  <r>
    <x v="126"/>
    <x v="13"/>
    <n v="0.36099999999999999"/>
    <n v="0.18"/>
    <n v="33.5"/>
    <n v="10"/>
    <x v="2"/>
    <n v="2563.1999999999998"/>
    <s v="Baja"/>
  </r>
  <r>
    <x v="127"/>
    <x v="10"/>
    <n v="0.20100000000000001"/>
    <n v="0.437"/>
    <n v="6.7"/>
    <n v="6"/>
    <x v="2"/>
    <n v="1542.5"/>
    <s v="Baja"/>
  </r>
  <r>
    <x v="128"/>
    <x v="17"/>
    <n v="0.71099999999999997"/>
    <n v="0.19"/>
    <n v="97.5"/>
    <n v="4"/>
    <x v="1"/>
    <n v="4734.3"/>
    <s v="Media"/>
  </r>
  <r>
    <x v="129"/>
    <x v="3"/>
    <n v="0.877"/>
    <n v="0.44700000000000001"/>
    <n v="81.7"/>
    <n v="3"/>
    <x v="2"/>
    <n v="4857"/>
    <s v="Media"/>
  </r>
  <r>
    <x v="130"/>
    <x v="7"/>
    <n v="0.35699999999999998"/>
    <n v="0.215"/>
    <n v="85.3"/>
    <n v="6"/>
    <x v="2"/>
    <n v="2637.6"/>
    <s v="Baja"/>
  </r>
  <r>
    <x v="131"/>
    <x v="18"/>
    <n v="0.66400000000000003"/>
    <n v="0.159"/>
    <n v="93.8"/>
    <n v="9"/>
    <x v="2"/>
    <n v="3931.4"/>
    <s v="Media"/>
  </r>
  <r>
    <x v="132"/>
    <x v="1"/>
    <n v="0.71899999999999997"/>
    <n v="0.183"/>
    <n v="8.5"/>
    <n v="14"/>
    <x v="2"/>
    <n v="4810.8"/>
    <s v="Media"/>
  </r>
  <r>
    <x v="133"/>
    <x v="14"/>
    <n v="0.79400000000000004"/>
    <n v="0.10100000000000001"/>
    <n v="38.6"/>
    <n v="1"/>
    <x v="2"/>
    <n v="4866.2"/>
    <s v="Media"/>
  </r>
  <r>
    <x v="134"/>
    <x v="1"/>
    <n v="0.496"/>
    <n v="0.45900000000000002"/>
    <n v="7.1"/>
    <n v="11"/>
    <x v="1"/>
    <n v="2923.8"/>
    <s v="Baja"/>
  </r>
  <r>
    <x v="135"/>
    <x v="8"/>
    <n v="0.41199999999999998"/>
    <n v="0.46600000000000003"/>
    <n v="21.1"/>
    <n v="14"/>
    <x v="1"/>
    <n v="2086.6999999999998"/>
    <s v="Baja"/>
  </r>
  <r>
    <x v="136"/>
    <x v="17"/>
    <n v="0.42799999999999999"/>
    <n v="0.35699999999999998"/>
    <e v="#N/A"/>
    <e v="#N/A"/>
    <x v="2"/>
    <e v="#N/A"/>
    <s v="Media"/>
  </r>
  <r>
    <x v="137"/>
    <x v="19"/>
    <n v="0.69899999999999995"/>
    <n v="0.18099999999999999"/>
    <n v="46.9"/>
    <e v="#N/A"/>
    <x v="1"/>
    <n v="4469.8999999999996"/>
    <s v="Media"/>
  </r>
  <r>
    <x v="138"/>
    <x v="8"/>
    <n v="0.77200000000000002"/>
    <n v="0.14199999999999999"/>
    <n v="26.9"/>
    <n v="10"/>
    <x v="0"/>
    <n v="4430.8999999999996"/>
    <s v="Media"/>
  </r>
  <r>
    <x v="139"/>
    <x v="4"/>
    <n v="0.32700000000000001"/>
    <n v="0.11"/>
    <n v="10.1"/>
    <n v="11"/>
    <x v="2"/>
    <n v="2700.4"/>
    <s v="Baja"/>
  </r>
  <r>
    <x v="140"/>
    <x v="2"/>
    <n v="0.46"/>
    <n v="0.183"/>
    <n v="16.7"/>
    <e v="#N/A"/>
    <x v="0"/>
    <n v="3865.9"/>
    <s v="Media"/>
  </r>
  <r>
    <x v="141"/>
    <x v="10"/>
    <n v="0.83099999999999996"/>
    <n v="0.54500000000000004"/>
    <n v="14.7"/>
    <n v="14"/>
    <x v="1"/>
    <n v="5642.5"/>
    <s v="Media"/>
  </r>
  <r>
    <x v="142"/>
    <x v="1"/>
    <n v="0.76500000000000001"/>
    <n v="0.221"/>
    <n v="97.3"/>
    <n v="11"/>
    <x v="1"/>
    <n v="5092.6000000000004"/>
    <s v="Media"/>
  </r>
  <r>
    <x v="143"/>
    <x v="1"/>
    <n v="0.88900000000000001"/>
    <n v="0.27700000000000002"/>
    <n v="75.900000000000006"/>
    <n v="4"/>
    <x v="0"/>
    <n v="5093.3999999999996"/>
    <s v="Media"/>
  </r>
  <r>
    <x v="144"/>
    <x v="5"/>
    <n v="0.72799999999999998"/>
    <n v="0.153"/>
    <n v="96.8"/>
    <n v="9"/>
    <x v="1"/>
    <n v="3923.3"/>
    <s v="Media"/>
  </r>
  <r>
    <x v="145"/>
    <x v="6"/>
    <n v="0.47499999999999998"/>
    <n v="0.21099999999999999"/>
    <n v="44"/>
    <n v="6"/>
    <x v="2"/>
    <n v="3793"/>
    <s v="Media"/>
  </r>
  <r>
    <x v="146"/>
    <x v="15"/>
    <n v="0.61299999999999999"/>
    <n v="0.36"/>
    <n v="27.8"/>
    <n v="1"/>
    <x v="0"/>
    <n v="3823.3"/>
    <s v="Media"/>
  </r>
  <r>
    <x v="147"/>
    <x v="4"/>
    <n v="0.66300000000000003"/>
    <n v="0.40400000000000003"/>
    <n v="79.8"/>
    <n v="9"/>
    <x v="2"/>
    <n v="3368"/>
    <s v="Media"/>
  </r>
  <r>
    <x v="148"/>
    <x v="8"/>
    <n v="0.255"/>
    <n v="0.223"/>
    <n v="32.6"/>
    <n v="7"/>
    <x v="0"/>
    <n v="1346.2"/>
    <s v="Baja"/>
  </r>
  <r>
    <x v="149"/>
    <x v="8"/>
    <n v="0.58099999999999996"/>
    <n v="0.129"/>
    <n v="29.9"/>
    <n v="3"/>
    <x v="1"/>
    <n v="3600.2"/>
    <s v="Media"/>
  </r>
  <r>
    <x v="150"/>
    <x v="8"/>
    <n v="0.69699999999999995"/>
    <n v="0.29599999999999999"/>
    <n v="23.3"/>
    <n v="11"/>
    <x v="0"/>
    <n v="4451.8"/>
    <s v="Media"/>
  </r>
  <r>
    <x v="151"/>
    <x v="2"/>
    <n v="0.317"/>
    <n v="0.217"/>
    <n v="13"/>
    <n v="2"/>
    <x v="0"/>
    <n v="2084.6"/>
    <s v="Baja"/>
  </r>
  <r>
    <x v="152"/>
    <x v="1"/>
    <n v="0.746"/>
    <n v="0.21"/>
    <n v="25.6"/>
    <n v="9"/>
    <x v="2"/>
    <n v="3363.2"/>
    <s v="Media"/>
  </r>
  <r>
    <x v="153"/>
    <x v="0"/>
    <n v="0.60899999999999999"/>
    <n v="0.57999999999999996"/>
    <n v="35.5"/>
    <n v="10"/>
    <x v="1"/>
    <n v="4923.8"/>
    <s v="Media"/>
  </r>
  <r>
    <x v="154"/>
    <x v="14"/>
    <n v="0.86699999999999999"/>
    <n v="0.40799999999999997"/>
    <n v="67.400000000000006"/>
    <n v="7"/>
    <x v="2"/>
    <n v="4217.5"/>
    <s v="Media"/>
  </r>
  <r>
    <x v="155"/>
    <x v="4"/>
    <n v="0.23"/>
    <n v="0.378"/>
    <n v="6.3"/>
    <n v="1"/>
    <x v="1"/>
    <n v="1680"/>
    <s v="Baja"/>
  </r>
  <r>
    <x v="156"/>
    <x v="17"/>
    <n v="0.38600000000000001"/>
    <n v="0.308"/>
    <n v="21.1"/>
    <n v="10"/>
    <x v="2"/>
    <n v="2183.3000000000002"/>
    <s v="Baja"/>
  </r>
  <r>
    <x v="157"/>
    <x v="7"/>
    <n v="0.621"/>
    <n v="0.314"/>
    <n v="80.900000000000006"/>
    <n v="10"/>
    <x v="0"/>
    <n v="4583.2"/>
    <s v="Media"/>
  </r>
  <r>
    <x v="158"/>
    <x v="5"/>
    <n v="0.40799999999999997"/>
    <n v="0.37"/>
    <n v="14.7"/>
    <n v="12"/>
    <x v="2"/>
    <n v="2614.3000000000002"/>
    <s v="Baja"/>
  </r>
  <r>
    <x v="159"/>
    <x v="18"/>
    <n v="0.7"/>
    <n v="0.44800000000000001"/>
    <n v="34.299999999999997"/>
    <n v="2"/>
    <x v="1"/>
    <n v="3921.1"/>
    <s v="Media"/>
  </r>
  <r>
    <x v="160"/>
    <x v="18"/>
    <n v="0.73099999999999998"/>
    <n v="0.45100000000000001"/>
    <n v="86.5"/>
    <n v="11"/>
    <x v="1"/>
    <n v="5316.1"/>
    <s v="Media"/>
  </r>
  <r>
    <x v="161"/>
    <x v="0"/>
    <n v="0.27200000000000002"/>
    <n v="0.186"/>
    <n v="15.5"/>
    <n v="2"/>
    <x v="0"/>
    <n v="2234.8000000000002"/>
    <s v="Baja"/>
  </r>
  <r>
    <x v="162"/>
    <x v="15"/>
    <n v="0.56000000000000005"/>
    <n v="0.35"/>
    <n v="8.3000000000000007"/>
    <n v="9"/>
    <x v="1"/>
    <n v="2807.8"/>
    <s v="Baja"/>
  </r>
  <r>
    <x v="163"/>
    <x v="4"/>
    <n v="0.55600000000000005"/>
    <n v="0.30599999999999999"/>
    <n v="48.5"/>
    <n v="10"/>
    <x v="2"/>
    <n v="3739.8"/>
    <s v="Media"/>
  </r>
  <r>
    <x v="164"/>
    <x v="6"/>
    <n v="0.45800000000000002"/>
    <n v="0.53500000000000003"/>
    <n v="30.2"/>
    <e v="#N/A"/>
    <x v="0"/>
    <n v="3291"/>
    <s v="Media"/>
  </r>
  <r>
    <x v="165"/>
    <x v="7"/>
    <n v="0.85299999999999998"/>
    <n v="0.41599999999999998"/>
    <n v="56.3"/>
    <n v="5"/>
    <x v="1"/>
    <n v="5891.2"/>
    <s v="Media"/>
  </r>
  <r>
    <x v="166"/>
    <x v="8"/>
    <n v="0.77900000000000003"/>
    <n v="0.36599999999999999"/>
    <n v="80.400000000000006"/>
    <n v="1"/>
    <x v="1"/>
    <n v="4908.8999999999996"/>
    <s v="Media"/>
  </r>
  <r>
    <x v="167"/>
    <x v="11"/>
    <n v="0.68799999999999994"/>
    <n v="0.158"/>
    <n v="13.7"/>
    <e v="#N/A"/>
    <x v="2"/>
    <n v="4829.7"/>
    <s v="Media"/>
  </r>
  <r>
    <x v="168"/>
    <x v="12"/>
    <n v="0.7"/>
    <n v="0.40300000000000002"/>
    <n v="58.1"/>
    <n v="1"/>
    <x v="2"/>
    <n v="4274.8"/>
    <s v="Media"/>
  </r>
  <r>
    <x v="169"/>
    <x v="18"/>
    <n v="0.52300000000000002"/>
    <n v="0.159"/>
    <n v="50.6"/>
    <n v="11"/>
    <x v="0"/>
    <n v="2595.8000000000002"/>
    <s v="Baja"/>
  </r>
  <r>
    <x v="170"/>
    <x v="13"/>
    <n v="0.84499999999999997"/>
    <n v="0.26900000000000002"/>
    <n v="14.4"/>
    <n v="5"/>
    <x v="1"/>
    <n v="4652"/>
    <s v="Media"/>
  </r>
  <r>
    <x v="171"/>
    <x v="12"/>
    <n v="0.68600000000000005"/>
    <n v="0.17100000000000001"/>
    <n v="62.4"/>
    <n v="13"/>
    <x v="2"/>
    <n v="4945.3"/>
    <s v="Media"/>
  </r>
  <r>
    <x v="172"/>
    <x v="3"/>
    <n v="0.71"/>
    <n v="0.44600000000000001"/>
    <n v="27.4"/>
    <n v="3"/>
    <x v="0"/>
    <n v="4377.8"/>
    <s v="Media"/>
  </r>
  <r>
    <x v="173"/>
    <x v="8"/>
    <n v="0.80300000000000005"/>
    <n v="0.20300000000000001"/>
    <n v="48.8"/>
    <n v="5"/>
    <x v="1"/>
    <n v="4575.3"/>
    <s v="Media"/>
  </r>
  <r>
    <x v="174"/>
    <x v="19"/>
    <n v="0.39200000000000002"/>
    <n v="0.29599999999999999"/>
    <n v="8.1999999999999993"/>
    <n v="11"/>
    <x v="1"/>
    <n v="2860.1"/>
    <s v="Baja"/>
  </r>
  <r>
    <x v="175"/>
    <x v="5"/>
    <n v="0.76500000000000001"/>
    <n v="0.54800000000000004"/>
    <n v="46"/>
    <n v="8"/>
    <x v="0"/>
    <n v="4420.2"/>
    <s v="Media"/>
  </r>
  <r>
    <x v="176"/>
    <x v="2"/>
    <n v="0.33700000000000002"/>
    <n v="0.20200000000000001"/>
    <n v="30.6"/>
    <n v="12"/>
    <x v="0"/>
    <n v="1625.2"/>
    <s v="Baja"/>
  </r>
  <r>
    <x v="177"/>
    <x v="11"/>
    <n v="0.442"/>
    <n v="0.35399999999999998"/>
    <n v="82.2"/>
    <n v="9"/>
    <x v="2"/>
    <n v="3017.8"/>
    <s v="Media"/>
  </r>
  <r>
    <x v="178"/>
    <x v="4"/>
    <n v="0.435"/>
    <n v="0.31"/>
    <n v="5.7"/>
    <n v="11"/>
    <x v="1"/>
    <n v="3352.5"/>
    <s v="Media"/>
  </r>
  <r>
    <x v="179"/>
    <x v="3"/>
    <n v="0.88500000000000001"/>
    <n v="0.109"/>
    <n v="41.9"/>
    <n v="9"/>
    <x v="1"/>
    <n v="5780.7"/>
    <s v="Media"/>
  </r>
  <r>
    <x v="180"/>
    <x v="12"/>
    <n v="0.8"/>
    <n v="0.496"/>
    <n v="45.8"/>
    <n v="7"/>
    <x v="1"/>
    <n v="5098"/>
    <s v="Media"/>
  </r>
  <r>
    <x v="181"/>
    <x v="7"/>
    <n v="0.69099999999999995"/>
    <n v="0.13500000000000001"/>
    <n v="72.5"/>
    <e v="#N/A"/>
    <x v="0"/>
    <n v="3917.2"/>
    <s v="Media"/>
  </r>
  <r>
    <x v="182"/>
    <x v="7"/>
    <n v="0.70899999999999996"/>
    <n v="0.33700000000000002"/>
    <n v="57.4"/>
    <n v="12"/>
    <x v="2"/>
    <n v="4592.8999999999996"/>
    <s v="Media"/>
  </r>
  <r>
    <x v="183"/>
    <x v="13"/>
    <n v="0.59299999999999997"/>
    <n v="0.38"/>
    <n v="66.7"/>
    <n v="7"/>
    <x v="1"/>
    <n v="3511.3"/>
    <s v="Media"/>
  </r>
  <r>
    <x v="184"/>
    <x v="5"/>
    <n v="0.86299999999999999"/>
    <n v="0.41399999999999998"/>
    <n v="77.7"/>
    <n v="8"/>
    <x v="0"/>
    <n v="5126.3"/>
    <s v="Media"/>
  </r>
  <r>
    <x v="185"/>
    <x v="11"/>
    <n v="0.54700000000000004"/>
    <n v="0.44400000000000001"/>
    <n v="86.2"/>
    <n v="5"/>
    <x v="1"/>
    <n v="3914.8"/>
    <s v="Media"/>
  </r>
  <r>
    <x v="186"/>
    <x v="18"/>
    <n v="0.46600000000000003"/>
    <n v="0.22700000000000001"/>
    <n v="31.4"/>
    <n v="9"/>
    <x v="2"/>
    <n v="3468"/>
    <s v="Media"/>
  </r>
  <r>
    <x v="187"/>
    <x v="16"/>
    <e v="#N/A"/>
    <n v="0.105"/>
    <n v="53.8"/>
    <n v="14"/>
    <x v="1"/>
    <e v="#N/A"/>
    <s v="Media"/>
  </r>
  <r>
    <x v="188"/>
    <x v="6"/>
    <n v="0.75"/>
    <n v="0.46200000000000002"/>
    <n v="84"/>
    <n v="4"/>
    <x v="2"/>
    <n v="4981.3999999999996"/>
    <s v="Media"/>
  </r>
  <r>
    <x v="189"/>
    <x v="4"/>
    <n v="0.71399999999999997"/>
    <n v="0.36799999999999999"/>
    <n v="98.9"/>
    <n v="5"/>
    <x v="2"/>
    <n v="3955.1"/>
    <s v="Media"/>
  </r>
  <r>
    <x v="190"/>
    <x v="5"/>
    <n v="0.46899999999999997"/>
    <n v="0.51800000000000002"/>
    <n v="89"/>
    <n v="12"/>
    <x v="1"/>
    <n v="3899.6"/>
    <s v="Media"/>
  </r>
  <r>
    <x v="191"/>
    <x v="15"/>
    <n v="0.218"/>
    <n v="0.51100000000000001"/>
    <n v="37.1"/>
    <n v="5"/>
    <x v="1"/>
    <n v="1713.6"/>
    <s v="Baja"/>
  </r>
  <r>
    <x v="192"/>
    <x v="16"/>
    <n v="0.78700000000000003"/>
    <n v="0.52200000000000002"/>
    <n v="19.5"/>
    <n v="8"/>
    <x v="2"/>
    <n v="5344.3"/>
    <s v="Media"/>
  </r>
  <r>
    <x v="193"/>
    <x v="10"/>
    <n v="0.20799999999999999"/>
    <n v="0.34300000000000003"/>
    <n v="48.9"/>
    <n v="3"/>
    <x v="0"/>
    <n v="1706.7"/>
    <s v="Baja"/>
  </r>
  <r>
    <x v="194"/>
    <x v="13"/>
    <n v="0.69299999999999995"/>
    <n v="0.26700000000000002"/>
    <n v="74.2"/>
    <n v="1"/>
    <x v="2"/>
    <n v="4131.7"/>
    <s v="Media"/>
  </r>
  <r>
    <x v="195"/>
    <x v="11"/>
    <n v="0.879"/>
    <n v="0.496"/>
    <n v="49.3"/>
    <n v="10"/>
    <x v="1"/>
    <n v="5106.7"/>
    <s v="Media"/>
  </r>
  <r>
    <x v="196"/>
    <x v="0"/>
    <n v="0.50600000000000001"/>
    <n v="0.32600000000000001"/>
    <n v="48.3"/>
    <n v="10"/>
    <x v="1"/>
    <n v="3073.8"/>
    <s v="Media"/>
  </r>
  <r>
    <x v="197"/>
    <x v="18"/>
    <n v="0.36399999999999999"/>
    <n v="0.192"/>
    <n v="83.8"/>
    <n v="8"/>
    <x v="0"/>
    <n v="1686.2"/>
    <s v="Baja"/>
  </r>
  <r>
    <x v="198"/>
    <x v="12"/>
    <n v="0.69299999999999995"/>
    <n v="0.52700000000000002"/>
    <n v="36.1"/>
    <n v="1"/>
    <x v="2"/>
    <n v="3912.1"/>
    <s v="Media"/>
  </r>
  <r>
    <x v="199"/>
    <x v="13"/>
    <n v="0.77200000000000002"/>
    <n v="0.54100000000000004"/>
    <n v="86"/>
    <n v="9"/>
    <x v="2"/>
    <n v="5259.2"/>
    <s v="Media"/>
  </r>
  <r>
    <x v="200"/>
    <x v="1"/>
    <n v="0.58299999999999996"/>
    <n v="0.33300000000000002"/>
    <e v="#N/A"/>
    <n v="8"/>
    <x v="2"/>
    <e v="#N/A"/>
    <s v="Baja"/>
  </r>
  <r>
    <x v="201"/>
    <x v="2"/>
    <n v="0.877"/>
    <n v="0.13800000000000001"/>
    <n v="32.799999999999997"/>
    <n v="1"/>
    <x v="1"/>
    <n v="4059.6"/>
    <s v="Media"/>
  </r>
  <r>
    <x v="202"/>
    <x v="19"/>
    <n v="0.23599999999999999"/>
    <n v="0.29399999999999998"/>
    <n v="45.4"/>
    <n v="11"/>
    <x v="2"/>
    <n v="1060"/>
    <s v="Baja"/>
  </r>
  <r>
    <x v="203"/>
    <x v="5"/>
    <n v="0.55300000000000005"/>
    <n v="0.502"/>
    <n v="76.2"/>
    <n v="7"/>
    <x v="0"/>
    <n v="3123.5"/>
    <s v="Media"/>
  </r>
  <r>
    <x v="204"/>
    <x v="14"/>
    <n v="0.70299999999999996"/>
    <n v="0.55100000000000005"/>
    <n v="12.6"/>
    <n v="8"/>
    <x v="1"/>
    <n v="4107.8"/>
    <s v="Media"/>
  </r>
  <r>
    <x v="205"/>
    <x v="15"/>
    <n v="0.80400000000000005"/>
    <n v="0.20200000000000001"/>
    <n v="19.600000000000001"/>
    <n v="11"/>
    <x v="1"/>
    <n v="4942.7"/>
    <s v="Media"/>
  </r>
  <r>
    <x v="206"/>
    <x v="14"/>
    <n v="0.32500000000000001"/>
    <n v="0.13300000000000001"/>
    <n v="95.1"/>
    <n v="9"/>
    <x v="2"/>
    <n v="2397.4"/>
    <s v="Baja"/>
  </r>
  <r>
    <x v="207"/>
    <x v="16"/>
    <n v="0.76"/>
    <n v="0.53900000000000003"/>
    <n v="17.5"/>
    <n v="8"/>
    <x v="0"/>
    <n v="4292.2"/>
    <s v="Media"/>
  </r>
  <r>
    <x v="208"/>
    <x v="18"/>
    <n v="0.58699999999999997"/>
    <n v="0.29499999999999998"/>
    <n v="56.8"/>
    <n v="9"/>
    <x v="1"/>
    <n v="2962.5"/>
    <s v="Baja"/>
  </r>
  <r>
    <x v="209"/>
    <x v="10"/>
    <n v="0.47799999999999998"/>
    <n v="0.371"/>
    <n v="57.9"/>
    <n v="8"/>
    <x v="1"/>
    <n v="2902.9"/>
    <s v="Baja"/>
  </r>
  <r>
    <x v="210"/>
    <x v="10"/>
    <n v="0.29199999999999998"/>
    <n v="0.58399999999999996"/>
    <n v="49"/>
    <n v="1"/>
    <x v="2"/>
    <n v="1853.1"/>
    <s v="Baja"/>
  </r>
  <r>
    <x v="211"/>
    <x v="6"/>
    <n v="0.80600000000000005"/>
    <n v="0.13300000000000001"/>
    <n v="64.5"/>
    <n v="3"/>
    <x v="2"/>
    <n v="4071.4"/>
    <s v="Media"/>
  </r>
  <r>
    <x v="212"/>
    <x v="4"/>
    <n v="0.31"/>
    <n v="0.42399999999999999"/>
    <n v="23"/>
    <n v="6"/>
    <x v="0"/>
    <n v="2742.4"/>
    <s v="Baja"/>
  </r>
  <r>
    <x v="213"/>
    <x v="8"/>
    <n v="0.41699999999999998"/>
    <n v="0.13700000000000001"/>
    <n v="55.3"/>
    <n v="11"/>
    <x v="2"/>
    <n v="2198.8000000000002"/>
    <s v="Baja"/>
  </r>
  <r>
    <x v="214"/>
    <x v="14"/>
    <n v="0.40300000000000002"/>
    <n v="0.28799999999999998"/>
    <n v="37.200000000000003"/>
    <n v="1"/>
    <x v="0"/>
    <n v="3002.1"/>
    <s v="Media"/>
  </r>
  <r>
    <x v="215"/>
    <x v="4"/>
    <n v="0.81"/>
    <n v="0.502"/>
    <n v="66.2"/>
    <e v="#N/A"/>
    <x v="1"/>
    <n v="4103.8999999999996"/>
    <s v="Media"/>
  </r>
  <r>
    <x v="216"/>
    <x v="13"/>
    <n v="0.67100000000000004"/>
    <n v="0.317"/>
    <n v="14.1"/>
    <n v="2"/>
    <x v="0"/>
    <n v="4091.8"/>
    <s v="Media"/>
  </r>
  <r>
    <x v="217"/>
    <x v="9"/>
    <n v="0.75800000000000001"/>
    <n v="0.59899999999999998"/>
    <n v="57.1"/>
    <n v="11"/>
    <x v="0"/>
    <n v="4935.2"/>
    <s v="Media"/>
  </r>
  <r>
    <x v="218"/>
    <x v="1"/>
    <n v="0.375"/>
    <n v="0.38"/>
    <n v="18.5"/>
    <n v="3"/>
    <x v="0"/>
    <n v="1835.5"/>
    <s v="Baja"/>
  </r>
  <r>
    <x v="219"/>
    <x v="6"/>
    <n v="0.63700000000000001"/>
    <n v="0.26100000000000001"/>
    <n v="27.9"/>
    <n v="7"/>
    <x v="1"/>
    <n v="4432"/>
    <s v="Media"/>
  </r>
  <r>
    <x v="220"/>
    <x v="0"/>
    <n v="0.6"/>
    <n v="0.21"/>
    <n v="21.9"/>
    <n v="5"/>
    <x v="2"/>
    <n v="3329.4"/>
    <s v="Media"/>
  </r>
  <r>
    <x v="221"/>
    <x v="15"/>
    <n v="0.78300000000000003"/>
    <n v="0.27500000000000002"/>
    <n v="18.3"/>
    <n v="10"/>
    <x v="1"/>
    <n v="4727.5"/>
    <s v="Media"/>
  </r>
  <r>
    <x v="222"/>
    <x v="0"/>
    <n v="0.83399999999999996"/>
    <n v="0.28599999999999998"/>
    <n v="82.6"/>
    <n v="1"/>
    <x v="2"/>
    <n v="4559.7"/>
    <s v="Media"/>
  </r>
  <r>
    <x v="223"/>
    <x v="8"/>
    <n v="0.20899999999999999"/>
    <n v="0.13400000000000001"/>
    <n v="28.6"/>
    <n v="14"/>
    <x v="0"/>
    <n v="2453.9"/>
    <s v="Baja"/>
  </r>
  <r>
    <x v="224"/>
    <x v="4"/>
    <n v="0.67200000000000004"/>
    <n v="0.28499999999999998"/>
    <n v="92.7"/>
    <n v="8"/>
    <x v="0"/>
    <n v="4666.2"/>
    <s v="Media"/>
  </r>
  <r>
    <x v="225"/>
    <x v="0"/>
    <n v="0.23599999999999999"/>
    <n v="0.33200000000000002"/>
    <n v="97"/>
    <n v="13"/>
    <x v="0"/>
    <n v="2192.6"/>
    <s v="Baja"/>
  </r>
  <r>
    <x v="226"/>
    <x v="7"/>
    <n v="0.58399999999999996"/>
    <n v="0.46100000000000002"/>
    <n v="57.1"/>
    <n v="1"/>
    <x v="0"/>
    <n v="4046.1"/>
    <s v="Media"/>
  </r>
  <r>
    <x v="227"/>
    <x v="1"/>
    <n v="0.40100000000000002"/>
    <n v="0.42799999999999999"/>
    <n v="14.3"/>
    <n v="12"/>
    <x v="0"/>
    <n v="3103.7"/>
    <s v="Media"/>
  </r>
  <r>
    <x v="228"/>
    <x v="2"/>
    <n v="0.41499999999999998"/>
    <n v="0.45400000000000001"/>
    <n v="37.5"/>
    <n v="14"/>
    <x v="2"/>
    <n v="3862"/>
    <s v="Media"/>
  </r>
  <r>
    <x v="229"/>
    <x v="2"/>
    <n v="0.44700000000000001"/>
    <n v="0.104"/>
    <n v="79.8"/>
    <n v="11"/>
    <x v="2"/>
    <n v="2080.4"/>
    <s v="Baja"/>
  </r>
  <r>
    <x v="230"/>
    <x v="8"/>
    <n v="0.63500000000000001"/>
    <n v="0.20899999999999999"/>
    <n v="36.700000000000003"/>
    <n v="4"/>
    <x v="0"/>
    <n v="3186.3"/>
    <s v="Media"/>
  </r>
  <r>
    <x v="231"/>
    <x v="13"/>
    <n v="0.434"/>
    <n v="0.43099999999999999"/>
    <n v="8.6999999999999993"/>
    <n v="11"/>
    <x v="1"/>
    <n v="3182.2"/>
    <s v="Media"/>
  </r>
  <r>
    <x v="232"/>
    <x v="18"/>
    <n v="0.71299999999999997"/>
    <n v="0.34200000000000003"/>
    <n v="55.7"/>
    <n v="3"/>
    <x v="1"/>
    <n v="4335.8999999999996"/>
    <s v="Media"/>
  </r>
  <r>
    <x v="233"/>
    <x v="4"/>
    <n v="0.48299999999999998"/>
    <n v="0.10299999999999999"/>
    <n v="84.5"/>
    <n v="12"/>
    <x v="0"/>
    <n v="3627.6"/>
    <s v="Media"/>
  </r>
  <r>
    <x v="234"/>
    <x v="0"/>
    <n v="0.248"/>
    <n v="0.502"/>
    <n v="79.599999999999994"/>
    <n v="6"/>
    <x v="2"/>
    <n v="1975.1"/>
    <s v="Baja"/>
  </r>
  <r>
    <x v="235"/>
    <x v="1"/>
    <n v="0.749"/>
    <n v="0.48599999999999999"/>
    <n v="17.5"/>
    <n v="7"/>
    <x v="1"/>
    <n v="3907.1"/>
    <s v="Media"/>
  </r>
  <r>
    <x v="236"/>
    <x v="19"/>
    <n v="0.4"/>
    <n v="0.374"/>
    <n v="67.3"/>
    <n v="4"/>
    <x v="1"/>
    <n v="2200.6"/>
    <s v="Baja"/>
  </r>
  <r>
    <x v="237"/>
    <x v="16"/>
    <n v="0.503"/>
    <n v="0.13300000000000001"/>
    <n v="22.1"/>
    <n v="9"/>
    <x v="1"/>
    <n v="3198.4"/>
    <s v="Media"/>
  </r>
  <r>
    <x v="238"/>
    <x v="17"/>
    <n v="0.68"/>
    <n v="0.48299999999999998"/>
    <n v="21.8"/>
    <n v="13"/>
    <x v="0"/>
    <n v="3983.7"/>
    <s v="Media"/>
  </r>
  <r>
    <x v="239"/>
    <x v="6"/>
    <n v="0.433"/>
    <n v="0.39200000000000002"/>
    <n v="87.4"/>
    <n v="13"/>
    <x v="1"/>
    <n v="3610.4"/>
    <s v="Media"/>
  </r>
  <r>
    <x v="240"/>
    <x v="13"/>
    <n v="0.24"/>
    <n v="0.49099999999999999"/>
    <n v="25"/>
    <n v="4"/>
    <x v="1"/>
    <n v="1376"/>
    <s v="Baja"/>
  </r>
  <r>
    <x v="241"/>
    <x v="1"/>
    <n v="0.46200000000000002"/>
    <n v="0.47599999999999998"/>
    <n v="26.3"/>
    <n v="1"/>
    <x v="1"/>
    <n v="3659.8"/>
    <s v="Media"/>
  </r>
  <r>
    <x v="242"/>
    <x v="11"/>
    <n v="0.86099999999999999"/>
    <n v="0.502"/>
    <n v="0.1"/>
    <n v="7"/>
    <x v="1"/>
    <n v="4833.8999999999996"/>
    <s v="Media"/>
  </r>
  <r>
    <x v="243"/>
    <x v="18"/>
    <n v="0.64900000000000002"/>
    <n v="0.35899999999999999"/>
    <n v="87.1"/>
    <n v="13"/>
    <x v="2"/>
    <n v="4297"/>
    <s v="Media"/>
  </r>
  <r>
    <x v="244"/>
    <x v="14"/>
    <n v="0.67"/>
    <n v="0.17"/>
    <n v="79.3"/>
    <n v="1"/>
    <x v="0"/>
    <n v="3714.8"/>
    <s v="Media"/>
  </r>
  <r>
    <x v="245"/>
    <x v="12"/>
    <n v="0.64300000000000002"/>
    <n v="0.436"/>
    <n v="62.7"/>
    <n v="9"/>
    <x v="0"/>
    <n v="4850"/>
    <s v="Media"/>
  </r>
  <r>
    <x v="246"/>
    <x v="12"/>
    <n v="0.33900000000000002"/>
    <n v="0.41"/>
    <n v="75"/>
    <n v="11"/>
    <x v="2"/>
    <n v="1886.7"/>
    <s v="Baja"/>
  </r>
  <r>
    <x v="247"/>
    <x v="8"/>
    <n v="0.49299999999999999"/>
    <n v="0.47099999999999997"/>
    <n v="15.2"/>
    <n v="5"/>
    <x v="2"/>
    <n v="3594.8"/>
    <s v="Media"/>
  </r>
  <r>
    <x v="248"/>
    <x v="9"/>
    <n v="0.72599999999999998"/>
    <n v="0.185"/>
    <n v="45.8"/>
    <n v="7"/>
    <x v="0"/>
    <n v="3796.6"/>
    <s v="Media"/>
  </r>
  <r>
    <x v="249"/>
    <x v="6"/>
    <n v="0.27100000000000002"/>
    <n v="0.19700000000000001"/>
    <n v="35.1"/>
    <n v="5"/>
    <x v="1"/>
    <n v="2588.5"/>
    <s v="Baja"/>
  </r>
  <r>
    <x v="250"/>
    <x v="8"/>
    <n v="0.39400000000000002"/>
    <n v="0.54500000000000004"/>
    <n v="9.4"/>
    <n v="3"/>
    <x v="1"/>
    <n v="3037.3"/>
    <s v="Media"/>
  </r>
  <r>
    <x v="251"/>
    <x v="0"/>
    <n v="0.39300000000000002"/>
    <n v="0.47499999999999998"/>
    <n v="48.6"/>
    <n v="12"/>
    <x v="0"/>
    <n v="3187"/>
    <s v="Media"/>
  </r>
  <r>
    <x v="252"/>
    <x v="0"/>
    <n v="0.502"/>
    <n v="0.55400000000000005"/>
    <n v="92.1"/>
    <n v="3"/>
    <x v="1"/>
    <n v="3121.9"/>
    <s v="Media"/>
  </r>
  <r>
    <x v="253"/>
    <x v="4"/>
    <n v="0.88600000000000001"/>
    <n v="0.47899999999999998"/>
    <n v="4"/>
    <n v="5"/>
    <x v="2"/>
    <n v="6378.4"/>
    <s v="Alta"/>
  </r>
  <r>
    <x v="254"/>
    <x v="13"/>
    <n v="0.247"/>
    <n v="0.39900000000000002"/>
    <n v="29.1"/>
    <n v="13"/>
    <x v="1"/>
    <n v="2588.6"/>
    <s v="Baja"/>
  </r>
  <r>
    <x v="255"/>
    <x v="6"/>
    <n v="0.56299999999999994"/>
    <n v="0.42699999999999999"/>
    <n v="20.8"/>
    <n v="14"/>
    <x v="1"/>
    <n v="3798.3"/>
    <s v="Media"/>
  </r>
  <r>
    <x v="256"/>
    <x v="6"/>
    <n v="0.32600000000000001"/>
    <n v="0.54500000000000004"/>
    <n v="23.8"/>
    <n v="12"/>
    <x v="1"/>
    <n v="1812.1"/>
    <s v="Baja"/>
  </r>
  <r>
    <x v="257"/>
    <x v="15"/>
    <n v="0.879"/>
    <n v="0.38900000000000001"/>
    <n v="90.8"/>
    <n v="3"/>
    <x v="0"/>
    <n v="4639.3999999999996"/>
    <s v="Media"/>
  </r>
  <r>
    <x v="258"/>
    <x v="11"/>
    <n v="0.27900000000000003"/>
    <n v="0.41599999999999998"/>
    <n v="46.8"/>
    <n v="7"/>
    <x v="2"/>
    <n v="2906.9"/>
    <s v="Baja"/>
  </r>
  <r>
    <x v="259"/>
    <x v="13"/>
    <n v="0.48299999999999998"/>
    <n v="0.17799999999999999"/>
    <n v="46.6"/>
    <n v="8"/>
    <x v="1"/>
    <n v="3606.2"/>
    <s v="Media"/>
  </r>
  <r>
    <x v="260"/>
    <x v="16"/>
    <n v="0.71699999999999997"/>
    <n v="0.33700000000000002"/>
    <n v="76.099999999999994"/>
    <e v="#N/A"/>
    <x v="0"/>
    <n v="4641.5"/>
    <s v="Media"/>
  </r>
  <r>
    <x v="261"/>
    <x v="5"/>
    <n v="0.69299999999999995"/>
    <n v="0.45800000000000002"/>
    <n v="15.4"/>
    <n v="12"/>
    <x v="1"/>
    <n v="5367"/>
    <s v="Media"/>
  </r>
  <r>
    <x v="262"/>
    <x v="13"/>
    <n v="0.496"/>
    <n v="0.23499999999999999"/>
    <n v="48.7"/>
    <n v="3"/>
    <x v="2"/>
    <n v="3098.4"/>
    <s v="Media"/>
  </r>
  <r>
    <x v="263"/>
    <x v="1"/>
    <n v="0.443"/>
    <n v="0.20100000000000001"/>
    <n v="43"/>
    <n v="3"/>
    <x v="1"/>
    <n v="2997.5"/>
    <s v="Baja"/>
  </r>
  <r>
    <x v="264"/>
    <x v="3"/>
    <n v="0.47799999999999998"/>
    <n v="0.25700000000000001"/>
    <n v="59.7"/>
    <n v="1"/>
    <x v="2"/>
    <n v="3583.7"/>
    <s v="Media"/>
  </r>
  <r>
    <x v="265"/>
    <x v="17"/>
    <n v="0.38500000000000001"/>
    <n v="0.221"/>
    <n v="100"/>
    <n v="5"/>
    <x v="1"/>
    <n v="2796.6"/>
    <s v="Baja"/>
  </r>
  <r>
    <x v="266"/>
    <x v="11"/>
    <n v="0.34399999999999997"/>
    <n v="0.20699999999999999"/>
    <n v="76.900000000000006"/>
    <n v="2"/>
    <x v="2"/>
    <n v="3201.8"/>
    <s v="Media"/>
  </r>
  <r>
    <x v="267"/>
    <x v="17"/>
    <n v="0.53800000000000003"/>
    <n v="0.312"/>
    <n v="39.799999999999997"/>
    <n v="6"/>
    <x v="1"/>
    <n v="2996.2"/>
    <s v="Baja"/>
  </r>
  <r>
    <x v="268"/>
    <x v="19"/>
    <n v="0.38800000000000001"/>
    <n v="0.55400000000000005"/>
    <n v="82.8"/>
    <n v="12"/>
    <x v="2"/>
    <n v="1564.4"/>
    <s v="Baja"/>
  </r>
  <r>
    <x v="269"/>
    <x v="16"/>
    <n v="0.40100000000000002"/>
    <n v="0.35399999999999998"/>
    <n v="17.100000000000001"/>
    <n v="10"/>
    <x v="1"/>
    <n v="3543"/>
    <s v="Media"/>
  </r>
  <r>
    <x v="270"/>
    <x v="16"/>
    <n v="0.66"/>
    <n v="0.19400000000000001"/>
    <n v="3"/>
    <n v="10"/>
    <x v="1"/>
    <n v="4749"/>
    <s v="Media"/>
  </r>
  <r>
    <x v="271"/>
    <x v="1"/>
    <n v="0.878"/>
    <n v="0.13800000000000001"/>
    <n v="20.399999999999999"/>
    <n v="4"/>
    <x v="0"/>
    <n v="4371.1000000000004"/>
    <s v="Media"/>
  </r>
  <r>
    <x v="272"/>
    <x v="6"/>
    <n v="0.623"/>
    <n v="0.44800000000000001"/>
    <n v="34"/>
    <n v="3"/>
    <x v="0"/>
    <n v="2918.2"/>
    <s v="Baja"/>
  </r>
  <r>
    <x v="273"/>
    <x v="15"/>
    <n v="0.254"/>
    <n v="0.29099999999999998"/>
    <n v="51.1"/>
    <n v="4"/>
    <x v="2"/>
    <n v="2049.1"/>
    <s v="Baja"/>
  </r>
  <r>
    <x v="274"/>
    <x v="17"/>
    <n v="0.253"/>
    <n v="0.51100000000000001"/>
    <n v="61.5"/>
    <n v="7"/>
    <x v="1"/>
    <n v="2692.2"/>
    <s v="Baja"/>
  </r>
  <r>
    <x v="275"/>
    <x v="5"/>
    <n v="0.86599999999999999"/>
    <n v="0.43"/>
    <n v="91.1"/>
    <n v="2"/>
    <x v="2"/>
    <n v="5690.7"/>
    <s v="Media"/>
  </r>
  <r>
    <x v="276"/>
    <x v="2"/>
    <n v="0.40799999999999997"/>
    <n v="0.498"/>
    <n v="51"/>
    <n v="13"/>
    <x v="0"/>
    <n v="2661.7"/>
    <s v="Baja"/>
  </r>
  <r>
    <x v="277"/>
    <x v="13"/>
    <n v="0.26400000000000001"/>
    <n v="0.23599999999999999"/>
    <n v="50.1"/>
    <n v="6"/>
    <x v="2"/>
    <n v="2296.4"/>
    <s v="Baja"/>
  </r>
  <r>
    <x v="278"/>
    <x v="3"/>
    <n v="0.61899999999999999"/>
    <n v="0.44600000000000001"/>
    <n v="5"/>
    <n v="14"/>
    <x v="2"/>
    <n v="4144.5"/>
    <s v="Media"/>
  </r>
  <r>
    <x v="279"/>
    <x v="19"/>
    <n v="0.63700000000000001"/>
    <n v="0.23200000000000001"/>
    <n v="3.5"/>
    <n v="13"/>
    <x v="0"/>
    <n v="3439"/>
    <s v="Media"/>
  </r>
  <r>
    <x v="280"/>
    <x v="5"/>
    <n v="0.65400000000000003"/>
    <n v="0.56999999999999995"/>
    <n v="55.1"/>
    <n v="5"/>
    <x v="1"/>
    <n v="3933.3"/>
    <s v="Media"/>
  </r>
  <r>
    <x v="281"/>
    <x v="5"/>
    <n v="0.38700000000000001"/>
    <n v="0.41799999999999998"/>
    <n v="43.8"/>
    <n v="11"/>
    <x v="2"/>
    <n v="2537.8000000000002"/>
    <s v="Baja"/>
  </r>
  <r>
    <x v="282"/>
    <x v="17"/>
    <n v="0.21099999999999999"/>
    <n v="0.26200000000000001"/>
    <n v="83.9"/>
    <e v="#N/A"/>
    <x v="0"/>
    <n v="2099.6"/>
    <s v="Baja"/>
  </r>
  <r>
    <x v="283"/>
    <x v="3"/>
    <n v="0.876"/>
    <n v="0.23499999999999999"/>
    <n v="16.100000000000001"/>
    <n v="12"/>
    <x v="1"/>
    <n v="6134.4"/>
    <s v="Alta"/>
  </r>
  <r>
    <x v="284"/>
    <x v="12"/>
    <n v="0.376"/>
    <n v="0.19500000000000001"/>
    <n v="2.5"/>
    <n v="6"/>
    <x v="0"/>
    <n v="2158.6999999999998"/>
    <s v="Baja"/>
  </r>
  <r>
    <x v="285"/>
    <x v="3"/>
    <n v="0.67300000000000004"/>
    <n v="0.44700000000000001"/>
    <n v="44.9"/>
    <n v="13"/>
    <x v="2"/>
    <n v="4272.3"/>
    <s v="Media"/>
  </r>
  <r>
    <x v="286"/>
    <x v="8"/>
    <n v="0.69499999999999995"/>
    <n v="0.20899999999999999"/>
    <n v="23.7"/>
    <n v="12"/>
    <x v="1"/>
    <n v="3579.4"/>
    <s v="Media"/>
  </r>
  <r>
    <x v="287"/>
    <x v="7"/>
    <n v="0.627"/>
    <n v="0.39800000000000002"/>
    <n v="5"/>
    <n v="6"/>
    <x v="1"/>
    <n v="3646.5"/>
    <s v="Media"/>
  </r>
  <r>
    <x v="288"/>
    <x v="5"/>
    <e v="#N/A"/>
    <n v="0.23200000000000001"/>
    <n v="72.5"/>
    <n v="13"/>
    <x v="0"/>
    <e v="#N/A"/>
    <s v="Baja"/>
  </r>
  <r>
    <x v="289"/>
    <x v="0"/>
    <n v="0.39"/>
    <n v="0.43099999999999999"/>
    <n v="11.2"/>
    <n v="14"/>
    <x v="0"/>
    <n v="2913.8"/>
    <s v="Baja"/>
  </r>
  <r>
    <x v="290"/>
    <x v="18"/>
    <n v="0.61799999999999999"/>
    <n v="0.50700000000000001"/>
    <n v="60.8"/>
    <n v="11"/>
    <x v="0"/>
    <n v="4599.8"/>
    <s v="Media"/>
  </r>
  <r>
    <x v="291"/>
    <x v="8"/>
    <n v="0.80600000000000005"/>
    <n v="0.48899999999999999"/>
    <n v="28.1"/>
    <e v="#N/A"/>
    <x v="1"/>
    <n v="4055.4"/>
    <s v="Media"/>
  </r>
  <r>
    <x v="292"/>
    <x v="6"/>
    <n v="0.86299999999999999"/>
    <n v="0.48"/>
    <n v="17.3"/>
    <n v="8"/>
    <x v="1"/>
    <n v="5408.1"/>
    <s v="Media"/>
  </r>
  <r>
    <x v="293"/>
    <x v="18"/>
    <n v="0.27400000000000002"/>
    <n v="0.19400000000000001"/>
    <n v="38"/>
    <n v="5"/>
    <x v="2"/>
    <n v="1904.6"/>
    <s v="Baja"/>
  </r>
  <r>
    <x v="294"/>
    <x v="15"/>
    <n v="0.308"/>
    <n v="0.14399999999999999"/>
    <n v="80.099999999999994"/>
    <n v="14"/>
    <x v="1"/>
    <n v="2661.4"/>
    <s v="Baja"/>
  </r>
  <r>
    <x v="295"/>
    <x v="11"/>
    <n v="0.86099999999999999"/>
    <n v="0.44900000000000001"/>
    <n v="39.200000000000003"/>
    <n v="11"/>
    <x v="2"/>
    <n v="5713.2"/>
    <s v="Media"/>
  </r>
  <r>
    <x v="296"/>
    <x v="10"/>
    <n v="0.71599999999999997"/>
    <n v="0.28399999999999997"/>
    <n v="75.099999999999994"/>
    <n v="1"/>
    <x v="0"/>
    <n v="3333.4"/>
    <s v="Media"/>
  </r>
  <r>
    <x v="297"/>
    <x v="6"/>
    <n v="0.81799999999999995"/>
    <n v="0.316"/>
    <n v="12.5"/>
    <n v="4"/>
    <x v="0"/>
    <n v="4294.3"/>
    <s v="Media"/>
  </r>
  <r>
    <x v="298"/>
    <x v="8"/>
    <n v="0.34200000000000003"/>
    <n v="0.11600000000000001"/>
    <n v="77.3"/>
    <n v="12"/>
    <x v="1"/>
    <n v="2895.3"/>
    <s v="Baja"/>
  </r>
  <r>
    <x v="299"/>
    <x v="17"/>
    <n v="0.61099999999999999"/>
    <n v="0.23"/>
    <n v="23.7"/>
    <n v="10"/>
    <x v="0"/>
    <n v="4710.3999999999996"/>
    <s v="Me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EB083-88A4-42F2-8F17-294517B0E128}" name="TablaDinámica52" cacheId="94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 rowHeaderCaption="Parcela">
  <location ref="A32:B932" firstHeaderRow="1" firstDataRow="1" firstDataCol="1"/>
  <pivotFields count="12">
    <pivotField axis="axisRow" numFmtId="14" showAll="0" defaultSubtotal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axis="axisRow" showAll="0" defaultSubtotal="0">
      <items count="20">
        <item x="15"/>
        <item x="2"/>
        <item x="7"/>
        <item x="4"/>
        <item x="19"/>
        <item x="5"/>
        <item x="14"/>
        <item x="0"/>
        <item x="1"/>
        <item x="12"/>
        <item x="6"/>
        <item x="18"/>
        <item x="8"/>
        <item x="3"/>
        <item x="13"/>
        <item x="10"/>
        <item x="11"/>
        <item x="17"/>
        <item x="9"/>
        <item x="16"/>
      </items>
    </pivotField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0"/>
    <field x="1"/>
    <field x="6"/>
  </rowFields>
  <rowItems count="900">
    <i>
      <x/>
    </i>
    <i r="1">
      <x v="7"/>
    </i>
    <i r="2">
      <x v="1"/>
    </i>
    <i>
      <x v="1"/>
    </i>
    <i r="1">
      <x v="8"/>
    </i>
    <i r="2">
      <x v="1"/>
    </i>
    <i>
      <x v="2"/>
    </i>
    <i r="1">
      <x v="1"/>
    </i>
    <i r="2">
      <x/>
    </i>
    <i>
      <x v="3"/>
    </i>
    <i r="1">
      <x v="13"/>
    </i>
    <i r="2">
      <x v="1"/>
    </i>
    <i>
      <x v="4"/>
    </i>
    <i r="1">
      <x v="13"/>
    </i>
    <i r="2">
      <x v="1"/>
    </i>
    <i>
      <x v="5"/>
    </i>
    <i r="1">
      <x v="3"/>
    </i>
    <i r="2">
      <x v="2"/>
    </i>
    <i>
      <x v="6"/>
    </i>
    <i r="1">
      <x v="5"/>
    </i>
    <i r="2">
      <x v="2"/>
    </i>
    <i>
      <x v="7"/>
    </i>
    <i r="1">
      <x v="10"/>
    </i>
    <i r="2">
      <x v="1"/>
    </i>
    <i>
      <x v="8"/>
    </i>
    <i r="1">
      <x v="2"/>
    </i>
    <i r="2">
      <x v="1"/>
    </i>
    <i>
      <x v="9"/>
    </i>
    <i r="1">
      <x v="7"/>
    </i>
    <i r="2">
      <x v="2"/>
    </i>
    <i>
      <x v="10"/>
    </i>
    <i r="1">
      <x v="2"/>
    </i>
    <i r="2">
      <x v="1"/>
    </i>
    <i>
      <x v="11"/>
    </i>
    <i r="1">
      <x v="13"/>
    </i>
    <i r="2">
      <x/>
    </i>
    <i>
      <x v="12"/>
    </i>
    <i r="1">
      <x v="12"/>
    </i>
    <i r="2">
      <x/>
    </i>
    <i>
      <x v="13"/>
    </i>
    <i r="1">
      <x v="12"/>
    </i>
    <i r="2">
      <x/>
    </i>
    <i>
      <x v="14"/>
    </i>
    <i r="1">
      <x v="1"/>
    </i>
    <i r="2">
      <x v="1"/>
    </i>
    <i>
      <x v="15"/>
    </i>
    <i r="1">
      <x v="12"/>
    </i>
    <i r="2">
      <x v="2"/>
    </i>
    <i>
      <x v="16"/>
    </i>
    <i r="1">
      <x v="18"/>
    </i>
    <i r="2">
      <x v="1"/>
    </i>
    <i>
      <x v="17"/>
    </i>
    <i r="1">
      <x v="5"/>
    </i>
    <i r="2">
      <x v="1"/>
    </i>
    <i>
      <x v="18"/>
    </i>
    <i r="1">
      <x v="15"/>
    </i>
    <i r="2">
      <x v="2"/>
    </i>
    <i>
      <x v="19"/>
    </i>
    <i r="1">
      <x v="1"/>
    </i>
    <i r="2">
      <x v="2"/>
    </i>
    <i>
      <x v="20"/>
    </i>
    <i r="1">
      <x v="7"/>
    </i>
    <i r="2">
      <x v="2"/>
    </i>
    <i>
      <x v="21"/>
    </i>
    <i r="1">
      <x v="16"/>
    </i>
    <i r="2">
      <x/>
    </i>
    <i>
      <x v="22"/>
    </i>
    <i r="1">
      <x v="1"/>
    </i>
    <i r="2">
      <x v="1"/>
    </i>
    <i>
      <x v="23"/>
    </i>
    <i r="1">
      <x v="9"/>
    </i>
    <i r="2">
      <x v="2"/>
    </i>
    <i>
      <x v="24"/>
    </i>
    <i r="1">
      <x v="15"/>
    </i>
    <i r="2">
      <x v="1"/>
    </i>
    <i>
      <x v="25"/>
    </i>
    <i r="1">
      <x v="5"/>
    </i>
    <i r="2">
      <x/>
    </i>
    <i>
      <x v="26"/>
    </i>
    <i r="1">
      <x v="1"/>
    </i>
    <i r="2">
      <x/>
    </i>
    <i>
      <x v="27"/>
    </i>
    <i r="1">
      <x v="1"/>
    </i>
    <i r="2">
      <x v="2"/>
    </i>
    <i>
      <x v="28"/>
    </i>
    <i r="1">
      <x v="12"/>
    </i>
    <i r="2">
      <x v="2"/>
    </i>
    <i>
      <x v="29"/>
    </i>
    <i r="1">
      <x v="14"/>
    </i>
    <i r="2">
      <x v="1"/>
    </i>
    <i>
      <x v="30"/>
    </i>
    <i r="1">
      <x v="1"/>
    </i>
    <i r="2">
      <x v="2"/>
    </i>
    <i>
      <x v="31"/>
    </i>
    <i r="1">
      <x v="6"/>
    </i>
    <i r="2">
      <x v="1"/>
    </i>
    <i>
      <x v="32"/>
    </i>
    <i r="1">
      <x v="2"/>
    </i>
    <i r="2">
      <x v="2"/>
    </i>
    <i>
      <x v="33"/>
    </i>
    <i r="1">
      <x v="7"/>
    </i>
    <i r="2">
      <x v="1"/>
    </i>
    <i>
      <x v="34"/>
    </i>
    <i r="1">
      <x v="13"/>
    </i>
    <i r="2">
      <x v="1"/>
    </i>
    <i>
      <x v="35"/>
    </i>
    <i r="1">
      <x v="6"/>
    </i>
    <i r="2">
      <x v="1"/>
    </i>
    <i>
      <x v="36"/>
    </i>
    <i r="1">
      <x v="6"/>
    </i>
    <i r="2">
      <x v="1"/>
    </i>
    <i>
      <x v="37"/>
    </i>
    <i r="1">
      <x/>
    </i>
    <i r="2">
      <x/>
    </i>
    <i>
      <x v="38"/>
    </i>
    <i r="1">
      <x v="16"/>
    </i>
    <i r="2">
      <x v="1"/>
    </i>
    <i>
      <x v="39"/>
    </i>
    <i r="1">
      <x v="8"/>
    </i>
    <i r="2">
      <x v="2"/>
    </i>
    <i>
      <x v="40"/>
    </i>
    <i r="1">
      <x v="12"/>
    </i>
    <i r="2">
      <x/>
    </i>
    <i>
      <x v="41"/>
    </i>
    <i r="1">
      <x v="18"/>
    </i>
    <i r="2">
      <x/>
    </i>
    <i>
      <x v="42"/>
    </i>
    <i r="1">
      <x v="18"/>
    </i>
    <i r="2">
      <x v="1"/>
    </i>
    <i>
      <x v="43"/>
    </i>
    <i r="1">
      <x v="16"/>
    </i>
    <i r="2">
      <x/>
    </i>
    <i>
      <x v="44"/>
    </i>
    <i r="1">
      <x v="9"/>
    </i>
    <i r="2">
      <x v="1"/>
    </i>
    <i>
      <x v="45"/>
    </i>
    <i r="1">
      <x v="9"/>
    </i>
    <i r="2">
      <x v="2"/>
    </i>
    <i>
      <x v="46"/>
    </i>
    <i r="1">
      <x v="3"/>
    </i>
    <i r="2">
      <x v="1"/>
    </i>
    <i>
      <x v="47"/>
    </i>
    <i r="1">
      <x v="7"/>
    </i>
    <i r="2">
      <x/>
    </i>
    <i>
      <x v="48"/>
    </i>
    <i r="1">
      <x v="19"/>
    </i>
    <i r="2">
      <x v="2"/>
    </i>
    <i>
      <x v="49"/>
    </i>
    <i r="1">
      <x v="19"/>
    </i>
    <i r="2">
      <x v="1"/>
    </i>
    <i>
      <x v="50"/>
    </i>
    <i r="1">
      <x v="17"/>
    </i>
    <i r="2">
      <x v="2"/>
    </i>
    <i>
      <x v="51"/>
    </i>
    <i r="1">
      <x v="13"/>
    </i>
    <i r="2">
      <x v="2"/>
    </i>
    <i>
      <x v="52"/>
    </i>
    <i r="1">
      <x v="17"/>
    </i>
    <i r="2">
      <x/>
    </i>
    <i>
      <x v="53"/>
    </i>
    <i r="1">
      <x v="13"/>
    </i>
    <i r="2">
      <x v="2"/>
    </i>
    <i>
      <x v="54"/>
    </i>
    <i r="1">
      <x v="19"/>
    </i>
    <i r="2">
      <x/>
    </i>
    <i>
      <x v="55"/>
    </i>
    <i r="1">
      <x v="14"/>
    </i>
    <i r="2">
      <x v="2"/>
    </i>
    <i>
      <x v="56"/>
    </i>
    <i r="1">
      <x v="3"/>
    </i>
    <i r="2">
      <x v="1"/>
    </i>
    <i>
      <x v="57"/>
    </i>
    <i r="1">
      <x v="12"/>
    </i>
    <i r="2">
      <x v="2"/>
    </i>
    <i>
      <x v="58"/>
    </i>
    <i r="1">
      <x v="7"/>
    </i>
    <i r="2">
      <x v="1"/>
    </i>
    <i>
      <x v="59"/>
    </i>
    <i r="1">
      <x v="17"/>
    </i>
    <i r="2">
      <x v="1"/>
    </i>
    <i>
      <x v="60"/>
    </i>
    <i r="1">
      <x v="11"/>
    </i>
    <i r="2">
      <x v="2"/>
    </i>
    <i>
      <x v="61"/>
    </i>
    <i r="1">
      <x v="13"/>
    </i>
    <i r="2">
      <x v="1"/>
    </i>
    <i>
      <x v="62"/>
    </i>
    <i r="1">
      <x v="1"/>
    </i>
    <i r="2">
      <x v="2"/>
    </i>
    <i>
      <x v="63"/>
    </i>
    <i r="1">
      <x v="17"/>
    </i>
    <i r="2">
      <x v="2"/>
    </i>
    <i>
      <x v="64"/>
    </i>
    <i r="1">
      <x v="1"/>
    </i>
    <i r="2">
      <x v="1"/>
    </i>
    <i>
      <x v="65"/>
    </i>
    <i r="1">
      <x v="10"/>
    </i>
    <i r="2">
      <x v="1"/>
    </i>
    <i>
      <x v="66"/>
    </i>
    <i r="1">
      <x v="8"/>
    </i>
    <i r="2">
      <x/>
    </i>
    <i>
      <x v="67"/>
    </i>
    <i r="1">
      <x v="11"/>
    </i>
    <i r="2">
      <x v="1"/>
    </i>
    <i>
      <x v="68"/>
    </i>
    <i r="1">
      <x v="16"/>
    </i>
    <i r="2">
      <x/>
    </i>
    <i>
      <x v="69"/>
    </i>
    <i r="1">
      <x v="14"/>
    </i>
    <i r="2">
      <x v="1"/>
    </i>
    <i>
      <x v="70"/>
    </i>
    <i r="1">
      <x v="16"/>
    </i>
    <i r="2">
      <x v="2"/>
    </i>
    <i>
      <x v="71"/>
    </i>
    <i r="1">
      <x v="17"/>
    </i>
    <i r="2">
      <x v="1"/>
    </i>
    <i>
      <x v="72"/>
    </i>
    <i r="1">
      <x v="5"/>
    </i>
    <i r="2">
      <x v="2"/>
    </i>
    <i>
      <x v="73"/>
    </i>
    <i r="1">
      <x v="16"/>
    </i>
    <i r="2">
      <x v="2"/>
    </i>
    <i>
      <x v="74"/>
    </i>
    <i r="1">
      <x v="17"/>
    </i>
    <i r="2">
      <x v="2"/>
    </i>
    <i>
      <x v="75"/>
    </i>
    <i r="1">
      <x v="7"/>
    </i>
    <i r="2">
      <x/>
    </i>
    <i>
      <x v="76"/>
    </i>
    <i r="1">
      <x v="8"/>
    </i>
    <i r="2">
      <x v="1"/>
    </i>
    <i>
      <x v="77"/>
    </i>
    <i r="1">
      <x v="5"/>
    </i>
    <i r="2">
      <x v="2"/>
    </i>
    <i>
      <x v="78"/>
    </i>
    <i r="1">
      <x v="4"/>
    </i>
    <i r="2">
      <x v="2"/>
    </i>
    <i>
      <x v="79"/>
    </i>
    <i r="1">
      <x v="11"/>
    </i>
    <i r="2">
      <x/>
    </i>
    <i>
      <x v="80"/>
    </i>
    <i r="1">
      <x v="10"/>
    </i>
    <i r="2">
      <x v="1"/>
    </i>
    <i>
      <x v="81"/>
    </i>
    <i r="1">
      <x/>
    </i>
    <i r="2">
      <x v="1"/>
    </i>
    <i>
      <x v="82"/>
    </i>
    <i r="1">
      <x v="10"/>
    </i>
    <i r="2">
      <x/>
    </i>
    <i>
      <x v="83"/>
    </i>
    <i r="1">
      <x v="18"/>
    </i>
    <i r="2">
      <x/>
    </i>
    <i>
      <x v="84"/>
    </i>
    <i r="1">
      <x v="8"/>
    </i>
    <i r="2">
      <x v="1"/>
    </i>
    <i>
      <x v="85"/>
    </i>
    <i r="1">
      <x v="1"/>
    </i>
    <i r="2">
      <x/>
    </i>
    <i>
      <x v="86"/>
    </i>
    <i r="1">
      <x v="11"/>
    </i>
    <i r="2">
      <x v="1"/>
    </i>
    <i>
      <x v="87"/>
    </i>
    <i r="1">
      <x v="3"/>
    </i>
    <i r="2">
      <x v="1"/>
    </i>
    <i>
      <x v="88"/>
    </i>
    <i r="1">
      <x v="3"/>
    </i>
    <i r="2">
      <x v="2"/>
    </i>
    <i>
      <x v="89"/>
    </i>
    <i r="1">
      <x v="17"/>
    </i>
    <i r="2">
      <x v="2"/>
    </i>
    <i>
      <x v="90"/>
    </i>
    <i r="1">
      <x v="14"/>
    </i>
    <i r="2">
      <x v="1"/>
    </i>
    <i>
      <x v="91"/>
    </i>
    <i r="1">
      <x v="18"/>
    </i>
    <i r="2">
      <x v="1"/>
    </i>
    <i>
      <x v="92"/>
    </i>
    <i r="1">
      <x v="12"/>
    </i>
    <i r="2">
      <x v="1"/>
    </i>
    <i>
      <x v="93"/>
    </i>
    <i r="1">
      <x v="18"/>
    </i>
    <i r="2">
      <x v="1"/>
    </i>
    <i>
      <x v="94"/>
    </i>
    <i r="1">
      <x v="16"/>
    </i>
    <i r="2">
      <x v="1"/>
    </i>
    <i>
      <x v="95"/>
    </i>
    <i r="1">
      <x v="5"/>
    </i>
    <i r="2">
      <x v="1"/>
    </i>
    <i>
      <x v="96"/>
    </i>
    <i r="1">
      <x v="15"/>
    </i>
    <i r="2">
      <x/>
    </i>
    <i>
      <x v="97"/>
    </i>
    <i r="1">
      <x v="11"/>
    </i>
    <i r="2">
      <x v="1"/>
    </i>
    <i>
      <x v="98"/>
    </i>
    <i r="1">
      <x v="18"/>
    </i>
    <i r="2">
      <x/>
    </i>
    <i>
      <x v="99"/>
    </i>
    <i r="1">
      <x v="4"/>
    </i>
    <i r="2">
      <x/>
    </i>
    <i>
      <x v="100"/>
    </i>
    <i r="1">
      <x v="16"/>
    </i>
    <i r="2">
      <x v="1"/>
    </i>
    <i>
      <x v="101"/>
    </i>
    <i r="1">
      <x/>
    </i>
    <i r="2">
      <x v="1"/>
    </i>
    <i>
      <x v="102"/>
    </i>
    <i r="1">
      <x v="9"/>
    </i>
    <i r="2">
      <x/>
    </i>
    <i>
      <x v="103"/>
    </i>
    <i r="1">
      <x v="14"/>
    </i>
    <i r="2">
      <x/>
    </i>
    <i>
      <x v="104"/>
    </i>
    <i r="1">
      <x v="10"/>
    </i>
    <i r="2">
      <x v="1"/>
    </i>
    <i>
      <x v="105"/>
    </i>
    <i r="1">
      <x v="12"/>
    </i>
    <i r="2">
      <x v="1"/>
    </i>
    <i>
      <x v="106"/>
    </i>
    <i r="1">
      <x v="4"/>
    </i>
    <i r="2">
      <x/>
    </i>
    <i>
      <x v="107"/>
    </i>
    <i r="1">
      <x/>
    </i>
    <i r="2">
      <x/>
    </i>
    <i>
      <x v="108"/>
    </i>
    <i r="1">
      <x v="11"/>
    </i>
    <i r="2">
      <x/>
    </i>
    <i>
      <x v="109"/>
    </i>
    <i r="1">
      <x v="10"/>
    </i>
    <i r="2">
      <x v="2"/>
    </i>
    <i>
      <x v="110"/>
    </i>
    <i r="1">
      <x v="16"/>
    </i>
    <i r="2">
      <x/>
    </i>
    <i>
      <x v="111"/>
    </i>
    <i r="1">
      <x v="3"/>
    </i>
    <i r="2">
      <x v="2"/>
    </i>
    <i>
      <x v="112"/>
    </i>
    <i r="1">
      <x v="14"/>
    </i>
    <i r="2">
      <x v="1"/>
    </i>
    <i>
      <x v="113"/>
    </i>
    <i r="1">
      <x v="8"/>
    </i>
    <i r="2">
      <x v="1"/>
    </i>
    <i>
      <x v="114"/>
    </i>
    <i r="1">
      <x v="19"/>
    </i>
    <i r="2">
      <x/>
    </i>
    <i>
      <x v="115"/>
    </i>
    <i r="1">
      <x v="18"/>
    </i>
    <i r="2">
      <x v="1"/>
    </i>
    <i>
      <x v="116"/>
    </i>
    <i r="1">
      <x v="18"/>
    </i>
    <i r="2">
      <x v="1"/>
    </i>
    <i>
      <x v="117"/>
    </i>
    <i r="1">
      <x v="11"/>
    </i>
    <i r="2">
      <x v="1"/>
    </i>
    <i>
      <x v="118"/>
    </i>
    <i r="1">
      <x v="4"/>
    </i>
    <i r="2">
      <x v="1"/>
    </i>
    <i>
      <x v="119"/>
    </i>
    <i r="1">
      <x v="9"/>
    </i>
    <i r="2">
      <x v="2"/>
    </i>
    <i>
      <x v="120"/>
    </i>
    <i r="1">
      <x v="16"/>
    </i>
    <i r="2">
      <x v="2"/>
    </i>
    <i>
      <x v="121"/>
    </i>
    <i r="1">
      <x v="4"/>
    </i>
    <i r="2">
      <x/>
    </i>
    <i>
      <x v="122"/>
    </i>
    <i r="1">
      <x v="15"/>
    </i>
    <i r="2">
      <x/>
    </i>
    <i>
      <x v="123"/>
    </i>
    <i r="1">
      <x v="6"/>
    </i>
    <i r="2">
      <x/>
    </i>
    <i>
      <x v="124"/>
    </i>
    <i r="1">
      <x v="8"/>
    </i>
    <i r="2">
      <x v="1"/>
    </i>
    <i>
      <x v="125"/>
    </i>
    <i r="1">
      <x v="2"/>
    </i>
    <i r="2">
      <x v="1"/>
    </i>
    <i>
      <x v="126"/>
    </i>
    <i r="1">
      <x v="14"/>
    </i>
    <i r="2">
      <x v="2"/>
    </i>
    <i>
      <x v="127"/>
    </i>
    <i r="1">
      <x v="15"/>
    </i>
    <i r="2">
      <x v="2"/>
    </i>
    <i>
      <x v="128"/>
    </i>
    <i r="1">
      <x v="17"/>
    </i>
    <i r="2">
      <x/>
    </i>
    <i>
      <x v="129"/>
    </i>
    <i r="1">
      <x v="13"/>
    </i>
    <i r="2">
      <x v="2"/>
    </i>
    <i>
      <x v="130"/>
    </i>
    <i r="1">
      <x v="2"/>
    </i>
    <i r="2">
      <x v="2"/>
    </i>
    <i>
      <x v="131"/>
    </i>
    <i r="1">
      <x v="11"/>
    </i>
    <i r="2">
      <x v="2"/>
    </i>
    <i>
      <x v="132"/>
    </i>
    <i r="1">
      <x v="8"/>
    </i>
    <i r="2">
      <x v="2"/>
    </i>
    <i>
      <x v="133"/>
    </i>
    <i r="1">
      <x v="6"/>
    </i>
    <i r="2">
      <x v="2"/>
    </i>
    <i>
      <x v="134"/>
    </i>
    <i r="1">
      <x v="8"/>
    </i>
    <i r="2">
      <x/>
    </i>
    <i>
      <x v="135"/>
    </i>
    <i r="1">
      <x v="12"/>
    </i>
    <i r="2">
      <x/>
    </i>
    <i>
      <x v="136"/>
    </i>
    <i r="1">
      <x v="17"/>
    </i>
    <i r="2">
      <x v="2"/>
    </i>
    <i>
      <x v="137"/>
    </i>
    <i r="1">
      <x v="4"/>
    </i>
    <i r="2">
      <x/>
    </i>
    <i>
      <x v="138"/>
    </i>
    <i r="1">
      <x v="12"/>
    </i>
    <i r="2">
      <x v="1"/>
    </i>
    <i>
      <x v="139"/>
    </i>
    <i r="1">
      <x v="3"/>
    </i>
    <i r="2">
      <x v="2"/>
    </i>
    <i>
      <x v="140"/>
    </i>
    <i r="1">
      <x v="1"/>
    </i>
    <i r="2">
      <x v="1"/>
    </i>
    <i>
      <x v="141"/>
    </i>
    <i r="1">
      <x v="15"/>
    </i>
    <i r="2">
      <x/>
    </i>
    <i>
      <x v="142"/>
    </i>
    <i r="1">
      <x v="8"/>
    </i>
    <i r="2">
      <x/>
    </i>
    <i>
      <x v="143"/>
    </i>
    <i r="1">
      <x v="8"/>
    </i>
    <i r="2">
      <x v="1"/>
    </i>
    <i>
      <x v="144"/>
    </i>
    <i r="1">
      <x v="5"/>
    </i>
    <i r="2">
      <x/>
    </i>
    <i>
      <x v="145"/>
    </i>
    <i r="1">
      <x v="10"/>
    </i>
    <i r="2">
      <x v="2"/>
    </i>
    <i>
      <x v="146"/>
    </i>
    <i r="1">
      <x/>
    </i>
    <i r="2">
      <x v="1"/>
    </i>
    <i>
      <x v="147"/>
    </i>
    <i r="1">
      <x v="3"/>
    </i>
    <i r="2">
      <x v="2"/>
    </i>
    <i>
      <x v="148"/>
    </i>
    <i r="1">
      <x v="12"/>
    </i>
    <i r="2">
      <x v="1"/>
    </i>
    <i>
      <x v="149"/>
    </i>
    <i r="1">
      <x v="12"/>
    </i>
    <i r="2">
      <x/>
    </i>
    <i>
      <x v="150"/>
    </i>
    <i r="1">
      <x v="12"/>
    </i>
    <i r="2">
      <x v="1"/>
    </i>
    <i>
      <x v="151"/>
    </i>
    <i r="1">
      <x v="1"/>
    </i>
    <i r="2">
      <x v="1"/>
    </i>
    <i>
      <x v="152"/>
    </i>
    <i r="1">
      <x v="8"/>
    </i>
    <i r="2">
      <x v="2"/>
    </i>
    <i>
      <x v="153"/>
    </i>
    <i r="1">
      <x v="7"/>
    </i>
    <i r="2">
      <x/>
    </i>
    <i>
      <x v="154"/>
    </i>
    <i r="1">
      <x v="6"/>
    </i>
    <i r="2">
      <x v="2"/>
    </i>
    <i>
      <x v="155"/>
    </i>
    <i r="1">
      <x v="3"/>
    </i>
    <i r="2">
      <x/>
    </i>
    <i>
      <x v="156"/>
    </i>
    <i r="1">
      <x v="17"/>
    </i>
    <i r="2">
      <x v="2"/>
    </i>
    <i>
      <x v="157"/>
    </i>
    <i r="1">
      <x v="2"/>
    </i>
    <i r="2">
      <x v="1"/>
    </i>
    <i>
      <x v="158"/>
    </i>
    <i r="1">
      <x v="5"/>
    </i>
    <i r="2">
      <x v="2"/>
    </i>
    <i>
      <x v="159"/>
    </i>
    <i r="1">
      <x v="11"/>
    </i>
    <i r="2">
      <x/>
    </i>
    <i>
      <x v="160"/>
    </i>
    <i r="1">
      <x v="11"/>
    </i>
    <i r="2">
      <x/>
    </i>
    <i>
      <x v="161"/>
    </i>
    <i r="1">
      <x v="7"/>
    </i>
    <i r="2">
      <x v="1"/>
    </i>
    <i>
      <x v="162"/>
    </i>
    <i r="1">
      <x/>
    </i>
    <i r="2">
      <x/>
    </i>
    <i>
      <x v="163"/>
    </i>
    <i r="1">
      <x v="3"/>
    </i>
    <i r="2">
      <x v="2"/>
    </i>
    <i>
      <x v="164"/>
    </i>
    <i r="1">
      <x v="10"/>
    </i>
    <i r="2">
      <x v="1"/>
    </i>
    <i>
      <x v="165"/>
    </i>
    <i r="1">
      <x v="2"/>
    </i>
    <i r="2">
      <x/>
    </i>
    <i>
      <x v="166"/>
    </i>
    <i r="1">
      <x v="12"/>
    </i>
    <i r="2">
      <x/>
    </i>
    <i>
      <x v="167"/>
    </i>
    <i r="1">
      <x v="16"/>
    </i>
    <i r="2">
      <x v="2"/>
    </i>
    <i>
      <x v="168"/>
    </i>
    <i r="1">
      <x v="9"/>
    </i>
    <i r="2">
      <x v="2"/>
    </i>
    <i>
      <x v="169"/>
    </i>
    <i r="1">
      <x v="11"/>
    </i>
    <i r="2">
      <x v="1"/>
    </i>
    <i>
      <x v="170"/>
    </i>
    <i r="1">
      <x v="14"/>
    </i>
    <i r="2">
      <x/>
    </i>
    <i>
      <x v="171"/>
    </i>
    <i r="1">
      <x v="9"/>
    </i>
    <i r="2">
      <x v="2"/>
    </i>
    <i>
      <x v="172"/>
    </i>
    <i r="1">
      <x v="13"/>
    </i>
    <i r="2">
      <x v="1"/>
    </i>
    <i>
      <x v="173"/>
    </i>
    <i r="1">
      <x v="12"/>
    </i>
    <i r="2">
      <x/>
    </i>
    <i>
      <x v="174"/>
    </i>
    <i r="1">
      <x v="4"/>
    </i>
    <i r="2">
      <x/>
    </i>
    <i>
      <x v="175"/>
    </i>
    <i r="1">
      <x v="5"/>
    </i>
    <i r="2">
      <x v="1"/>
    </i>
    <i>
      <x v="176"/>
    </i>
    <i r="1">
      <x v="1"/>
    </i>
    <i r="2">
      <x v="1"/>
    </i>
    <i>
      <x v="177"/>
    </i>
    <i r="1">
      <x v="16"/>
    </i>
    <i r="2">
      <x v="2"/>
    </i>
    <i>
      <x v="178"/>
    </i>
    <i r="1">
      <x v="3"/>
    </i>
    <i r="2">
      <x/>
    </i>
    <i>
      <x v="179"/>
    </i>
    <i r="1">
      <x v="13"/>
    </i>
    <i r="2">
      <x/>
    </i>
    <i>
      <x v="180"/>
    </i>
    <i r="1">
      <x v="9"/>
    </i>
    <i r="2">
      <x/>
    </i>
    <i>
      <x v="181"/>
    </i>
    <i r="1">
      <x v="2"/>
    </i>
    <i r="2">
      <x v="1"/>
    </i>
    <i>
      <x v="182"/>
    </i>
    <i r="1">
      <x v="2"/>
    </i>
    <i r="2">
      <x v="2"/>
    </i>
    <i>
      <x v="183"/>
    </i>
    <i r="1">
      <x v="14"/>
    </i>
    <i r="2">
      <x/>
    </i>
    <i>
      <x v="184"/>
    </i>
    <i r="1">
      <x v="5"/>
    </i>
    <i r="2">
      <x v="1"/>
    </i>
    <i>
      <x v="185"/>
    </i>
    <i r="1">
      <x v="16"/>
    </i>
    <i r="2">
      <x/>
    </i>
    <i>
      <x v="186"/>
    </i>
    <i r="1">
      <x v="11"/>
    </i>
    <i r="2">
      <x v="2"/>
    </i>
    <i>
      <x v="187"/>
    </i>
    <i r="1">
      <x v="19"/>
    </i>
    <i r="2">
      <x/>
    </i>
    <i>
      <x v="188"/>
    </i>
    <i r="1">
      <x v="10"/>
    </i>
    <i r="2">
      <x v="2"/>
    </i>
    <i>
      <x v="189"/>
    </i>
    <i r="1">
      <x v="3"/>
    </i>
    <i r="2">
      <x v="2"/>
    </i>
    <i>
      <x v="190"/>
    </i>
    <i r="1">
      <x v="5"/>
    </i>
    <i r="2">
      <x/>
    </i>
    <i>
      <x v="191"/>
    </i>
    <i r="1">
      <x/>
    </i>
    <i r="2">
      <x/>
    </i>
    <i>
      <x v="192"/>
    </i>
    <i r="1">
      <x v="19"/>
    </i>
    <i r="2">
      <x v="2"/>
    </i>
    <i>
      <x v="193"/>
    </i>
    <i r="1">
      <x v="15"/>
    </i>
    <i r="2">
      <x v="1"/>
    </i>
    <i>
      <x v="194"/>
    </i>
    <i r="1">
      <x v="14"/>
    </i>
    <i r="2">
      <x v="2"/>
    </i>
    <i>
      <x v="195"/>
    </i>
    <i r="1">
      <x v="16"/>
    </i>
    <i r="2">
      <x/>
    </i>
    <i>
      <x v="196"/>
    </i>
    <i r="1">
      <x v="7"/>
    </i>
    <i r="2">
      <x/>
    </i>
    <i>
      <x v="197"/>
    </i>
    <i r="1">
      <x v="11"/>
    </i>
    <i r="2">
      <x v="1"/>
    </i>
    <i>
      <x v="198"/>
    </i>
    <i r="1">
      <x v="9"/>
    </i>
    <i r="2">
      <x v="2"/>
    </i>
    <i>
      <x v="199"/>
    </i>
    <i r="1">
      <x v="14"/>
    </i>
    <i r="2">
      <x v="2"/>
    </i>
    <i>
      <x v="200"/>
    </i>
    <i r="1">
      <x v="8"/>
    </i>
    <i r="2">
      <x v="2"/>
    </i>
    <i>
      <x v="201"/>
    </i>
    <i r="1">
      <x v="1"/>
    </i>
    <i r="2">
      <x/>
    </i>
    <i>
      <x v="202"/>
    </i>
    <i r="1">
      <x v="4"/>
    </i>
    <i r="2">
      <x v="2"/>
    </i>
    <i>
      <x v="203"/>
    </i>
    <i r="1">
      <x v="5"/>
    </i>
    <i r="2">
      <x v="1"/>
    </i>
    <i>
      <x v="204"/>
    </i>
    <i r="1">
      <x v="6"/>
    </i>
    <i r="2">
      <x/>
    </i>
    <i>
      <x v="205"/>
    </i>
    <i r="1">
      <x/>
    </i>
    <i r="2">
      <x/>
    </i>
    <i>
      <x v="206"/>
    </i>
    <i r="1">
      <x v="6"/>
    </i>
    <i r="2">
      <x v="2"/>
    </i>
    <i>
      <x v="207"/>
    </i>
    <i r="1">
      <x v="19"/>
    </i>
    <i r="2">
      <x v="1"/>
    </i>
    <i>
      <x v="208"/>
    </i>
    <i r="1">
      <x v="11"/>
    </i>
    <i r="2">
      <x/>
    </i>
    <i>
      <x v="209"/>
    </i>
    <i r="1">
      <x v="15"/>
    </i>
    <i r="2">
      <x/>
    </i>
    <i>
      <x v="210"/>
    </i>
    <i r="1">
      <x v="15"/>
    </i>
    <i r="2">
      <x v="2"/>
    </i>
    <i>
      <x v="211"/>
    </i>
    <i r="1">
      <x v="10"/>
    </i>
    <i r="2">
      <x v="2"/>
    </i>
    <i>
      <x v="212"/>
    </i>
    <i r="1">
      <x v="3"/>
    </i>
    <i r="2">
      <x v="1"/>
    </i>
    <i>
      <x v="213"/>
    </i>
    <i r="1">
      <x v="12"/>
    </i>
    <i r="2">
      <x v="2"/>
    </i>
    <i>
      <x v="214"/>
    </i>
    <i r="1">
      <x v="6"/>
    </i>
    <i r="2">
      <x v="1"/>
    </i>
    <i>
      <x v="215"/>
    </i>
    <i r="1">
      <x v="3"/>
    </i>
    <i r="2">
      <x/>
    </i>
    <i>
      <x v="216"/>
    </i>
    <i r="1">
      <x v="14"/>
    </i>
    <i r="2">
      <x v="1"/>
    </i>
    <i>
      <x v="217"/>
    </i>
    <i r="1">
      <x v="18"/>
    </i>
    <i r="2">
      <x v="1"/>
    </i>
    <i>
      <x v="218"/>
    </i>
    <i r="1">
      <x v="8"/>
    </i>
    <i r="2">
      <x v="1"/>
    </i>
    <i>
      <x v="219"/>
    </i>
    <i r="1">
      <x v="10"/>
    </i>
    <i r="2">
      <x/>
    </i>
    <i>
      <x v="220"/>
    </i>
    <i r="1">
      <x v="7"/>
    </i>
    <i r="2">
      <x v="2"/>
    </i>
    <i>
      <x v="221"/>
    </i>
    <i r="1">
      <x/>
    </i>
    <i r="2">
      <x/>
    </i>
    <i>
      <x v="222"/>
    </i>
    <i r="1">
      <x v="7"/>
    </i>
    <i r="2">
      <x v="2"/>
    </i>
    <i>
      <x v="223"/>
    </i>
    <i r="1">
      <x v="12"/>
    </i>
    <i r="2">
      <x v="1"/>
    </i>
    <i>
      <x v="224"/>
    </i>
    <i r="1">
      <x v="3"/>
    </i>
    <i r="2">
      <x v="1"/>
    </i>
    <i>
      <x v="225"/>
    </i>
    <i r="1">
      <x v="7"/>
    </i>
    <i r="2">
      <x v="1"/>
    </i>
    <i>
      <x v="226"/>
    </i>
    <i r="1">
      <x v="2"/>
    </i>
    <i r="2">
      <x v="1"/>
    </i>
    <i>
      <x v="227"/>
    </i>
    <i r="1">
      <x v="8"/>
    </i>
    <i r="2">
      <x v="1"/>
    </i>
    <i>
      <x v="228"/>
    </i>
    <i r="1">
      <x v="1"/>
    </i>
    <i r="2">
      <x v="2"/>
    </i>
    <i>
      <x v="229"/>
    </i>
    <i r="1">
      <x v="1"/>
    </i>
    <i r="2">
      <x v="2"/>
    </i>
    <i>
      <x v="230"/>
    </i>
    <i r="1">
      <x v="12"/>
    </i>
    <i r="2">
      <x v="1"/>
    </i>
    <i>
      <x v="231"/>
    </i>
    <i r="1">
      <x v="14"/>
    </i>
    <i r="2">
      <x/>
    </i>
    <i>
      <x v="232"/>
    </i>
    <i r="1">
      <x v="11"/>
    </i>
    <i r="2">
      <x/>
    </i>
    <i>
      <x v="233"/>
    </i>
    <i r="1">
      <x v="3"/>
    </i>
    <i r="2">
      <x v="1"/>
    </i>
    <i>
      <x v="234"/>
    </i>
    <i r="1">
      <x v="7"/>
    </i>
    <i r="2">
      <x v="2"/>
    </i>
    <i>
      <x v="235"/>
    </i>
    <i r="1">
      <x v="8"/>
    </i>
    <i r="2">
      <x/>
    </i>
    <i>
      <x v="236"/>
    </i>
    <i r="1">
      <x v="4"/>
    </i>
    <i r="2">
      <x/>
    </i>
    <i>
      <x v="237"/>
    </i>
    <i r="1">
      <x v="19"/>
    </i>
    <i r="2">
      <x/>
    </i>
    <i>
      <x v="238"/>
    </i>
    <i r="1">
      <x v="17"/>
    </i>
    <i r="2">
      <x v="1"/>
    </i>
    <i>
      <x v="239"/>
    </i>
    <i r="1">
      <x v="10"/>
    </i>
    <i r="2">
      <x/>
    </i>
    <i>
      <x v="240"/>
    </i>
    <i r="1">
      <x v="14"/>
    </i>
    <i r="2">
      <x/>
    </i>
    <i>
      <x v="241"/>
    </i>
    <i r="1">
      <x v="8"/>
    </i>
    <i r="2">
      <x/>
    </i>
    <i>
      <x v="242"/>
    </i>
    <i r="1">
      <x v="16"/>
    </i>
    <i r="2">
      <x/>
    </i>
    <i>
      <x v="243"/>
    </i>
    <i r="1">
      <x v="11"/>
    </i>
    <i r="2">
      <x v="2"/>
    </i>
    <i>
      <x v="244"/>
    </i>
    <i r="1">
      <x v="6"/>
    </i>
    <i r="2">
      <x v="1"/>
    </i>
    <i>
      <x v="245"/>
    </i>
    <i r="1">
      <x v="9"/>
    </i>
    <i r="2">
      <x v="1"/>
    </i>
    <i>
      <x v="246"/>
    </i>
    <i r="1">
      <x v="9"/>
    </i>
    <i r="2">
      <x v="2"/>
    </i>
    <i>
      <x v="247"/>
    </i>
    <i r="1">
      <x v="12"/>
    </i>
    <i r="2">
      <x v="2"/>
    </i>
    <i>
      <x v="248"/>
    </i>
    <i r="1">
      <x v="18"/>
    </i>
    <i r="2">
      <x v="1"/>
    </i>
    <i>
      <x v="249"/>
    </i>
    <i r="1">
      <x v="10"/>
    </i>
    <i r="2">
      <x/>
    </i>
    <i>
      <x v="250"/>
    </i>
    <i r="1">
      <x v="12"/>
    </i>
    <i r="2">
      <x/>
    </i>
    <i>
      <x v="251"/>
    </i>
    <i r="1">
      <x v="7"/>
    </i>
    <i r="2">
      <x v="1"/>
    </i>
    <i>
      <x v="252"/>
    </i>
    <i r="1">
      <x v="7"/>
    </i>
    <i r="2">
      <x/>
    </i>
    <i>
      <x v="253"/>
    </i>
    <i r="1">
      <x v="3"/>
    </i>
    <i r="2">
      <x v="2"/>
    </i>
    <i>
      <x v="254"/>
    </i>
    <i r="1">
      <x v="14"/>
    </i>
    <i r="2">
      <x/>
    </i>
    <i>
      <x v="255"/>
    </i>
    <i r="1">
      <x v="10"/>
    </i>
    <i r="2">
      <x/>
    </i>
    <i>
      <x v="256"/>
    </i>
    <i r="1">
      <x v="10"/>
    </i>
    <i r="2">
      <x/>
    </i>
    <i>
      <x v="257"/>
    </i>
    <i r="1">
      <x/>
    </i>
    <i r="2">
      <x v="1"/>
    </i>
    <i>
      <x v="258"/>
    </i>
    <i r="1">
      <x v="16"/>
    </i>
    <i r="2">
      <x v="2"/>
    </i>
    <i>
      <x v="259"/>
    </i>
    <i r="1">
      <x v="14"/>
    </i>
    <i r="2">
      <x/>
    </i>
    <i>
      <x v="260"/>
    </i>
    <i r="1">
      <x v="19"/>
    </i>
    <i r="2">
      <x v="1"/>
    </i>
    <i>
      <x v="261"/>
    </i>
    <i r="1">
      <x v="5"/>
    </i>
    <i r="2">
      <x/>
    </i>
    <i>
      <x v="262"/>
    </i>
    <i r="1">
      <x v="14"/>
    </i>
    <i r="2">
      <x v="2"/>
    </i>
    <i>
      <x v="263"/>
    </i>
    <i r="1">
      <x v="8"/>
    </i>
    <i r="2">
      <x/>
    </i>
    <i>
      <x v="264"/>
    </i>
    <i r="1">
      <x v="13"/>
    </i>
    <i r="2">
      <x v="2"/>
    </i>
    <i>
      <x v="265"/>
    </i>
    <i r="1">
      <x v="17"/>
    </i>
    <i r="2">
      <x/>
    </i>
    <i>
      <x v="266"/>
    </i>
    <i r="1">
      <x v="16"/>
    </i>
    <i r="2">
      <x v="2"/>
    </i>
    <i>
      <x v="267"/>
    </i>
    <i r="1">
      <x v="17"/>
    </i>
    <i r="2">
      <x/>
    </i>
    <i>
      <x v="268"/>
    </i>
    <i r="1">
      <x v="4"/>
    </i>
    <i r="2">
      <x v="2"/>
    </i>
    <i>
      <x v="269"/>
    </i>
    <i r="1">
      <x v="19"/>
    </i>
    <i r="2">
      <x/>
    </i>
    <i>
      <x v="270"/>
    </i>
    <i r="1">
      <x v="19"/>
    </i>
    <i r="2">
      <x/>
    </i>
    <i>
      <x v="271"/>
    </i>
    <i r="1">
      <x v="8"/>
    </i>
    <i r="2">
      <x v="1"/>
    </i>
    <i>
      <x v="272"/>
    </i>
    <i r="1">
      <x v="10"/>
    </i>
    <i r="2">
      <x v="1"/>
    </i>
    <i>
      <x v="273"/>
    </i>
    <i r="1">
      <x/>
    </i>
    <i r="2">
      <x v="2"/>
    </i>
    <i>
      <x v="274"/>
    </i>
    <i r="1">
      <x v="17"/>
    </i>
    <i r="2">
      <x/>
    </i>
    <i>
      <x v="275"/>
    </i>
    <i r="1">
      <x v="5"/>
    </i>
    <i r="2">
      <x v="2"/>
    </i>
    <i>
      <x v="276"/>
    </i>
    <i r="1">
      <x v="1"/>
    </i>
    <i r="2">
      <x v="1"/>
    </i>
    <i>
      <x v="277"/>
    </i>
    <i r="1">
      <x v="14"/>
    </i>
    <i r="2">
      <x v="2"/>
    </i>
    <i>
      <x v="278"/>
    </i>
    <i r="1">
      <x v="13"/>
    </i>
    <i r="2">
      <x v="2"/>
    </i>
    <i>
      <x v="279"/>
    </i>
    <i r="1">
      <x v="4"/>
    </i>
    <i r="2">
      <x v="1"/>
    </i>
    <i>
      <x v="280"/>
    </i>
    <i r="1">
      <x v="5"/>
    </i>
    <i r="2">
      <x/>
    </i>
    <i>
      <x v="281"/>
    </i>
    <i r="1">
      <x v="5"/>
    </i>
    <i r="2">
      <x v="2"/>
    </i>
    <i>
      <x v="282"/>
    </i>
    <i r="1">
      <x v="17"/>
    </i>
    <i r="2">
      <x v="1"/>
    </i>
    <i>
      <x v="283"/>
    </i>
    <i r="1">
      <x v="13"/>
    </i>
    <i r="2">
      <x/>
    </i>
    <i>
      <x v="284"/>
    </i>
    <i r="1">
      <x v="9"/>
    </i>
    <i r="2">
      <x v="1"/>
    </i>
    <i>
      <x v="285"/>
    </i>
    <i r="1">
      <x v="13"/>
    </i>
    <i r="2">
      <x v="2"/>
    </i>
    <i>
      <x v="286"/>
    </i>
    <i r="1">
      <x v="12"/>
    </i>
    <i r="2">
      <x/>
    </i>
    <i>
      <x v="287"/>
    </i>
    <i r="1">
      <x v="2"/>
    </i>
    <i r="2">
      <x/>
    </i>
    <i>
      <x v="288"/>
    </i>
    <i r="1">
      <x v="5"/>
    </i>
    <i r="2">
      <x v="1"/>
    </i>
    <i>
      <x v="289"/>
    </i>
    <i r="1">
      <x v="7"/>
    </i>
    <i r="2">
      <x v="1"/>
    </i>
    <i>
      <x v="290"/>
    </i>
    <i r="1">
      <x v="11"/>
    </i>
    <i r="2">
      <x v="1"/>
    </i>
    <i>
      <x v="291"/>
    </i>
    <i r="1">
      <x v="12"/>
    </i>
    <i r="2">
      <x/>
    </i>
    <i>
      <x v="292"/>
    </i>
    <i r="1">
      <x v="10"/>
    </i>
    <i r="2">
      <x/>
    </i>
    <i>
      <x v="293"/>
    </i>
    <i r="1">
      <x v="11"/>
    </i>
    <i r="2">
      <x v="2"/>
    </i>
    <i>
      <x v="294"/>
    </i>
    <i r="1">
      <x/>
    </i>
    <i r="2">
      <x/>
    </i>
    <i>
      <x v="295"/>
    </i>
    <i r="1">
      <x v="16"/>
    </i>
    <i r="2">
      <x v="2"/>
    </i>
    <i>
      <x v="296"/>
    </i>
    <i r="1">
      <x v="15"/>
    </i>
    <i r="2">
      <x v="1"/>
    </i>
    <i>
      <x v="297"/>
    </i>
    <i r="1">
      <x v="10"/>
    </i>
    <i r="2">
      <x v="1"/>
    </i>
    <i>
      <x v="298"/>
    </i>
    <i r="1">
      <x v="12"/>
    </i>
    <i r="2">
      <x/>
    </i>
    <i>
      <x v="299"/>
    </i>
    <i r="1">
      <x v="17"/>
    </i>
    <i r="2">
      <x v="1"/>
    </i>
  </rowItems>
  <colItems count="1">
    <i/>
  </colItems>
  <dataFields count="1">
    <dataField name=" PRECIPITACION Outlier" fld="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1" xr10:uid="{E38BA0E7-D531-4C6C-8C89-09EF549E6C5C}" sourceName="ID_parcela">
  <pivotTables>
    <pivotTable tabId="9" name="TablaDinámica52"/>
  </pivotTables>
  <data>
    <tabular pivotCacheId="1249575660">
      <items count="20">
        <i x="15" s="1"/>
        <i x="2" s="1"/>
        <i x="7" s="1"/>
        <i x="4" s="1"/>
        <i x="19" s="1"/>
        <i x="5" s="1"/>
        <i x="14" s="1"/>
        <i x="0" s="1"/>
        <i x="1" s="1"/>
        <i x="12" s="1"/>
        <i x="6" s="1"/>
        <i x="18" s="1"/>
        <i x="8" s="1"/>
        <i x="3" s="1"/>
        <i x="13" s="1"/>
        <i x="10" s="1"/>
        <i x="11" s="1"/>
        <i x="17" s="1"/>
        <i x="9" s="1"/>
        <i x="1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1" xr10:uid="{6CFDFC01-5D76-4E18-82E5-C96646110FA0}" sourceName="Tipo_suelo">
  <pivotTables>
    <pivotTable tabId="9" name="TablaDinámica52"/>
  </pivotTables>
  <data>
    <tabular pivotCacheId="124957566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" xr10:uid="{2C51379F-D24C-4E21-B379-2850D2F54849}" sourceName="ID_parcela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" xr10:uid="{76ABDE36-586F-47B1-8DE4-8E8DD784CB1D}" sourceName="Tipo_suelo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_de_Biomasa" xr10:uid="{74DEE667-C1B7-4547-8280-89991E6852E4}" sourceName="Categoria de Biomasa">
  <extLst>
    <x:ext xmlns:x15="http://schemas.microsoft.com/office/spreadsheetml/2010/11/main" uri="{2F2917AC-EB37-4324-AD4E-5DD8C200BD13}">
      <x15:tableSlicerCache tableId="2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" xr10:uid="{7634A227-33E5-4B1B-8122-7E3B323B08BD}" cache="SegmentaciónDeDatos_ID_parcela" caption="ID_parcela" columnCount="2" style="SlicerStyleLight2" rowHeight="247650"/>
  <slicer name="Tipo_suelo" xr10:uid="{BA925CB5-FDA4-4AC1-923A-D93668B68CEC}" cache="SegmentaciónDeDatos_Tipo_suelo" caption="Tipo_suelo" style="SlicerStyleLight2" rowHeight="247650"/>
  <slicer name="Categoria de Biomasa" xr10:uid="{E95CE61B-ABB5-47D0-AB8B-9B6C9AD85751}" cache="SegmentaciónDeDatos_Categoria_de_Biomasa" caption="Categoria de Biomasa" style="SlicerStyleLight2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 1" xr10:uid="{99BB0BE2-A0E9-450F-AE11-5331CEB2426C}" cache="SegmentaciónDeDatos_ID_parcela1" caption="ID_parcela" columnCount="10" style="SlicerStyleDark2" rowHeight="247650"/>
  <slicer name="Tipo_suelo 1" xr10:uid="{C17613FE-8CD5-434C-8D82-6B548F305671}" cache="SegmentaciónDeDatos_Tipo_suelo1" caption="Tipo_suelo" columnCount="2" style="SlicerStyleDark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5B8A-F448-4E37-9569-7BE6BC8C0F7C}" name="Tabla1" displayName="Tabla1" ref="A11:T311" totalsRowShown="0" headerRowDxfId="59" dataDxfId="65">
  <autoFilter ref="A11:T311" xr:uid="{0CCD5B8A-F448-4E37-9569-7BE6BC8C0F7C}"/>
  <tableColumns count="20">
    <tableColumn id="1" xr3:uid="{F716E330-70D3-429E-914A-912E0AAA305F}" name="Fecha_mediciÃ³n" dataDxfId="64"/>
    <tableColumn id="2" xr3:uid="{BAE7B609-47E3-41CC-B54C-FEA1F0F48465}" name="ID_parcela" dataDxfId="63"/>
    <tableColumn id="3" xr3:uid="{5F9D639D-7DE5-4BCD-8AB6-CDABEE61A306}" name="NDVI" dataDxfId="62"/>
    <tableColumn id="4" xr3:uid="{24390506-79D9-497B-9C2D-41C3FCB7B599}" name="NDRE" dataDxfId="61"/>
    <tableColumn id="5" xr3:uid="{A66438A6-1E99-435D-A863-34F40AE91FA4}" name="Precipitacion" dataDxfId="60"/>
    <tableColumn id="6" xr3:uid="{4758158D-CBB0-439A-AB18-6BAE4179C558}" name="Temperatura_media" dataDxfId="5"/>
    <tableColumn id="7" xr3:uid="{E2C01237-49A1-47A2-8C8D-D4E556AB7206}" name="Dias Sin Lluvia" dataDxfId="6"/>
    <tableColumn id="8" xr3:uid="{2652E7F1-1B80-41AC-AEB4-34BD6734FEDD}" name="Tipo_suelo" dataDxfId="2"/>
    <tableColumn id="9" xr3:uid="{6999F9B2-F7F6-4A15-B60B-FF6740004453}" name="Biomasa_real" dataDxfId="0"/>
    <tableColumn id="10" xr3:uid="{7F005F3F-D7A6-4EC1-A6A1-D54DB31505DA}" name="CategorÃ­a_biomasa" dataDxfId="1"/>
    <tableColumn id="11" xr3:uid="{43418380-1758-4786-A4C6-EE2C0CCC0592}" name="NDVI Outlier Estadistica" dataDxfId="11">
      <calculatedColumnFormula array="1">IF(C12=0,#N/A,_xlfn.IFS(C12&lt;$I$2,#N/A,C12&gt;$K$2,#N/A,C12&lt;$K$2,C12))</calculatedColumnFormula>
    </tableColumn>
    <tableColumn id="12" xr3:uid="{86A29FB6-31E1-4623-A155-E8C8CD40CC3A}" name="NDVI Outlier Manual" dataDxfId="58">
      <calculatedColumnFormula array="1">IF(C12=0,#N/A,_xlfn.IFS(C12&lt;0,#N/A,C12&gt;1,#N/A,C12&lt;$K$2,C12))</calculatedColumnFormula>
    </tableColumn>
    <tableColumn id="13" xr3:uid="{2643E21E-C08A-45DC-8039-00946CD2865A}" name="NDRE Outlier Estadistica" dataDxfId="10">
      <calculatedColumnFormula array="1">IF(D12=0,#N/A,_xlfn.IFS(D12&lt;$I$3,#N/A,D12&gt;$K$3,#N/A,D12&lt;$K$3,D12))</calculatedColumnFormula>
    </tableColumn>
    <tableColumn id="14" xr3:uid="{3D26A131-83B6-4D92-B8DF-D16C1368FAED}" name="NDRE Outlier Manual" dataDxfId="57">
      <calculatedColumnFormula array="1">IF(D12=0,#N/A,_xlfn.IFS(D12&lt;0,#N/A,D12&gt;1,#N/A,D12&lt;$K$2,D12))</calculatedColumnFormula>
    </tableColumn>
    <tableColumn id="15" xr3:uid="{F351FC91-1E08-4900-BE78-2A1E6098B292}" name="PRECIPITACION Outlier Estadistica" dataDxfId="9">
      <calculatedColumnFormula array="1">IF(E12=0,#N/A,_xlfn.IFS(E12&lt;$I$4,#N/A,E12&gt;$K$4,#N/A,E12&lt;$K$4,E12))</calculatedColumnFormula>
    </tableColumn>
    <tableColumn id="16" xr3:uid="{BA2DBEC8-72E0-4161-ADF1-D99C5C8C0808}" name="PRECIPITACION Outlier Manual" dataDxfId="8">
      <calculatedColumnFormula array="1">IF(E12=0,#N/A,_xlfn.IFS(E12&lt;0,#N/A,E12&gt;$K$4,#N/A,E12&lt;$K$4,E12))</calculatedColumnFormula>
    </tableColumn>
    <tableColumn id="17" xr3:uid="{B0B5821C-8E07-4021-9B41-19FD7689FBBC}" name="TEMPERATURA Estadistica" dataDxfId="7">
      <calculatedColumnFormula array="1">IF(F12=0,#N/A,_xlfn.IFS(F12&lt;$I$5,#N/A,F12&gt;$K$5,#N/A,F12&lt;$K$5,F12))</calculatedColumnFormula>
    </tableColumn>
    <tableColumn id="18" xr3:uid="{4729B7AE-C5D8-4895-AD17-B8CA159EA46A}" name="TEMPERATURA Manual" dataDxfId="56"/>
    <tableColumn id="19" xr3:uid="{CEBD0BF8-3F64-4A77-B654-CA0D59DF825A}" name="DIAS SIN LLUVIA Estadistica" dataDxfId="4">
      <calculatedColumnFormula array="1">IF(G12=0,#N/A,_xlfn.IFS(G12&lt;$I$6,#N/A,G12&gt;$K$6,#N/A,G12&lt;$K$6,G12))</calculatedColumnFormula>
    </tableColumn>
    <tableColumn id="20" xr3:uid="{ADD928E7-C828-4B88-8B27-45252C972188}" name="Biomasa_real Estadistica" dataDxfId="3">
      <calculatedColumnFormula array="1">IF(I12=0,#N/A,_xlfn.IFS(I12&lt;$I$7,#N/A,I12&gt;$K$7,#N/A,I12&lt;$K$7,I12))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A1EBAF-2548-4A2A-AF9A-BDEF4A9FA585}" name="Tabla8" displayName="Tabla8" ref="A1:I301" totalsRowShown="0" headerRowDxfId="20" dataDxfId="21">
  <autoFilter ref="A1:I301" xr:uid="{25A1EBAF-2548-4A2A-AF9A-BDEF4A9FA585}"/>
  <tableColumns count="9">
    <tableColumn id="1" xr3:uid="{F1D5161F-30DC-4978-9925-EC2CB6DCD2D4}" name="Fecha de Medicion" dataDxfId="30"/>
    <tableColumn id="2" xr3:uid="{C57055B1-2CE5-43FD-9B07-C61E0CF6D3AC}" name="ID_parcela" dataDxfId="29"/>
    <tableColumn id="3" xr3:uid="{7093196A-3FF3-469C-8B45-9C3D8C2EE145}" name="NDVI Outlier Manual" dataDxfId="28"/>
    <tableColumn id="4" xr3:uid="{FA0EA613-1EC3-4981-9FE2-997EBE94AE25}" name="NDRE Outlier Manual" dataDxfId="27"/>
    <tableColumn id="5" xr3:uid="{C0F98DBD-3FF5-4A1E-B9B7-C1D61D2936FF}" name="PRECIPITACION Outlier Manual" dataDxfId="26"/>
    <tableColumn id="6" xr3:uid="{B64A5955-FB07-41DD-8B52-21260F9CBF30}" name="DIAS SIN LLUVIA Estadistica" dataDxfId="25"/>
    <tableColumn id="7" xr3:uid="{ABB57665-C0F7-48AF-9B23-ED0E3630509A}" name="Tipo_suelo" dataDxfId="24"/>
    <tableColumn id="8" xr3:uid="{545161F7-762F-468A-BA1E-328933F40112}" name="Biomasa_real Estadistica" dataDxfId="23"/>
    <tableColumn id="9" xr3:uid="{1AD5095F-6312-4F4F-8814-A6D4A401A0AA}" name="Categoria de Biomasa" dataDxfId="22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17427-D75B-408A-96CB-096C4662BDFF}" name="Tabla2" displayName="Tabla2" ref="A2:I302" totalsRowShown="0" headerRowDxfId="45" dataDxfId="46">
  <autoFilter ref="A2:I302" xr:uid="{17F17427-D75B-408A-96CB-096C4662BDFF}"/>
  <tableColumns count="9">
    <tableColumn id="1" xr3:uid="{4864F559-B382-46A6-852D-4F5180FDE02E}" name="Fecha de Medicion" dataDxfId="55"/>
    <tableColumn id="2" xr3:uid="{D3B5C038-F813-4F30-90CF-447A7DED1EB7}" name="ID_parcela" dataDxfId="54"/>
    <tableColumn id="3" xr3:uid="{9F9FE73D-5549-404A-A63B-016778063265}" name="NDVI Outlier Manual" dataDxfId="53"/>
    <tableColumn id="4" xr3:uid="{01F77992-C384-4DD0-B9FE-22A979D7DC8C}" name="NDRE Outlier Manual" dataDxfId="52"/>
    <tableColumn id="5" xr3:uid="{02CB45FF-7424-499C-8392-46A0F5CACF30}" name="PRECIPITACION Outlier Manual" dataDxfId="51"/>
    <tableColumn id="6" xr3:uid="{FD1C1764-7A15-41F2-BC8A-A44948D976B3}" name="DIAS SIN LLUVIA Estadistica" dataDxfId="50"/>
    <tableColumn id="7" xr3:uid="{7DF27AA7-189E-436C-B850-AB964670C4D4}" name="Tipo_suelo" dataDxfId="49"/>
    <tableColumn id="8" xr3:uid="{C1DFF907-3EBA-4D5E-88D2-E82EC8FB258D}" name="Biomasa_real Estadistica" dataDxfId="48"/>
    <tableColumn id="9" xr3:uid="{EA0FFEBB-3339-4534-A949-1DAABC1E89FD}" name="Categoria de Biomasa" dataDxfId="47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9CAAD-E2B9-4C89-8D1E-8B43851A4C1F}" name="Tabla3" displayName="Tabla3" ref="A2:F5" totalsRowShown="0" headerRowDxfId="44" dataDxfId="43">
  <autoFilter ref="A2:F5" xr:uid="{E1C9CAAD-E2B9-4C89-8D1E-8B43851A4C1F}"/>
  <tableColumns count="6">
    <tableColumn id="1" xr3:uid="{0969EFB2-7125-4569-B71C-43C93B00E773}" name="Valores"/>
    <tableColumn id="2" xr3:uid="{BF76CE55-0B65-4AFC-A593-AD1E018D1CB2}" name="NDVI Outlier Manual" dataDxfId="42"/>
    <tableColumn id="3" xr3:uid="{0A0DAD0A-2876-458C-8AE0-D009AE70A352}" name="NDRE Outlier Manual" dataDxfId="41"/>
    <tableColumn id="4" xr3:uid="{99FD7B6D-05B8-482C-B350-7BB6CC393C41}" name="PRECIPITACION Outlier Manual" dataDxfId="40"/>
    <tableColumn id="5" xr3:uid="{E6F48487-6F2C-446F-9BA3-13FC1C59BF72}" name="DIAS SIN LLUVIA Estadistica" dataDxfId="39"/>
    <tableColumn id="6" xr3:uid="{F860A49A-9862-4E6A-A440-FF609F56B78B}" name="Biomasa_real Estadistica" dataDxfId="38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7C06-2A30-4189-B72B-5D3CF04810F6}" name="Tabla5" displayName="Tabla5" ref="A8:B11" totalsRowShown="0" headerRowDxfId="37" dataDxfId="36">
  <autoFilter ref="A8:B11" xr:uid="{D2C47C06-2A30-4189-B72B-5D3CF04810F6}"/>
  <tableColumns count="2">
    <tableColumn id="1" xr3:uid="{4FF0FFB1-234B-4459-92A1-3982AB1A6041}" name="Tipo_suelo" dataDxfId="33"/>
    <tableColumn id="2" xr3:uid="{65D08503-C6A7-4A6D-9067-97A002D7A986}" name="Cantidad" dataDxfId="32">
      <calculatedColumnFormula>COUNTIF(Tabla2[Tipo_suelo],Tabla5[[#This Row],[Tipo_suelo]])</calculatedColumn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C9937-1CC0-45D1-A52D-6F50CEDCB85C}" name="Tabla6" displayName="Tabla6" ref="A13:B16" totalsRowShown="0">
  <autoFilter ref="A13:B16" xr:uid="{F52C9937-1CC0-45D1-A52D-6F50CEDCB85C}"/>
  <tableColumns count="2">
    <tableColumn id="1" xr3:uid="{0F027722-E476-4666-B86D-CE926E66ECFA}" name="Categoria de Biomasa"/>
    <tableColumn id="2" xr3:uid="{145933F4-2513-4455-8D0F-DF56BD75D4A0}" name="Cantidad" dataDxfId="31">
      <calculatedColumnFormula>COUNTIF(Tabla2[Categoria de Biomasa],Tabla6[[#This Row],[Categoria de Biomasa]])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CF1B7-ED56-4227-9C6A-0460E56D96D8}" name="Tabla7" displayName="Tabla7" ref="A19:H39" totalsRowShown="0" headerRowBorderDxfId="34" tableBorderDxfId="35">
  <autoFilter ref="A19:H39" xr:uid="{BDACF1B7-ED56-4227-9C6A-0460E56D96D8}"/>
  <tableColumns count="8">
    <tableColumn id="1" xr3:uid="{241D9F70-703B-42D8-9128-310A203DF51B}" name="ID_parcela" dataDxfId="19"/>
    <tableColumn id="2" xr3:uid="{281F2358-317F-42C9-A28B-940341CE555B}" name="Cantidad de Mediciones Arcilloso" dataDxfId="18">
      <calculatedColumnFormula>COUNTIFS(Tabla8[ID_parcela],Tabla7[[#This Row],[ID_parcela]],Tabla8[Tipo_suelo],"Arcilloso")</calculatedColumnFormula>
    </tableColumn>
    <tableColumn id="3" xr3:uid="{9D377CD2-9EC0-42DC-9FC6-424A910A708A}" name="Cantidad de Mediciones Arenoso" dataDxfId="17">
      <calculatedColumnFormula>COUNTIFS(Tabla8[ID_parcela],Tabla7[[#This Row],[ID_parcela]],Tabla8[Tipo_suelo],"Arenoso")</calculatedColumnFormula>
    </tableColumn>
    <tableColumn id="4" xr3:uid="{EB1197BE-8368-4EA8-A607-2AD5598BAC40}" name="Cantidad de Mediciones Franco" dataDxfId="16">
      <calculatedColumnFormula>COUNTIFS(Tabla8[ID_parcela],Tabla7[[#This Row],[ID_parcela]],Tabla8[Tipo_suelo],"Franco")</calculatedColumnFormula>
    </tableColumn>
    <tableColumn id="5" xr3:uid="{791CA29F-918E-472F-AC2E-D0CF91C97293}" name="Min Biomasa" dataDxfId="15">
      <calculatedColumnFormula>_xlfn.MINIFS(Tabla8[Biomasa_real Estadistica],Tabla8[Biomasa_real Estadistica],"&lt;8000",Tabla8[ID_parcela],Tabla7[[#This Row],[ID_parcela]])</calculatedColumnFormula>
    </tableColumn>
    <tableColumn id="6" xr3:uid="{F5C2A93F-629A-40B5-9303-C3F5D3EF625A}" name="Media Biomasa" dataDxfId="14">
      <calculatedColumnFormula>AVERAGEIFS(Tabla8[Biomasa_real Estadistica],Tabla8[Biomasa_real Estadistica],"&lt;8000",Tabla8[ID_parcela],Tabla7[[#This Row],[ID_parcela]])</calculatedColumnFormula>
    </tableColumn>
    <tableColumn id="7" xr3:uid="{EF53C669-B13C-46FD-BC38-E17137C0E0FC}" name="Max Biomasa" dataDxfId="13">
      <calculatedColumnFormula>_xlfn.MAXIFS(Tabla8[Biomasa_real Estadistica],Tabla8[Biomasa_real Estadistica],"&gt;0",Tabla8[ID_parcela],Tabla7[[#This Row],[ID_parcela]])</calculatedColumnFormula>
    </tableColumn>
    <tableColumn id="8" xr3:uid="{BCA1855C-9CCB-4364-AB75-9EAE6095BBD0}" name="Minigrafico" dataDxfId="1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5-10-13T22:11:01.45" personId="{5E40D605-6546-4FFF-B865-D3A7EDA52CB0}" id="{D9A628E0-1A79-4554-B6B3-99024C2D3700}">
    <text>QUEDA VACIO PORQUE NO HACE FALTA VERIFICACION</text>
  </threadedComment>
  <threadedComment ref="S11" dT="2025-10-13T22:11:37.07" personId="{5E40D605-6546-4FFF-B865-D3A7EDA52CB0}" id="{2231B279-3B74-4F79-BC82-244B3EE5D5DD}">
    <text>NO EXISTE CERO (0) DIAS SIN LLUVIA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828-9459-4D57-8127-539B54D07BB7}">
  <dimension ref="A1:T311"/>
  <sheetViews>
    <sheetView topLeftCell="D1" workbookViewId="0">
      <selection activeCell="N299" sqref="N299"/>
    </sheetView>
  </sheetViews>
  <sheetFormatPr baseColWidth="10" defaultRowHeight="14.4" x14ac:dyDescent="0.3"/>
  <cols>
    <col min="1" max="1" width="20.33203125" customWidth="1"/>
    <col min="2" max="2" width="12.77734375" style="1" customWidth="1"/>
    <col min="3" max="3" width="10.88671875" style="1" customWidth="1"/>
    <col min="4" max="4" width="9.77734375" style="1" customWidth="1"/>
    <col min="5" max="5" width="10.6640625" style="1" customWidth="1"/>
    <col min="6" max="6" width="12.44140625" style="1" customWidth="1"/>
    <col min="7" max="7" width="11.77734375" style="1" customWidth="1"/>
    <col min="8" max="8" width="9.5546875" style="1" customWidth="1"/>
    <col min="9" max="9" width="11.109375" style="1" customWidth="1"/>
    <col min="10" max="10" width="12.77734375" style="1" customWidth="1"/>
    <col min="11" max="11" width="10.44140625" style="1" customWidth="1"/>
    <col min="12" max="12" width="10.88671875" style="1" customWidth="1"/>
    <col min="13" max="13" width="10.5546875" style="1" customWidth="1"/>
  </cols>
  <sheetData>
    <row r="1" spans="1:20" ht="19.2" customHeight="1" x14ac:dyDescent="0.3">
      <c r="A1" s="44" t="s">
        <v>72</v>
      </c>
      <c r="B1" s="45"/>
      <c r="C1" s="45"/>
    </row>
    <row r="2" spans="1:20" x14ac:dyDescent="0.3">
      <c r="A2" s="35" t="s">
        <v>2</v>
      </c>
      <c r="B2" s="30" t="s">
        <v>37</v>
      </c>
      <c r="C2" s="31">
        <f>_xlfn.QUARTILE.EXC(C12:C311,1)</f>
        <v>0.38850000000000001</v>
      </c>
      <c r="D2" s="32" t="s">
        <v>38</v>
      </c>
      <c r="E2" s="33">
        <f>_xlfn.QUARTILE.EXC(C12:C311,3)</f>
        <v>0.73249999999999993</v>
      </c>
      <c r="F2" s="32" t="s">
        <v>39</v>
      </c>
      <c r="G2" s="33">
        <f t="shared" ref="G2:G7" si="0">E2-C2</f>
        <v>0.34399999999999992</v>
      </c>
      <c r="H2" s="32" t="s">
        <v>40</v>
      </c>
      <c r="I2" s="33">
        <f t="shared" ref="I2:I7" si="1">C2-(1.5*G2)</f>
        <v>-0.12749999999999989</v>
      </c>
      <c r="J2" s="32" t="s">
        <v>41</v>
      </c>
      <c r="K2" s="34">
        <f t="shared" ref="K2:K7" si="2">E2+(1.5*G2)</f>
        <v>1.2484999999999999</v>
      </c>
    </row>
    <row r="3" spans="1:20" x14ac:dyDescent="0.3">
      <c r="A3" s="35" t="s">
        <v>3</v>
      </c>
      <c r="B3" s="30" t="s">
        <v>37</v>
      </c>
      <c r="C3" s="31">
        <f>_xlfn.QUARTILE.EXC(D12:D311,1)</f>
        <v>0.221</v>
      </c>
      <c r="D3" s="32" t="s">
        <v>38</v>
      </c>
      <c r="E3" s="33">
        <f>_xlfn.QUARTILE.EXC(D12:D311,3)</f>
        <v>0.45874999999999999</v>
      </c>
      <c r="F3" s="32" t="s">
        <v>39</v>
      </c>
      <c r="G3" s="33">
        <f t="shared" si="0"/>
        <v>0.23774999999999999</v>
      </c>
      <c r="H3" s="32" t="s">
        <v>40</v>
      </c>
      <c r="I3" s="33">
        <f t="shared" si="1"/>
        <v>-0.13562499999999997</v>
      </c>
      <c r="J3" s="32" t="s">
        <v>41</v>
      </c>
      <c r="K3" s="34">
        <f t="shared" si="2"/>
        <v>0.81537499999999996</v>
      </c>
    </row>
    <row r="4" spans="1:20" x14ac:dyDescent="0.3">
      <c r="A4" s="35" t="s">
        <v>69</v>
      </c>
      <c r="B4" s="30" t="s">
        <v>37</v>
      </c>
      <c r="C4" s="31">
        <f>_xlfn.QUARTILE.EXC(E12:E311,1)</f>
        <v>22.924999999999997</v>
      </c>
      <c r="D4" s="32" t="s">
        <v>38</v>
      </c>
      <c r="E4" s="33">
        <f>_xlfn.QUARTILE.EXC(E12:E311,3)</f>
        <v>76.174999999999997</v>
      </c>
      <c r="F4" s="32" t="s">
        <v>39</v>
      </c>
      <c r="G4" s="33">
        <f t="shared" si="0"/>
        <v>53.25</v>
      </c>
      <c r="H4" s="32" t="s">
        <v>40</v>
      </c>
      <c r="I4" s="33">
        <f t="shared" si="1"/>
        <v>-56.95</v>
      </c>
      <c r="J4" s="32" t="s">
        <v>41</v>
      </c>
      <c r="K4" s="34">
        <f t="shared" si="2"/>
        <v>156.05000000000001</v>
      </c>
    </row>
    <row r="5" spans="1:20" x14ac:dyDescent="0.3">
      <c r="A5" s="35" t="s">
        <v>4</v>
      </c>
      <c r="B5" s="30" t="s">
        <v>37</v>
      </c>
      <c r="C5" s="31">
        <f>_xlfn.QUARTILE.EXC(F12:F311,1)</f>
        <v>23.8</v>
      </c>
      <c r="D5" s="32" t="s">
        <v>38</v>
      </c>
      <c r="E5" s="33">
        <f>_xlfn.QUARTILE.EXC(F12:F311,3)</f>
        <v>31.375</v>
      </c>
      <c r="F5" s="32" t="s">
        <v>39</v>
      </c>
      <c r="G5" s="33">
        <f t="shared" si="0"/>
        <v>7.5749999999999993</v>
      </c>
      <c r="H5" s="32" t="s">
        <v>40</v>
      </c>
      <c r="I5" s="33">
        <f t="shared" si="1"/>
        <v>12.437500000000002</v>
      </c>
      <c r="J5" s="32" t="s">
        <v>41</v>
      </c>
      <c r="K5" s="34">
        <f t="shared" si="2"/>
        <v>42.737499999999997</v>
      </c>
    </row>
    <row r="6" spans="1:20" x14ac:dyDescent="0.3">
      <c r="A6" s="35" t="s">
        <v>70</v>
      </c>
      <c r="B6" s="30" t="s">
        <v>37</v>
      </c>
      <c r="C6" s="31">
        <f>_xlfn.QUARTILE.EXC(G12:G311,1)</f>
        <v>3</v>
      </c>
      <c r="D6" s="32" t="s">
        <v>38</v>
      </c>
      <c r="E6" s="33">
        <f>_xlfn.QUARTILE.EXC(G12:G311,3)</f>
        <v>11</v>
      </c>
      <c r="F6" s="32" t="s">
        <v>39</v>
      </c>
      <c r="G6" s="33">
        <f t="shared" si="0"/>
        <v>8</v>
      </c>
      <c r="H6" s="32" t="s">
        <v>40</v>
      </c>
      <c r="I6" s="33">
        <f t="shared" si="1"/>
        <v>-9</v>
      </c>
      <c r="J6" s="32" t="s">
        <v>41</v>
      </c>
      <c r="K6" s="34">
        <f t="shared" si="2"/>
        <v>23</v>
      </c>
    </row>
    <row r="7" spans="1:20" x14ac:dyDescent="0.3">
      <c r="A7" s="35" t="s">
        <v>6</v>
      </c>
      <c r="B7" s="30" t="s">
        <v>37</v>
      </c>
      <c r="C7" s="36">
        <f>_xlfn.QUARTILE.EXC(I12:I311,1)</f>
        <v>2768.55</v>
      </c>
      <c r="D7" s="37" t="s">
        <v>38</v>
      </c>
      <c r="E7" s="38">
        <f>_xlfn.QUARTILE.EXC(I12:I311,3)</f>
        <v>4581.2250000000004</v>
      </c>
      <c r="F7" s="37" t="s">
        <v>39</v>
      </c>
      <c r="G7" s="38">
        <f t="shared" si="0"/>
        <v>1812.6750000000002</v>
      </c>
      <c r="H7" s="37" t="s">
        <v>40</v>
      </c>
      <c r="I7" s="38">
        <f t="shared" si="1"/>
        <v>49.537499999999909</v>
      </c>
      <c r="J7" s="37" t="s">
        <v>41</v>
      </c>
      <c r="K7" s="39">
        <f t="shared" si="2"/>
        <v>7300.2375000000011</v>
      </c>
    </row>
    <row r="8" spans="1:20" ht="66" customHeight="1" x14ac:dyDescent="0.3">
      <c r="B8" s="26"/>
      <c r="C8" s="27"/>
      <c r="D8" s="28"/>
      <c r="E8" s="29"/>
      <c r="F8" s="28"/>
      <c r="G8" s="29"/>
      <c r="H8" s="28"/>
      <c r="I8" s="29"/>
      <c r="J8" s="28"/>
      <c r="K8" s="29"/>
    </row>
    <row r="9" spans="1:20" ht="43.2" x14ac:dyDescent="0.3">
      <c r="A9" s="26"/>
      <c r="B9" s="27"/>
      <c r="C9" s="28"/>
      <c r="D9" s="29"/>
      <c r="E9" s="28"/>
      <c r="F9" s="29"/>
      <c r="G9" s="28"/>
      <c r="H9" s="29"/>
      <c r="I9" s="42" t="s">
        <v>71</v>
      </c>
      <c r="J9" s="43"/>
      <c r="K9" s="40" t="s">
        <v>36</v>
      </c>
      <c r="L9" s="40" t="s">
        <v>36</v>
      </c>
      <c r="M9" s="40" t="s">
        <v>36</v>
      </c>
      <c r="N9" s="40" t="s">
        <v>36</v>
      </c>
      <c r="O9" s="40" t="s">
        <v>36</v>
      </c>
      <c r="P9" s="40" t="s">
        <v>36</v>
      </c>
      <c r="Q9" s="40" t="s">
        <v>36</v>
      </c>
      <c r="R9" s="40" t="s">
        <v>36</v>
      </c>
      <c r="S9" s="40" t="s">
        <v>36</v>
      </c>
      <c r="T9" s="40" t="s">
        <v>36</v>
      </c>
    </row>
    <row r="10" spans="1:20" x14ac:dyDescent="0.3">
      <c r="A10" s="1"/>
      <c r="K10" s="41">
        <f>COUNTIF(K12:K311,#N/A)</f>
        <v>1</v>
      </c>
      <c r="L10" s="41">
        <f>COUNTIF(L12:L311,#N/A)</f>
        <v>2</v>
      </c>
      <c r="M10" s="41">
        <f>COUNTIF(M12:M311,#N/A)</f>
        <v>0</v>
      </c>
      <c r="N10" s="41">
        <f>COUNTIF(N12:N311,#N/A)</f>
        <v>0</v>
      </c>
      <c r="O10" s="41">
        <f t="shared" ref="O10:P10" si="3">COUNTIF(O12:O311,#N/A)</f>
        <v>0</v>
      </c>
      <c r="P10" s="41">
        <f t="shared" si="3"/>
        <v>3</v>
      </c>
      <c r="Q10" s="41">
        <f t="shared" ref="Q10:T10" si="4">COUNTIF(Q12:Q311,#N/A)</f>
        <v>3</v>
      </c>
      <c r="R10" s="41">
        <f t="shared" si="4"/>
        <v>0</v>
      </c>
      <c r="S10" s="41">
        <f t="shared" si="4"/>
        <v>12</v>
      </c>
      <c r="T10" s="41">
        <f t="shared" si="4"/>
        <v>5</v>
      </c>
    </row>
    <row r="11" spans="1:20" s="9" customFormat="1" ht="43.2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69</v>
      </c>
      <c r="F11" s="3" t="s">
        <v>4</v>
      </c>
      <c r="G11" s="3" t="s">
        <v>70</v>
      </c>
      <c r="H11" s="3" t="s">
        <v>5</v>
      </c>
      <c r="I11" s="3" t="s">
        <v>6</v>
      </c>
      <c r="J11" s="3" t="s">
        <v>7</v>
      </c>
      <c r="K11" s="3" t="s">
        <v>34</v>
      </c>
      <c r="L11" s="3" t="s">
        <v>35</v>
      </c>
      <c r="M11" s="3" t="s">
        <v>43</v>
      </c>
      <c r="N11" s="3" t="s">
        <v>44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50</v>
      </c>
    </row>
    <row r="12" spans="1:20" x14ac:dyDescent="0.3">
      <c r="A12" s="2">
        <v>45292</v>
      </c>
      <c r="B12" s="1" t="s">
        <v>8</v>
      </c>
      <c r="C12" s="1">
        <v>0.79800000000000004</v>
      </c>
      <c r="D12" s="1">
        <v>0.45100000000000001</v>
      </c>
      <c r="E12" s="1">
        <v>3.4</v>
      </c>
      <c r="F12" s="1">
        <v>30.2</v>
      </c>
      <c r="G12" s="1">
        <v>4</v>
      </c>
      <c r="H12" s="1" t="s">
        <v>9</v>
      </c>
      <c r="I12" s="24">
        <v>4567.8</v>
      </c>
      <c r="J12" s="1" t="s">
        <v>10</v>
      </c>
      <c r="K12" s="1" cm="1">
        <f t="array" ref="K12">IF(C12=0,#N/A,_xlfn.IFS(C12&lt;$I$2,#N/A,C12&gt;$K$2,#N/A,C12&lt;$K$2,C12))</f>
        <v>0.79800000000000004</v>
      </c>
      <c r="L12" s="1" cm="1">
        <f t="array" ref="L12">IF(C12=0,#N/A,_xlfn.IFS(C12&lt;0,#N/A,C12&gt;1,#N/A,C12&lt;$K$2,C12))</f>
        <v>0.79800000000000004</v>
      </c>
      <c r="M12" s="1" cm="1">
        <f t="array" ref="M12">IF(D12=0,#N/A,_xlfn.IFS(D12&lt;$I$3,#N/A,D12&gt;$K$3,#N/A,D12&lt;$K$3,D12))</f>
        <v>0.45100000000000001</v>
      </c>
      <c r="N12" s="1" cm="1">
        <f t="array" ref="N12">IF(D12=0,#N/A,_xlfn.IFS(D12&lt;0,#N/A,D12&gt;1,#N/A,D12&lt;$K$2,D12))</f>
        <v>0.45100000000000001</v>
      </c>
      <c r="O12" s="1" cm="1">
        <f t="array" ref="O12">IF(E12=0,#N/A,_xlfn.IFS(E12&lt;$I$4,#N/A,E12&gt;$K$4,#N/A,E12&lt;$K$4,E12))</f>
        <v>3.4</v>
      </c>
      <c r="P12" s="1" cm="1">
        <f t="array" ref="P12">IF(E12=0,#N/A,_xlfn.IFS(E12&lt;0,#N/A,E12&gt;$K$4,#N/A,E12&lt;$K$4,E12))</f>
        <v>3.4</v>
      </c>
      <c r="Q12" s="1" cm="1">
        <f t="array" ref="Q12">IF(F12=0,#N/A,_xlfn.IFS(F12&lt;$I$5,#N/A,F12&gt;$K$5,#N/A,F12&lt;$K$5,F12))</f>
        <v>30.2</v>
      </c>
      <c r="R12" s="10"/>
      <c r="S12" s="1" cm="1">
        <f t="array" ref="S12">IF(G12=0,#N/A,_xlfn.IFS(G12&lt;$I$6,#N/A,G12&gt;$K$6,#N/A,G12&lt;$K$6,G12))</f>
        <v>4</v>
      </c>
      <c r="T12" s="23" cm="1">
        <f t="array" ref="T12">IF(I12=0,#N/A,_xlfn.IFS(I12&lt;$I$7,#N/A,I12&gt;$K$7,#N/A,I12&lt;$K$7,I12))</f>
        <v>4567.8</v>
      </c>
    </row>
    <row r="13" spans="1:20" x14ac:dyDescent="0.3">
      <c r="A13" s="2">
        <v>45299</v>
      </c>
      <c r="B13" s="1" t="s">
        <v>11</v>
      </c>
      <c r="C13" s="1">
        <v>0.36899999999999999</v>
      </c>
      <c r="D13" s="1">
        <v>0.44</v>
      </c>
      <c r="E13" s="1">
        <v>87.9</v>
      </c>
      <c r="F13" s="1">
        <v>28.5</v>
      </c>
      <c r="G13" s="1">
        <v>7</v>
      </c>
      <c r="H13" s="1" t="s">
        <v>9</v>
      </c>
      <c r="I13" s="24">
        <v>2857.5</v>
      </c>
      <c r="J13" s="1" t="s">
        <v>12</v>
      </c>
      <c r="K13" s="1" cm="1">
        <f t="array" ref="K13">IF(C13=0,#N/A,_xlfn.IFS(C13&lt;$I$2,#N/A,C13&gt;$K$2,#N/A,C13&lt;$K$2,C13))</f>
        <v>0.36899999999999999</v>
      </c>
      <c r="L13" s="1" cm="1">
        <f t="array" ref="L13">IF(C13=0,#N/A,_xlfn.IFS(C13&lt;0,#N/A,C13&gt;1,#N/A,C13&lt;$K$2,C13))</f>
        <v>0.36899999999999999</v>
      </c>
      <c r="M13" s="1" cm="1">
        <f t="array" ref="M13">IF(D13=0,#N/A,_xlfn.IFS(D13&lt;$I$3,#N/A,D13&gt;$K$3,#N/A,D13&lt;$K$3,D13))</f>
        <v>0.44</v>
      </c>
      <c r="N13" s="1" cm="1">
        <f t="array" ref="N13">IF(D13=0,#N/A,_xlfn.IFS(D13&lt;0,#N/A,D13&gt;1,#N/A,D13&lt;$K$2,D13))</f>
        <v>0.44</v>
      </c>
      <c r="O13" s="1" cm="1">
        <f t="array" ref="O13">IF(E13=0,#N/A,_xlfn.IFS(E13&lt;$I$4,#N/A,E13&gt;$K$4,#N/A,E13&lt;$K$4,E13))</f>
        <v>87.9</v>
      </c>
      <c r="P13" s="1" cm="1">
        <f t="array" ref="P13">IF(E13=0,#N/A,_xlfn.IFS(E13&lt;0,#N/A,E13&gt;$K$4,#N/A,E13&lt;$K$4,E13))</f>
        <v>87.9</v>
      </c>
      <c r="Q13" s="10" cm="1">
        <f t="array" ref="Q13">IF(F13=0,#N/A,_xlfn.IFS(F13&lt;$I$5,#N/A,F13&gt;$K$5,#N/A,F13&lt;$K$5,F13))</f>
        <v>28.5</v>
      </c>
      <c r="R13" s="10"/>
      <c r="S13" s="10" cm="1">
        <f t="array" ref="S13">IF(G13=0,#N/A,_xlfn.IFS(G13&lt;$I$6,#N/A,G13&gt;$K$6,#N/A,G13&lt;$K$6,G13))</f>
        <v>7</v>
      </c>
      <c r="T13" s="23" cm="1">
        <f t="array" ref="T13">IF(I13=0,#N/A,_xlfn.IFS(I13&lt;$I$7,#N/A,I13&gt;$K$7,#N/A,I13&lt;$K$7,I13))</f>
        <v>2857.5</v>
      </c>
    </row>
    <row r="14" spans="1:20" x14ac:dyDescent="0.3">
      <c r="A14" s="2">
        <v>45306</v>
      </c>
      <c r="B14" s="1" t="s">
        <v>13</v>
      </c>
      <c r="C14" s="1">
        <v>0.872</v>
      </c>
      <c r="D14" s="1">
        <v>0.30399999999999999</v>
      </c>
      <c r="E14" s="1">
        <v>24.3</v>
      </c>
      <c r="F14" s="1">
        <v>33.9</v>
      </c>
      <c r="G14" s="1">
        <v>4</v>
      </c>
      <c r="H14" s="1" t="s">
        <v>14</v>
      </c>
      <c r="I14" s="24">
        <v>4812.3999999999996</v>
      </c>
      <c r="J14" s="1" t="s">
        <v>10</v>
      </c>
      <c r="K14" s="1" cm="1">
        <f t="array" ref="K14">IF(C14=0,#N/A,_xlfn.IFS(C14&lt;$I$2,#N/A,C14&gt;$K$2,#N/A,C14&lt;$K$2,C14))</f>
        <v>0.872</v>
      </c>
      <c r="L14" s="1" cm="1">
        <f t="array" ref="L14">IF(C14=0,#N/A,_xlfn.IFS(C14&lt;0,#N/A,C14&gt;1,#N/A,C14&lt;$K$2,C14))</f>
        <v>0.872</v>
      </c>
      <c r="M14" s="1" cm="1">
        <f t="array" ref="M14">IF(D14=0,#N/A,_xlfn.IFS(D14&lt;$I$3,#N/A,D14&gt;$K$3,#N/A,D14&lt;$K$3,D14))</f>
        <v>0.30399999999999999</v>
      </c>
      <c r="N14" s="1" cm="1">
        <f t="array" ref="N14">IF(D14=0,#N/A,_xlfn.IFS(D14&lt;0,#N/A,D14&gt;1,#N/A,D14&lt;$K$2,D14))</f>
        <v>0.30399999999999999</v>
      </c>
      <c r="O14" s="1" cm="1">
        <f t="array" ref="O14">IF(E14=0,#N/A,_xlfn.IFS(E14&lt;$I$4,#N/A,E14&gt;$K$4,#N/A,E14&lt;$K$4,E14))</f>
        <v>24.3</v>
      </c>
      <c r="P14" s="1" cm="1">
        <f t="array" ref="P14">IF(E14=0,#N/A,_xlfn.IFS(E14&lt;0,#N/A,E14&gt;$K$4,#N/A,E14&lt;$K$4,E14))</f>
        <v>24.3</v>
      </c>
      <c r="Q14" s="10" cm="1">
        <f t="array" ref="Q14">IF(F14=0,#N/A,_xlfn.IFS(F14&lt;$I$5,#N/A,F14&gt;$K$5,#N/A,F14&lt;$K$5,F14))</f>
        <v>33.9</v>
      </c>
      <c r="R14" s="10"/>
      <c r="S14" s="10" cm="1">
        <f t="array" ref="S14">IF(G14=0,#N/A,_xlfn.IFS(G14&lt;$I$6,#N/A,G14&gt;$K$6,#N/A,G14&lt;$K$6,G14))</f>
        <v>4</v>
      </c>
      <c r="T14" s="23" cm="1">
        <f t="array" ref="T14">IF(I14=0,#N/A,_xlfn.IFS(I14&lt;$I$7,#N/A,I14&gt;$K$7,#N/A,I14&lt;$K$7,I14))</f>
        <v>4812.3999999999996</v>
      </c>
    </row>
    <row r="15" spans="1:20" x14ac:dyDescent="0.3">
      <c r="A15" s="2">
        <v>45313</v>
      </c>
      <c r="B15" s="1" t="s">
        <v>15</v>
      </c>
      <c r="C15" s="1">
        <v>0.33800000000000002</v>
      </c>
      <c r="D15" s="1">
        <v>0.108</v>
      </c>
      <c r="E15" s="1">
        <v>55.7</v>
      </c>
      <c r="F15" s="1">
        <v>25.8</v>
      </c>
      <c r="G15" s="1">
        <v>9</v>
      </c>
      <c r="H15" s="1" t="s">
        <v>9</v>
      </c>
      <c r="I15" s="24">
        <v>2442.1999999999998</v>
      </c>
      <c r="J15" s="1" t="s">
        <v>12</v>
      </c>
      <c r="K15" s="1" cm="1">
        <f t="array" ref="K15">IF(C15=0,#N/A,_xlfn.IFS(C15&lt;$I$2,#N/A,C15&gt;$K$2,#N/A,C15&lt;$K$2,C15))</f>
        <v>0.33800000000000002</v>
      </c>
      <c r="L15" s="1" cm="1">
        <f t="array" ref="L15">IF(C15=0,#N/A,_xlfn.IFS(C15&lt;0,#N/A,C15&gt;1,#N/A,C15&lt;$K$2,C15))</f>
        <v>0.33800000000000002</v>
      </c>
      <c r="M15" s="1" cm="1">
        <f t="array" ref="M15">IF(D15=0,#N/A,_xlfn.IFS(D15&lt;$I$3,#N/A,D15&gt;$K$3,#N/A,D15&lt;$K$3,D15))</f>
        <v>0.108</v>
      </c>
      <c r="N15" s="1" cm="1">
        <f t="array" ref="N15">IF(D15=0,#N/A,_xlfn.IFS(D15&lt;0,#N/A,D15&gt;1,#N/A,D15&lt;$K$2,D15))</f>
        <v>0.108</v>
      </c>
      <c r="O15" s="1" cm="1">
        <f t="array" ref="O15">IF(E15=0,#N/A,_xlfn.IFS(E15&lt;$I$4,#N/A,E15&gt;$K$4,#N/A,E15&lt;$K$4,E15))</f>
        <v>55.7</v>
      </c>
      <c r="P15" s="1" cm="1">
        <f t="array" ref="P15">IF(E15=0,#N/A,_xlfn.IFS(E15&lt;0,#N/A,E15&gt;$K$4,#N/A,E15&lt;$K$4,E15))</f>
        <v>55.7</v>
      </c>
      <c r="Q15" s="10" cm="1">
        <f t="array" ref="Q15">IF(F15=0,#N/A,_xlfn.IFS(F15&lt;$I$5,#N/A,F15&gt;$K$5,#N/A,F15&lt;$K$5,F15))</f>
        <v>25.8</v>
      </c>
      <c r="R15" s="10"/>
      <c r="S15" s="10" cm="1">
        <f t="array" ref="S15">IF(G15=0,#N/A,_xlfn.IFS(G15&lt;$I$6,#N/A,G15&gt;$K$6,#N/A,G15&lt;$K$6,G15))</f>
        <v>9</v>
      </c>
      <c r="T15" s="23" cm="1">
        <f t="array" ref="T15">IF(I15=0,#N/A,_xlfn.IFS(I15&lt;$I$7,#N/A,I15&gt;$K$7,#N/A,I15&lt;$K$7,I15))</f>
        <v>2442.1999999999998</v>
      </c>
    </row>
    <row r="16" spans="1:20" x14ac:dyDescent="0.3">
      <c r="A16" s="2">
        <v>45320</v>
      </c>
      <c r="B16" s="1" t="s">
        <v>15</v>
      </c>
      <c r="C16" s="1">
        <v>0.86599999999999999</v>
      </c>
      <c r="D16" s="1">
        <v>0.39100000000000001</v>
      </c>
      <c r="E16" s="1">
        <v>3.9</v>
      </c>
      <c r="F16" s="1">
        <v>21</v>
      </c>
      <c r="G16" s="1">
        <v>3</v>
      </c>
      <c r="H16" s="1" t="s">
        <v>9</v>
      </c>
      <c r="I16" s="24">
        <v>6110.8</v>
      </c>
      <c r="J16" s="1" t="s">
        <v>16</v>
      </c>
      <c r="K16" s="1" cm="1">
        <f t="array" ref="K16">IF(C16=0,#N/A,_xlfn.IFS(C16&lt;$I$2,#N/A,C16&gt;$K$2,#N/A,C16&lt;$K$2,C16))</f>
        <v>0.86599999999999999</v>
      </c>
      <c r="L16" s="1" cm="1">
        <f t="array" ref="L16">IF(C16=0,#N/A,_xlfn.IFS(C16&lt;0,#N/A,C16&gt;1,#N/A,C16&lt;$K$2,C16))</f>
        <v>0.86599999999999999</v>
      </c>
      <c r="M16" s="1" cm="1">
        <f t="array" ref="M16">IF(D16=0,#N/A,_xlfn.IFS(D16&lt;$I$3,#N/A,D16&gt;$K$3,#N/A,D16&lt;$K$3,D16))</f>
        <v>0.39100000000000001</v>
      </c>
      <c r="N16" s="1" cm="1">
        <f t="array" ref="N16">IF(D16=0,#N/A,_xlfn.IFS(D16&lt;0,#N/A,D16&gt;1,#N/A,D16&lt;$K$2,D16))</f>
        <v>0.39100000000000001</v>
      </c>
      <c r="O16" s="1" cm="1">
        <f t="array" ref="O16">IF(E16=0,#N/A,_xlfn.IFS(E16&lt;$I$4,#N/A,E16&gt;$K$4,#N/A,E16&lt;$K$4,E16))</f>
        <v>3.9</v>
      </c>
      <c r="P16" s="1" cm="1">
        <f t="array" ref="P16">IF(E16=0,#N/A,_xlfn.IFS(E16&lt;0,#N/A,E16&gt;$K$4,#N/A,E16&lt;$K$4,E16))</f>
        <v>3.9</v>
      </c>
      <c r="Q16" s="10" cm="1">
        <f t="array" ref="Q16">IF(F16=0,#N/A,_xlfn.IFS(F16&lt;$I$5,#N/A,F16&gt;$K$5,#N/A,F16&lt;$K$5,F16))</f>
        <v>21</v>
      </c>
      <c r="R16" s="10"/>
      <c r="S16" s="10" cm="1">
        <f t="array" ref="S16">IF(G16=0,#N/A,_xlfn.IFS(G16&lt;$I$6,#N/A,G16&gt;$K$6,#N/A,G16&lt;$K$6,G16))</f>
        <v>3</v>
      </c>
      <c r="T16" s="23" cm="1">
        <f t="array" ref="T16">IF(I16=0,#N/A,_xlfn.IFS(I16&lt;$I$7,#N/A,I16&gt;$K$7,#N/A,I16&lt;$K$7,I16))</f>
        <v>6110.8</v>
      </c>
    </row>
    <row r="17" spans="1:20" x14ac:dyDescent="0.3">
      <c r="A17" s="2">
        <v>45327</v>
      </c>
      <c r="B17" s="1" t="s">
        <v>17</v>
      </c>
      <c r="C17" s="1">
        <v>0.89600000000000002</v>
      </c>
      <c r="D17" s="1">
        <v>0.22700000000000001</v>
      </c>
      <c r="E17" s="1">
        <v>66.7</v>
      </c>
      <c r="F17" s="1">
        <v>20.3</v>
      </c>
      <c r="G17" s="1">
        <v>11</v>
      </c>
      <c r="H17" s="1" t="s">
        <v>18</v>
      </c>
      <c r="I17" s="24">
        <v>6013.9</v>
      </c>
      <c r="J17" s="1" t="s">
        <v>16</v>
      </c>
      <c r="K17" s="1" cm="1">
        <f t="array" ref="K17">IF(C17=0,#N/A,_xlfn.IFS(C17&lt;$I$2,#N/A,C17&gt;$K$2,#N/A,C17&lt;$K$2,C17))</f>
        <v>0.89600000000000002</v>
      </c>
      <c r="L17" s="1" cm="1">
        <f t="array" ref="L17">IF(C17=0,#N/A,_xlfn.IFS(C17&lt;0,#N/A,C17&gt;1,#N/A,C17&lt;$K$2,C17))</f>
        <v>0.89600000000000002</v>
      </c>
      <c r="M17" s="1" cm="1">
        <f t="array" ref="M17">IF(D17=0,#N/A,_xlfn.IFS(D17&lt;$I$3,#N/A,D17&gt;$K$3,#N/A,D17&lt;$K$3,D17))</f>
        <v>0.22700000000000001</v>
      </c>
      <c r="N17" s="1" cm="1">
        <f t="array" ref="N17">IF(D17=0,#N/A,_xlfn.IFS(D17&lt;0,#N/A,D17&gt;1,#N/A,D17&lt;$K$2,D17))</f>
        <v>0.22700000000000001</v>
      </c>
      <c r="O17" s="1" cm="1">
        <f t="array" ref="O17">IF(E17=0,#N/A,_xlfn.IFS(E17&lt;$I$4,#N/A,E17&gt;$K$4,#N/A,E17&lt;$K$4,E17))</f>
        <v>66.7</v>
      </c>
      <c r="P17" s="1" cm="1">
        <f t="array" ref="P17">IF(E17=0,#N/A,_xlfn.IFS(E17&lt;0,#N/A,E17&gt;$K$4,#N/A,E17&lt;$K$4,E17))</f>
        <v>66.7</v>
      </c>
      <c r="Q17" s="10" cm="1">
        <f t="array" ref="Q17">IF(F17=0,#N/A,_xlfn.IFS(F17&lt;$I$5,#N/A,F17&gt;$K$5,#N/A,F17&lt;$K$5,F17))</f>
        <v>20.3</v>
      </c>
      <c r="R17" s="10"/>
      <c r="S17" s="10" cm="1">
        <f t="array" ref="S17">IF(G17=0,#N/A,_xlfn.IFS(G17&lt;$I$6,#N/A,G17&gt;$K$6,#N/A,G17&lt;$K$6,G17))</f>
        <v>11</v>
      </c>
      <c r="T17" s="23" cm="1">
        <f t="array" ref="T17">IF(I17=0,#N/A,_xlfn.IFS(I17&lt;$I$7,#N/A,I17&gt;$K$7,#N/A,I17&lt;$K$7,I17))</f>
        <v>6013.9</v>
      </c>
    </row>
    <row r="18" spans="1:20" x14ac:dyDescent="0.3">
      <c r="A18" s="2">
        <v>45334</v>
      </c>
      <c r="B18" s="1" t="s">
        <v>19</v>
      </c>
      <c r="C18" s="1">
        <v>0.69799999999999995</v>
      </c>
      <c r="D18" s="1">
        <v>0.32500000000000001</v>
      </c>
      <c r="E18" s="1">
        <v>32.299999999999997</v>
      </c>
      <c r="F18" s="1">
        <v>32.4</v>
      </c>
      <c r="G18" s="1">
        <v>5</v>
      </c>
      <c r="H18" s="1" t="s">
        <v>18</v>
      </c>
      <c r="I18" s="24">
        <v>4122.3</v>
      </c>
      <c r="J18" s="1" t="s">
        <v>10</v>
      </c>
      <c r="K18" s="1" cm="1">
        <f t="array" ref="K18">IF(C18=0,#N/A,_xlfn.IFS(C18&lt;$I$2,#N/A,C18&gt;$K$2,#N/A,C18&lt;$K$2,C18))</f>
        <v>0.69799999999999995</v>
      </c>
      <c r="L18" s="1" cm="1">
        <f t="array" ref="L18">IF(C18=0,#N/A,_xlfn.IFS(C18&lt;0,#N/A,C18&gt;1,#N/A,C18&lt;$K$2,C18))</f>
        <v>0.69799999999999995</v>
      </c>
      <c r="M18" s="1" cm="1">
        <f t="array" ref="M18">IF(D18=0,#N/A,_xlfn.IFS(D18&lt;$I$3,#N/A,D18&gt;$K$3,#N/A,D18&lt;$K$3,D18))</f>
        <v>0.32500000000000001</v>
      </c>
      <c r="N18" s="1" cm="1">
        <f t="array" ref="N18">IF(D18=0,#N/A,_xlfn.IFS(D18&lt;0,#N/A,D18&gt;1,#N/A,D18&lt;$K$2,D18))</f>
        <v>0.32500000000000001</v>
      </c>
      <c r="O18" s="1" cm="1">
        <f t="array" ref="O18">IF(E18=0,#N/A,_xlfn.IFS(E18&lt;$I$4,#N/A,E18&gt;$K$4,#N/A,E18&lt;$K$4,E18))</f>
        <v>32.299999999999997</v>
      </c>
      <c r="P18" s="1" cm="1">
        <f t="array" ref="P18">IF(E18=0,#N/A,_xlfn.IFS(E18&lt;0,#N/A,E18&gt;$K$4,#N/A,E18&lt;$K$4,E18))</f>
        <v>32.299999999999997</v>
      </c>
      <c r="Q18" s="10" cm="1">
        <f t="array" ref="Q18">IF(F18=0,#N/A,_xlfn.IFS(F18&lt;$I$5,#N/A,F18&gt;$K$5,#N/A,F18&lt;$K$5,F18))</f>
        <v>32.4</v>
      </c>
      <c r="R18" s="10"/>
      <c r="S18" s="10" cm="1">
        <f t="array" ref="S18">IF(G18=0,#N/A,_xlfn.IFS(G18&lt;$I$6,#N/A,G18&gt;$K$6,#N/A,G18&lt;$K$6,G18))</f>
        <v>5</v>
      </c>
      <c r="T18" s="23" cm="1">
        <f t="array" ref="T18">IF(I18=0,#N/A,_xlfn.IFS(I18&lt;$I$7,#N/A,I18&gt;$K$7,#N/A,I18&lt;$K$7,I18))</f>
        <v>4122.3</v>
      </c>
    </row>
    <row r="19" spans="1:20" x14ac:dyDescent="0.3">
      <c r="A19" s="2">
        <v>45341</v>
      </c>
      <c r="B19" s="1" t="s">
        <v>20</v>
      </c>
      <c r="C19" s="1">
        <v>0.88700000000000001</v>
      </c>
      <c r="D19" s="1">
        <v>0.57899999999999996</v>
      </c>
      <c r="E19" s="1">
        <v>89.8</v>
      </c>
      <c r="F19" s="1">
        <v>27.9</v>
      </c>
      <c r="G19" s="1">
        <v>12</v>
      </c>
      <c r="H19" s="1" t="s">
        <v>9</v>
      </c>
      <c r="I19" s="24">
        <v>5317.1</v>
      </c>
      <c r="J19" s="1" t="s">
        <v>10</v>
      </c>
      <c r="K19" s="1" cm="1">
        <f t="array" ref="K19">IF(C19=0,#N/A,_xlfn.IFS(C19&lt;$I$2,#N/A,C19&gt;$K$2,#N/A,C19&lt;$K$2,C19))</f>
        <v>0.88700000000000001</v>
      </c>
      <c r="L19" s="1" cm="1">
        <f t="array" ref="L19">IF(C19=0,#N/A,_xlfn.IFS(C19&lt;0,#N/A,C19&gt;1,#N/A,C19&lt;$K$2,C19))</f>
        <v>0.88700000000000001</v>
      </c>
      <c r="M19" s="1" cm="1">
        <f t="array" ref="M19">IF(D19=0,#N/A,_xlfn.IFS(D19&lt;$I$3,#N/A,D19&gt;$K$3,#N/A,D19&lt;$K$3,D19))</f>
        <v>0.57899999999999996</v>
      </c>
      <c r="N19" s="1" cm="1">
        <f t="array" ref="N19">IF(D19=0,#N/A,_xlfn.IFS(D19&lt;0,#N/A,D19&gt;1,#N/A,D19&lt;$K$2,D19))</f>
        <v>0.57899999999999996</v>
      </c>
      <c r="O19" s="1" cm="1">
        <f t="array" ref="O19">IF(E19=0,#N/A,_xlfn.IFS(E19&lt;$I$4,#N/A,E19&gt;$K$4,#N/A,E19&lt;$K$4,E19))</f>
        <v>89.8</v>
      </c>
      <c r="P19" s="1" cm="1">
        <f t="array" ref="P19">IF(E19=0,#N/A,_xlfn.IFS(E19&lt;0,#N/A,E19&gt;$K$4,#N/A,E19&lt;$K$4,E19))</f>
        <v>89.8</v>
      </c>
      <c r="Q19" s="10" cm="1">
        <f t="array" ref="Q19">IF(F19=0,#N/A,_xlfn.IFS(F19&lt;$I$5,#N/A,F19&gt;$K$5,#N/A,F19&lt;$K$5,F19))</f>
        <v>27.9</v>
      </c>
      <c r="R19" s="10"/>
      <c r="S19" s="10" cm="1">
        <f t="array" ref="S19">IF(G19=0,#N/A,_xlfn.IFS(G19&lt;$I$6,#N/A,G19&gt;$K$6,#N/A,G19&lt;$K$6,G19))</f>
        <v>12</v>
      </c>
      <c r="T19" s="23" cm="1">
        <f t="array" ref="T19">IF(I19=0,#N/A,_xlfn.IFS(I19&lt;$I$7,#N/A,I19&gt;$K$7,#N/A,I19&lt;$K$7,I19))</f>
        <v>5317.1</v>
      </c>
    </row>
    <row r="20" spans="1:20" x14ac:dyDescent="0.3">
      <c r="A20" s="2">
        <v>45348</v>
      </c>
      <c r="B20" s="1" t="s">
        <v>21</v>
      </c>
      <c r="C20" s="1">
        <v>0.59899999999999998</v>
      </c>
      <c r="D20" s="1">
        <v>0.3</v>
      </c>
      <c r="E20" s="1">
        <v>88.8</v>
      </c>
      <c r="F20" s="1">
        <v>31.6</v>
      </c>
      <c r="G20" s="1">
        <v>14</v>
      </c>
      <c r="H20" s="1" t="s">
        <v>9</v>
      </c>
      <c r="I20" s="24">
        <v>2878.5</v>
      </c>
      <c r="J20" s="1" t="s">
        <v>12</v>
      </c>
      <c r="K20" s="1" cm="1">
        <f t="array" ref="K20">IF(C20=0,#N/A,_xlfn.IFS(C20&lt;$I$2,#N/A,C20&gt;$K$2,#N/A,C20&lt;$K$2,C20))</f>
        <v>0.59899999999999998</v>
      </c>
      <c r="L20" s="1" cm="1">
        <f t="array" ref="L20">IF(C20=0,#N/A,_xlfn.IFS(C20&lt;0,#N/A,C20&gt;1,#N/A,C20&lt;$K$2,C20))</f>
        <v>0.59899999999999998</v>
      </c>
      <c r="M20" s="1" cm="1">
        <f t="array" ref="M20">IF(D20=0,#N/A,_xlfn.IFS(D20&lt;$I$3,#N/A,D20&gt;$K$3,#N/A,D20&lt;$K$3,D20))</f>
        <v>0.3</v>
      </c>
      <c r="N20" s="1" cm="1">
        <f t="array" ref="N20">IF(D20=0,#N/A,_xlfn.IFS(D20&lt;0,#N/A,D20&gt;1,#N/A,D20&lt;$K$2,D20))</f>
        <v>0.3</v>
      </c>
      <c r="O20" s="1" cm="1">
        <f t="array" ref="O20">IF(E20=0,#N/A,_xlfn.IFS(E20&lt;$I$4,#N/A,E20&gt;$K$4,#N/A,E20&lt;$K$4,E20))</f>
        <v>88.8</v>
      </c>
      <c r="P20" s="1" cm="1">
        <f t="array" ref="P20">IF(E20=0,#N/A,_xlfn.IFS(E20&lt;0,#N/A,E20&gt;$K$4,#N/A,E20&lt;$K$4,E20))</f>
        <v>88.8</v>
      </c>
      <c r="Q20" s="10" cm="1">
        <f t="array" ref="Q20">IF(F20=0,#N/A,_xlfn.IFS(F20&lt;$I$5,#N/A,F20&gt;$K$5,#N/A,F20&lt;$K$5,F20))</f>
        <v>31.6</v>
      </c>
      <c r="R20" s="10"/>
      <c r="S20" s="10" cm="1">
        <f t="array" ref="S20">IF(G20=0,#N/A,_xlfn.IFS(G20&lt;$I$6,#N/A,G20&gt;$K$6,#N/A,G20&lt;$K$6,G20))</f>
        <v>14</v>
      </c>
      <c r="T20" s="23" cm="1">
        <f t="array" ref="T20">IF(I20=0,#N/A,_xlfn.IFS(I20&lt;$I$7,#N/A,I20&gt;$K$7,#N/A,I20&lt;$K$7,I20))</f>
        <v>2878.5</v>
      </c>
    </row>
    <row r="21" spans="1:20" x14ac:dyDescent="0.3">
      <c r="A21" s="2">
        <v>45355</v>
      </c>
      <c r="B21" s="1" t="s">
        <v>8</v>
      </c>
      <c r="C21" s="1">
        <v>0.38200000000000001</v>
      </c>
      <c r="D21" s="1">
        <v>0.52</v>
      </c>
      <c r="E21" s="1">
        <v>32.5</v>
      </c>
      <c r="F21" s="1">
        <v>23.5</v>
      </c>
      <c r="G21" s="1">
        <v>11</v>
      </c>
      <c r="H21" s="1" t="s">
        <v>18</v>
      </c>
      <c r="I21" s="24">
        <v>3584</v>
      </c>
      <c r="J21" s="1" t="s">
        <v>10</v>
      </c>
      <c r="K21" s="1" cm="1">
        <f t="array" ref="K21">IF(C21=0,#N/A,_xlfn.IFS(C21&lt;$I$2,#N/A,C21&gt;$K$2,#N/A,C21&lt;$K$2,C21))</f>
        <v>0.38200000000000001</v>
      </c>
      <c r="L21" s="1" cm="1">
        <f t="array" ref="L21">IF(C21=0,#N/A,_xlfn.IFS(C21&lt;0,#N/A,C21&gt;1,#N/A,C21&lt;$K$2,C21))</f>
        <v>0.38200000000000001</v>
      </c>
      <c r="M21" s="1" cm="1">
        <f t="array" ref="M21">IF(D21=0,#N/A,_xlfn.IFS(D21&lt;$I$3,#N/A,D21&gt;$K$3,#N/A,D21&lt;$K$3,D21))</f>
        <v>0.52</v>
      </c>
      <c r="N21" s="1" cm="1">
        <f t="array" ref="N21">IF(D21=0,#N/A,_xlfn.IFS(D21&lt;0,#N/A,D21&gt;1,#N/A,D21&lt;$K$2,D21))</f>
        <v>0.52</v>
      </c>
      <c r="O21" s="1" cm="1">
        <f t="array" ref="O21">IF(E21=0,#N/A,_xlfn.IFS(E21&lt;$I$4,#N/A,E21&gt;$K$4,#N/A,E21&lt;$K$4,E21))</f>
        <v>32.5</v>
      </c>
      <c r="P21" s="1" cm="1">
        <f t="array" ref="P21">IF(E21=0,#N/A,_xlfn.IFS(E21&lt;0,#N/A,E21&gt;$K$4,#N/A,E21&lt;$K$4,E21))</f>
        <v>32.5</v>
      </c>
      <c r="Q21" s="10" cm="1">
        <f t="array" ref="Q21">IF(F21=0,#N/A,_xlfn.IFS(F21&lt;$I$5,#N/A,F21&gt;$K$5,#N/A,F21&lt;$K$5,F21))</f>
        <v>23.5</v>
      </c>
      <c r="R21" s="10"/>
      <c r="S21" s="10" cm="1">
        <f t="array" ref="S21">IF(G21=0,#N/A,_xlfn.IFS(G21&lt;$I$6,#N/A,G21&gt;$K$6,#N/A,G21&lt;$K$6,G21))</f>
        <v>11</v>
      </c>
      <c r="T21" s="23" cm="1">
        <f t="array" ref="T21">IF(I21=0,#N/A,_xlfn.IFS(I21&lt;$I$7,#N/A,I21&gt;$K$7,#N/A,I21&lt;$K$7,I21))</f>
        <v>3584</v>
      </c>
    </row>
    <row r="22" spans="1:20" x14ac:dyDescent="0.3">
      <c r="A22" s="2">
        <v>45362</v>
      </c>
      <c r="B22" s="1" t="s">
        <v>21</v>
      </c>
      <c r="C22" s="1">
        <v>0.50600000000000001</v>
      </c>
      <c r="D22" s="1">
        <v>0.19400000000000001</v>
      </c>
      <c r="E22" s="1">
        <v>90.1</v>
      </c>
      <c r="F22" s="1">
        <v>25.2</v>
      </c>
      <c r="G22" s="1">
        <v>4</v>
      </c>
      <c r="H22" s="1" t="s">
        <v>9</v>
      </c>
      <c r="I22" s="24">
        <v>3525.5</v>
      </c>
      <c r="J22" s="1" t="s">
        <v>10</v>
      </c>
      <c r="K22" s="1" cm="1">
        <f t="array" ref="K22">IF(C22=0,#N/A,_xlfn.IFS(C22&lt;$I$2,#N/A,C22&gt;$K$2,#N/A,C22&lt;$K$2,C22))</f>
        <v>0.50600000000000001</v>
      </c>
      <c r="L22" s="1" cm="1">
        <f t="array" ref="L22">IF(C22=0,#N/A,_xlfn.IFS(C22&lt;0,#N/A,C22&gt;1,#N/A,C22&lt;$K$2,C22))</f>
        <v>0.50600000000000001</v>
      </c>
      <c r="M22" s="1" cm="1">
        <f t="array" ref="M22">IF(D22=0,#N/A,_xlfn.IFS(D22&lt;$I$3,#N/A,D22&gt;$K$3,#N/A,D22&lt;$K$3,D22))</f>
        <v>0.19400000000000001</v>
      </c>
      <c r="N22" s="1" cm="1">
        <f t="array" ref="N22">IF(D22=0,#N/A,_xlfn.IFS(D22&lt;0,#N/A,D22&gt;1,#N/A,D22&lt;$K$2,D22))</f>
        <v>0.19400000000000001</v>
      </c>
      <c r="O22" s="1" cm="1">
        <f t="array" ref="O22">IF(E22=0,#N/A,_xlfn.IFS(E22&lt;$I$4,#N/A,E22&gt;$K$4,#N/A,E22&lt;$K$4,E22))</f>
        <v>90.1</v>
      </c>
      <c r="P22" s="1" cm="1">
        <f t="array" ref="P22">IF(E22=0,#N/A,_xlfn.IFS(E22&lt;0,#N/A,E22&gt;$K$4,#N/A,E22&lt;$K$4,E22))</f>
        <v>90.1</v>
      </c>
      <c r="Q22" s="10" cm="1">
        <f t="array" ref="Q22">IF(F22=0,#N/A,_xlfn.IFS(F22&lt;$I$5,#N/A,F22&gt;$K$5,#N/A,F22&lt;$K$5,F22))</f>
        <v>25.2</v>
      </c>
      <c r="R22" s="10"/>
      <c r="S22" s="10" cm="1">
        <f t="array" ref="S22">IF(G22=0,#N/A,_xlfn.IFS(G22&lt;$I$6,#N/A,G22&gt;$K$6,#N/A,G22&lt;$K$6,G22))</f>
        <v>4</v>
      </c>
      <c r="T22" s="23" cm="1">
        <f t="array" ref="T22">IF(I22=0,#N/A,_xlfn.IFS(I22&lt;$I$7,#N/A,I22&gt;$K$7,#N/A,I22&lt;$K$7,I22))</f>
        <v>3525.5</v>
      </c>
    </row>
    <row r="23" spans="1:20" x14ac:dyDescent="0.3">
      <c r="A23" s="2">
        <v>45369</v>
      </c>
      <c r="B23" s="1" t="s">
        <v>15</v>
      </c>
      <c r="C23" s="1">
        <v>0.61499999999999999</v>
      </c>
      <c r="D23" s="1">
        <v>0.436</v>
      </c>
      <c r="E23" s="1">
        <v>99.6</v>
      </c>
      <c r="F23" s="1">
        <v>20.5</v>
      </c>
      <c r="G23" s="1">
        <v>13</v>
      </c>
      <c r="H23" s="1" t="s">
        <v>14</v>
      </c>
      <c r="I23" s="24">
        <v>4698</v>
      </c>
      <c r="J23" s="1" t="s">
        <v>10</v>
      </c>
      <c r="K23" s="1" cm="1">
        <f t="array" ref="K23">IF(C23=0,#N/A,_xlfn.IFS(C23&lt;$I$2,#N/A,C23&gt;$K$2,#N/A,C23&lt;$K$2,C23))</f>
        <v>0.61499999999999999</v>
      </c>
      <c r="L23" s="1" cm="1">
        <f t="array" ref="L23">IF(C23=0,#N/A,_xlfn.IFS(C23&lt;0,#N/A,C23&gt;1,#N/A,C23&lt;$K$2,C23))</f>
        <v>0.61499999999999999</v>
      </c>
      <c r="M23" s="1" cm="1">
        <f t="array" ref="M23">IF(D23=0,#N/A,_xlfn.IFS(D23&lt;$I$3,#N/A,D23&gt;$K$3,#N/A,D23&lt;$K$3,D23))</f>
        <v>0.436</v>
      </c>
      <c r="N23" s="1" cm="1">
        <f t="array" ref="N23">IF(D23=0,#N/A,_xlfn.IFS(D23&lt;0,#N/A,D23&gt;1,#N/A,D23&lt;$K$2,D23))</f>
        <v>0.436</v>
      </c>
      <c r="O23" s="1" cm="1">
        <f t="array" ref="O23">IF(E23=0,#N/A,_xlfn.IFS(E23&lt;$I$4,#N/A,E23&gt;$K$4,#N/A,E23&lt;$K$4,E23))</f>
        <v>99.6</v>
      </c>
      <c r="P23" s="1" cm="1">
        <f t="array" ref="P23">IF(E23=0,#N/A,_xlfn.IFS(E23&lt;0,#N/A,E23&gt;$K$4,#N/A,E23&lt;$K$4,E23))</f>
        <v>99.6</v>
      </c>
      <c r="Q23" s="10" cm="1">
        <f t="array" ref="Q23">IF(F23=0,#N/A,_xlfn.IFS(F23&lt;$I$5,#N/A,F23&gt;$K$5,#N/A,F23&lt;$K$5,F23))</f>
        <v>20.5</v>
      </c>
      <c r="R23" s="10"/>
      <c r="S23" s="10" cm="1">
        <f t="array" ref="S23">IF(G23=0,#N/A,_xlfn.IFS(G23&lt;$I$6,#N/A,G23&gt;$K$6,#N/A,G23&lt;$K$6,G23))</f>
        <v>13</v>
      </c>
      <c r="T23" s="23" cm="1">
        <f t="array" ref="T23">IF(I23=0,#N/A,_xlfn.IFS(I23&lt;$I$7,#N/A,I23&gt;$K$7,#N/A,I23&lt;$K$7,I23))</f>
        <v>4698</v>
      </c>
    </row>
    <row r="24" spans="1:20" x14ac:dyDescent="0.3">
      <c r="A24" s="2">
        <v>45376</v>
      </c>
      <c r="B24" s="1" t="s">
        <v>22</v>
      </c>
      <c r="C24" s="1">
        <v>0.251</v>
      </c>
      <c r="D24" s="1">
        <v>0.58899999999999997</v>
      </c>
      <c r="E24" s="1">
        <v>82.5</v>
      </c>
      <c r="F24" s="1">
        <v>34.4</v>
      </c>
      <c r="G24" s="1">
        <v>6</v>
      </c>
      <c r="H24" s="1" t="s">
        <v>14</v>
      </c>
      <c r="I24" s="24">
        <v>911.8</v>
      </c>
      <c r="J24" s="1" t="s">
        <v>12</v>
      </c>
      <c r="K24" s="1" cm="1">
        <f t="array" ref="K24">IF(C24=0,#N/A,_xlfn.IFS(C24&lt;$I$2,#N/A,C24&gt;$K$2,#N/A,C24&lt;$K$2,C24))</f>
        <v>0.251</v>
      </c>
      <c r="L24" s="1" cm="1">
        <f t="array" ref="L24">IF(C24=0,#N/A,_xlfn.IFS(C24&lt;0,#N/A,C24&gt;1,#N/A,C24&lt;$K$2,C24))</f>
        <v>0.251</v>
      </c>
      <c r="M24" s="1" cm="1">
        <f t="array" ref="M24">IF(D24=0,#N/A,_xlfn.IFS(D24&lt;$I$3,#N/A,D24&gt;$K$3,#N/A,D24&lt;$K$3,D24))</f>
        <v>0.58899999999999997</v>
      </c>
      <c r="N24" s="1" cm="1">
        <f t="array" ref="N24">IF(D24=0,#N/A,_xlfn.IFS(D24&lt;0,#N/A,D24&gt;1,#N/A,D24&lt;$K$2,D24))</f>
        <v>0.58899999999999997</v>
      </c>
      <c r="O24" s="1" cm="1">
        <f t="array" ref="O24">IF(E24=0,#N/A,_xlfn.IFS(E24&lt;$I$4,#N/A,E24&gt;$K$4,#N/A,E24&lt;$K$4,E24))</f>
        <v>82.5</v>
      </c>
      <c r="P24" s="1" cm="1">
        <f t="array" ref="P24">IF(E24=0,#N/A,_xlfn.IFS(E24&lt;0,#N/A,E24&gt;$K$4,#N/A,E24&lt;$K$4,E24))</f>
        <v>82.5</v>
      </c>
      <c r="Q24" s="10" cm="1">
        <f t="array" ref="Q24">IF(F24=0,#N/A,_xlfn.IFS(F24&lt;$I$5,#N/A,F24&gt;$K$5,#N/A,F24&lt;$K$5,F24))</f>
        <v>34.4</v>
      </c>
      <c r="R24" s="10"/>
      <c r="S24" s="10" cm="1">
        <f t="array" ref="S24">IF(G24=0,#N/A,_xlfn.IFS(G24&lt;$I$6,#N/A,G24&gt;$K$6,#N/A,G24&lt;$K$6,G24))</f>
        <v>6</v>
      </c>
      <c r="T24" s="23" cm="1">
        <f t="array" ref="T24">IF(I24=0,#N/A,_xlfn.IFS(I24&lt;$I$7,#N/A,I24&gt;$K$7,#N/A,I24&lt;$K$7,I24))</f>
        <v>911.8</v>
      </c>
    </row>
    <row r="25" spans="1:20" x14ac:dyDescent="0.3">
      <c r="A25" s="2">
        <v>45383</v>
      </c>
      <c r="B25" s="1" t="s">
        <v>22</v>
      </c>
      <c r="C25" s="1">
        <v>0.63600000000000001</v>
      </c>
      <c r="D25" s="1">
        <v>0.151</v>
      </c>
      <c r="E25" s="1">
        <v>84.5</v>
      </c>
      <c r="F25" s="1">
        <v>30</v>
      </c>
      <c r="G25" s="1">
        <v>13</v>
      </c>
      <c r="H25" s="1" t="s">
        <v>14</v>
      </c>
      <c r="I25" s="24">
        <v>3831.6</v>
      </c>
      <c r="J25" s="1" t="s">
        <v>10</v>
      </c>
      <c r="K25" s="1" cm="1">
        <f t="array" ref="K25">IF(C25=0,#N/A,_xlfn.IFS(C25&lt;$I$2,#N/A,C25&gt;$K$2,#N/A,C25&lt;$K$2,C25))</f>
        <v>0.63600000000000001</v>
      </c>
      <c r="L25" s="1" cm="1">
        <f t="array" ref="L25">IF(C25=0,#N/A,_xlfn.IFS(C25&lt;0,#N/A,C25&gt;1,#N/A,C25&lt;$K$2,C25))</f>
        <v>0.63600000000000001</v>
      </c>
      <c r="M25" s="1" cm="1">
        <f t="array" ref="M25">IF(D25=0,#N/A,_xlfn.IFS(D25&lt;$I$3,#N/A,D25&gt;$K$3,#N/A,D25&lt;$K$3,D25))</f>
        <v>0.151</v>
      </c>
      <c r="N25" s="1" cm="1">
        <f t="array" ref="N25">IF(D25=0,#N/A,_xlfn.IFS(D25&lt;0,#N/A,D25&gt;1,#N/A,D25&lt;$K$2,D25))</f>
        <v>0.151</v>
      </c>
      <c r="O25" s="1" cm="1">
        <f t="array" ref="O25">IF(E25=0,#N/A,_xlfn.IFS(E25&lt;$I$4,#N/A,E25&gt;$K$4,#N/A,E25&lt;$K$4,E25))</f>
        <v>84.5</v>
      </c>
      <c r="P25" s="1" cm="1">
        <f t="array" ref="P25">IF(E25=0,#N/A,_xlfn.IFS(E25&lt;0,#N/A,E25&gt;$K$4,#N/A,E25&lt;$K$4,E25))</f>
        <v>84.5</v>
      </c>
      <c r="Q25" s="10" cm="1">
        <f t="array" ref="Q25">IF(F25=0,#N/A,_xlfn.IFS(F25&lt;$I$5,#N/A,F25&gt;$K$5,#N/A,F25&lt;$K$5,F25))</f>
        <v>30</v>
      </c>
      <c r="R25" s="10"/>
      <c r="S25" s="10" cm="1">
        <f t="array" ref="S25">IF(G25=0,#N/A,_xlfn.IFS(G25&lt;$I$6,#N/A,G25&gt;$K$6,#N/A,G25&lt;$K$6,G25))</f>
        <v>13</v>
      </c>
      <c r="T25" s="23" cm="1">
        <f t="array" ref="T25">IF(I25=0,#N/A,_xlfn.IFS(I25&lt;$I$7,#N/A,I25&gt;$K$7,#N/A,I25&lt;$K$7,I25))</f>
        <v>3831.6</v>
      </c>
    </row>
    <row r="26" spans="1:20" x14ac:dyDescent="0.3">
      <c r="A26" s="2">
        <v>45390</v>
      </c>
      <c r="B26" s="1" t="s">
        <v>13</v>
      </c>
      <c r="C26" s="1">
        <v>0.88700000000000001</v>
      </c>
      <c r="D26" s="1">
        <v>0.104</v>
      </c>
      <c r="E26" s="1">
        <v>24.9</v>
      </c>
      <c r="F26" s="1">
        <v>34</v>
      </c>
      <c r="G26" s="1">
        <v>9</v>
      </c>
      <c r="H26" s="1" t="s">
        <v>9</v>
      </c>
      <c r="I26" s="24">
        <v>4865.8999999999996</v>
      </c>
      <c r="J26" s="1" t="s">
        <v>10</v>
      </c>
      <c r="K26" s="1" cm="1">
        <f t="array" ref="K26">IF(C26=0,#N/A,_xlfn.IFS(C26&lt;$I$2,#N/A,C26&gt;$K$2,#N/A,C26&lt;$K$2,C26))</f>
        <v>0.88700000000000001</v>
      </c>
      <c r="L26" s="1" cm="1">
        <f t="array" ref="L26">IF(C26=0,#N/A,_xlfn.IFS(C26&lt;0,#N/A,C26&gt;1,#N/A,C26&lt;$K$2,C26))</f>
        <v>0.88700000000000001</v>
      </c>
      <c r="M26" s="1" cm="1">
        <f t="array" ref="M26">IF(D26=0,#N/A,_xlfn.IFS(D26&lt;$I$3,#N/A,D26&gt;$K$3,#N/A,D26&lt;$K$3,D26))</f>
        <v>0.104</v>
      </c>
      <c r="N26" s="1" cm="1">
        <f t="array" ref="N26">IF(D26=0,#N/A,_xlfn.IFS(D26&lt;0,#N/A,D26&gt;1,#N/A,D26&lt;$K$2,D26))</f>
        <v>0.104</v>
      </c>
      <c r="O26" s="1" cm="1">
        <f t="array" ref="O26">IF(E26=0,#N/A,_xlfn.IFS(E26&lt;$I$4,#N/A,E26&gt;$K$4,#N/A,E26&lt;$K$4,E26))</f>
        <v>24.9</v>
      </c>
      <c r="P26" s="1" cm="1">
        <f t="array" ref="P26">IF(E26=0,#N/A,_xlfn.IFS(E26&lt;0,#N/A,E26&gt;$K$4,#N/A,E26&lt;$K$4,E26))</f>
        <v>24.9</v>
      </c>
      <c r="Q26" s="10" cm="1">
        <f t="array" ref="Q26">IF(F26=0,#N/A,_xlfn.IFS(F26&lt;$I$5,#N/A,F26&gt;$K$5,#N/A,F26&lt;$K$5,F26))</f>
        <v>34</v>
      </c>
      <c r="R26" s="10"/>
      <c r="S26" s="10" cm="1">
        <f t="array" ref="S26">IF(G26=0,#N/A,_xlfn.IFS(G26&lt;$I$6,#N/A,G26&gt;$K$6,#N/A,G26&lt;$K$6,G26))</f>
        <v>9</v>
      </c>
      <c r="T26" s="23" cm="1">
        <f t="array" ref="T26">IF(I26=0,#N/A,_xlfn.IFS(I26&lt;$I$7,#N/A,I26&gt;$K$7,#N/A,I26&lt;$K$7,I26))</f>
        <v>4865.8999999999996</v>
      </c>
    </row>
    <row r="27" spans="1:20" x14ac:dyDescent="0.3">
      <c r="A27" s="2">
        <v>45397</v>
      </c>
      <c r="B27" s="1" t="s">
        <v>22</v>
      </c>
      <c r="C27" s="1">
        <v>0.33300000000000002</v>
      </c>
      <c r="D27" s="1">
        <v>0.317</v>
      </c>
      <c r="E27" s="1">
        <v>57.7</v>
      </c>
      <c r="F27" s="1">
        <v>24</v>
      </c>
      <c r="G27" s="1">
        <v>6</v>
      </c>
      <c r="H27" s="1" t="s">
        <v>18</v>
      </c>
      <c r="I27" s="24">
        <v>3345.6</v>
      </c>
      <c r="J27" s="1" t="s">
        <v>10</v>
      </c>
      <c r="K27" s="1" cm="1">
        <f t="array" ref="K27">IF(C27=0,#N/A,_xlfn.IFS(C27&lt;$I$2,#N/A,C27&gt;$K$2,#N/A,C27&lt;$K$2,C27))</f>
        <v>0.33300000000000002</v>
      </c>
      <c r="L27" s="1" cm="1">
        <f t="array" ref="L27">IF(C27=0,#N/A,_xlfn.IFS(C27&lt;0,#N/A,C27&gt;1,#N/A,C27&lt;$K$2,C27))</f>
        <v>0.33300000000000002</v>
      </c>
      <c r="M27" s="1" cm="1">
        <f t="array" ref="M27">IF(D27=0,#N/A,_xlfn.IFS(D27&lt;$I$3,#N/A,D27&gt;$K$3,#N/A,D27&lt;$K$3,D27))</f>
        <v>0.317</v>
      </c>
      <c r="N27" s="1" cm="1">
        <f t="array" ref="N27">IF(D27=0,#N/A,_xlfn.IFS(D27&lt;0,#N/A,D27&gt;1,#N/A,D27&lt;$K$2,D27))</f>
        <v>0.317</v>
      </c>
      <c r="O27" s="1" cm="1">
        <f t="array" ref="O27">IF(E27=0,#N/A,_xlfn.IFS(E27&lt;$I$4,#N/A,E27&gt;$K$4,#N/A,E27&lt;$K$4,E27))</f>
        <v>57.7</v>
      </c>
      <c r="P27" s="1" cm="1">
        <f t="array" ref="P27">IF(E27=0,#N/A,_xlfn.IFS(E27&lt;0,#N/A,E27&gt;$K$4,#N/A,E27&lt;$K$4,E27))</f>
        <v>57.7</v>
      </c>
      <c r="Q27" s="10" cm="1">
        <f t="array" ref="Q27">IF(F27=0,#N/A,_xlfn.IFS(F27&lt;$I$5,#N/A,F27&gt;$K$5,#N/A,F27&lt;$K$5,F27))</f>
        <v>24</v>
      </c>
      <c r="R27" s="10"/>
      <c r="S27" s="10" cm="1">
        <f t="array" ref="S27">IF(G27=0,#N/A,_xlfn.IFS(G27&lt;$I$6,#N/A,G27&gt;$K$6,#N/A,G27&lt;$K$6,G27))</f>
        <v>6</v>
      </c>
      <c r="T27" s="23" cm="1">
        <f t="array" ref="T27">IF(I27=0,#N/A,_xlfn.IFS(I27&lt;$I$7,#N/A,I27&gt;$K$7,#N/A,I27&lt;$K$7,I27))</f>
        <v>3345.6</v>
      </c>
    </row>
    <row r="28" spans="1:20" x14ac:dyDescent="0.3">
      <c r="A28" s="2">
        <v>45404</v>
      </c>
      <c r="B28" s="1" t="s">
        <v>23</v>
      </c>
      <c r="C28" s="1">
        <v>0.755</v>
      </c>
      <c r="D28" s="1">
        <v>0.14599999999999999</v>
      </c>
      <c r="E28" s="1">
        <v>6.7</v>
      </c>
      <c r="F28" s="1">
        <v>29.2</v>
      </c>
      <c r="G28" s="1">
        <v>12</v>
      </c>
      <c r="H28" s="1" t="s">
        <v>9</v>
      </c>
      <c r="I28" s="24">
        <v>4775.1000000000004</v>
      </c>
      <c r="J28" s="1" t="s">
        <v>10</v>
      </c>
      <c r="K28" s="1" cm="1">
        <f t="array" ref="K28">IF(C28=0,#N/A,_xlfn.IFS(C28&lt;$I$2,#N/A,C28&gt;$K$2,#N/A,C28&lt;$K$2,C28))</f>
        <v>0.755</v>
      </c>
      <c r="L28" s="1" cm="1">
        <f t="array" ref="L28">IF(C28=0,#N/A,_xlfn.IFS(C28&lt;0,#N/A,C28&gt;1,#N/A,C28&lt;$K$2,C28))</f>
        <v>0.755</v>
      </c>
      <c r="M28" s="1" cm="1">
        <f t="array" ref="M28">IF(D28=0,#N/A,_xlfn.IFS(D28&lt;$I$3,#N/A,D28&gt;$K$3,#N/A,D28&lt;$K$3,D28))</f>
        <v>0.14599999999999999</v>
      </c>
      <c r="N28" s="1" cm="1">
        <f t="array" ref="N28">IF(D28=0,#N/A,_xlfn.IFS(D28&lt;0,#N/A,D28&gt;1,#N/A,D28&lt;$K$2,D28))</f>
        <v>0.14599999999999999</v>
      </c>
      <c r="O28" s="1" cm="1">
        <f t="array" ref="O28">IF(E28=0,#N/A,_xlfn.IFS(E28&lt;$I$4,#N/A,E28&gt;$K$4,#N/A,E28&lt;$K$4,E28))</f>
        <v>6.7</v>
      </c>
      <c r="P28" s="1" cm="1">
        <f t="array" ref="P28">IF(E28=0,#N/A,_xlfn.IFS(E28&lt;0,#N/A,E28&gt;$K$4,#N/A,E28&lt;$K$4,E28))</f>
        <v>6.7</v>
      </c>
      <c r="Q28" s="10" cm="1">
        <f t="array" ref="Q28">IF(F28=0,#N/A,_xlfn.IFS(F28&lt;$I$5,#N/A,F28&gt;$K$5,#N/A,F28&lt;$K$5,F28))</f>
        <v>29.2</v>
      </c>
      <c r="R28" s="10"/>
      <c r="S28" s="10" cm="1">
        <f t="array" ref="S28">IF(G28=0,#N/A,_xlfn.IFS(G28&lt;$I$6,#N/A,G28&gt;$K$6,#N/A,G28&lt;$K$6,G28))</f>
        <v>12</v>
      </c>
      <c r="T28" s="23" cm="1">
        <f t="array" ref="T28">IF(I28=0,#N/A,_xlfn.IFS(I28&lt;$I$7,#N/A,I28&gt;$K$7,#N/A,I28&lt;$K$7,I28))</f>
        <v>4775.1000000000004</v>
      </c>
    </row>
    <row r="29" spans="1:20" x14ac:dyDescent="0.3">
      <c r="A29" s="2">
        <v>45411</v>
      </c>
      <c r="B29" s="1" t="s">
        <v>19</v>
      </c>
      <c r="C29" s="1">
        <v>0.83599999999999997</v>
      </c>
      <c r="D29" s="1">
        <v>0.47399999999999998</v>
      </c>
      <c r="E29" s="1">
        <v>9.5</v>
      </c>
      <c r="F29" s="1">
        <v>30.2</v>
      </c>
      <c r="G29" s="1">
        <v>3</v>
      </c>
      <c r="H29" s="1" t="s">
        <v>9</v>
      </c>
      <c r="I29" s="24">
        <v>4826.3</v>
      </c>
      <c r="J29" s="1" t="s">
        <v>10</v>
      </c>
      <c r="K29" s="1" cm="1">
        <f t="array" ref="K29">IF(C29=0,#N/A,_xlfn.IFS(C29&lt;$I$2,#N/A,C29&gt;$K$2,#N/A,C29&lt;$K$2,C29))</f>
        <v>0.83599999999999997</v>
      </c>
      <c r="L29" s="1" cm="1">
        <f t="array" ref="L29">IF(C29=0,#N/A,_xlfn.IFS(C29&lt;0,#N/A,C29&gt;1,#N/A,C29&lt;$K$2,C29))</f>
        <v>0.83599999999999997</v>
      </c>
      <c r="M29" s="1" cm="1">
        <f t="array" ref="M29">IF(D29=0,#N/A,_xlfn.IFS(D29&lt;$I$3,#N/A,D29&gt;$K$3,#N/A,D29&lt;$K$3,D29))</f>
        <v>0.47399999999999998</v>
      </c>
      <c r="N29" s="1" cm="1">
        <f t="array" ref="N29">IF(D29=0,#N/A,_xlfn.IFS(D29&lt;0,#N/A,D29&gt;1,#N/A,D29&lt;$K$2,D29))</f>
        <v>0.47399999999999998</v>
      </c>
      <c r="O29" s="1" cm="1">
        <f t="array" ref="O29">IF(E29=0,#N/A,_xlfn.IFS(E29&lt;$I$4,#N/A,E29&gt;$K$4,#N/A,E29&lt;$K$4,E29))</f>
        <v>9.5</v>
      </c>
      <c r="P29" s="1" cm="1">
        <f t="array" ref="P29">IF(E29=0,#N/A,_xlfn.IFS(E29&lt;0,#N/A,E29&gt;$K$4,#N/A,E29&lt;$K$4,E29))</f>
        <v>9.5</v>
      </c>
      <c r="Q29" s="10" cm="1">
        <f t="array" ref="Q29">IF(F29=0,#N/A,_xlfn.IFS(F29&lt;$I$5,#N/A,F29&gt;$K$5,#N/A,F29&lt;$K$5,F29))</f>
        <v>30.2</v>
      </c>
      <c r="R29" s="10"/>
      <c r="S29" s="10" cm="1">
        <f t="array" ref="S29">IF(G29=0,#N/A,_xlfn.IFS(G29&lt;$I$6,#N/A,G29&gt;$K$6,#N/A,G29&lt;$K$6,G29))</f>
        <v>3</v>
      </c>
      <c r="T29" s="23" cm="1">
        <f t="array" ref="T29">IF(I29=0,#N/A,_xlfn.IFS(I29&lt;$I$7,#N/A,I29&gt;$K$7,#N/A,I29&lt;$K$7,I29))</f>
        <v>4826.3</v>
      </c>
    </row>
    <row r="30" spans="1:20" x14ac:dyDescent="0.3">
      <c r="A30" s="2">
        <v>45418</v>
      </c>
      <c r="B30" s="1" t="s">
        <v>24</v>
      </c>
      <c r="C30" s="1">
        <v>0.86099999999999999</v>
      </c>
      <c r="D30" s="1">
        <v>0.55700000000000005</v>
      </c>
      <c r="E30" s="1">
        <v>99.9</v>
      </c>
      <c r="F30" s="1">
        <v>24.8</v>
      </c>
      <c r="G30" s="1">
        <v>11</v>
      </c>
      <c r="H30" s="1" t="s">
        <v>18</v>
      </c>
      <c r="I30" s="24">
        <v>4861.7</v>
      </c>
      <c r="J30" s="1" t="s">
        <v>10</v>
      </c>
      <c r="K30" s="1" cm="1">
        <f t="array" ref="K30">IF(C30=0,#N/A,_xlfn.IFS(C30&lt;$I$2,#N/A,C30&gt;$K$2,#N/A,C30&lt;$K$2,C30))</f>
        <v>0.86099999999999999</v>
      </c>
      <c r="L30" s="1" cm="1">
        <f t="array" ref="L30">IF(C30=0,#N/A,_xlfn.IFS(C30&lt;0,#N/A,C30&gt;1,#N/A,C30&lt;$K$2,C30))</f>
        <v>0.86099999999999999</v>
      </c>
      <c r="M30" s="1" cm="1">
        <f t="array" ref="M30">IF(D30=0,#N/A,_xlfn.IFS(D30&lt;$I$3,#N/A,D30&gt;$K$3,#N/A,D30&lt;$K$3,D30))</f>
        <v>0.55700000000000005</v>
      </c>
      <c r="N30" s="1" cm="1">
        <f t="array" ref="N30">IF(D30=0,#N/A,_xlfn.IFS(D30&lt;0,#N/A,D30&gt;1,#N/A,D30&lt;$K$2,D30))</f>
        <v>0.55700000000000005</v>
      </c>
      <c r="O30" s="1" cm="1">
        <f t="array" ref="O30">IF(E30=0,#N/A,_xlfn.IFS(E30&lt;$I$4,#N/A,E30&gt;$K$4,#N/A,E30&lt;$K$4,E30))</f>
        <v>99.9</v>
      </c>
      <c r="P30" s="1" cm="1">
        <f t="array" ref="P30">IF(E30=0,#N/A,_xlfn.IFS(E30&lt;0,#N/A,E30&gt;$K$4,#N/A,E30&lt;$K$4,E30))</f>
        <v>99.9</v>
      </c>
      <c r="Q30" s="10" cm="1">
        <f t="array" ref="Q30">IF(F30=0,#N/A,_xlfn.IFS(F30&lt;$I$5,#N/A,F30&gt;$K$5,#N/A,F30&lt;$K$5,F30))</f>
        <v>24.8</v>
      </c>
      <c r="R30" s="10"/>
      <c r="S30" s="10" cm="1">
        <f t="array" ref="S30">IF(G30=0,#N/A,_xlfn.IFS(G30&lt;$I$6,#N/A,G30&gt;$K$6,#N/A,G30&lt;$K$6,G30))</f>
        <v>11</v>
      </c>
      <c r="T30" s="23" cm="1">
        <f t="array" ref="T30">IF(I30=0,#N/A,_xlfn.IFS(I30&lt;$I$7,#N/A,I30&gt;$K$7,#N/A,I30&lt;$K$7,I30))</f>
        <v>4861.7</v>
      </c>
    </row>
    <row r="31" spans="1:20" x14ac:dyDescent="0.3">
      <c r="A31" s="2">
        <v>45425</v>
      </c>
      <c r="B31" s="1" t="s">
        <v>13</v>
      </c>
      <c r="C31" s="1">
        <v>0.872</v>
      </c>
      <c r="D31" s="1">
        <v>0.317</v>
      </c>
      <c r="E31" s="1">
        <v>32.700000000000003</v>
      </c>
      <c r="F31" s="1">
        <v>32.700000000000003</v>
      </c>
      <c r="G31" s="1">
        <v>12</v>
      </c>
      <c r="H31" s="1" t="s">
        <v>18</v>
      </c>
      <c r="I31" s="24">
        <v>4629.7</v>
      </c>
      <c r="J31" s="1" t="s">
        <v>10</v>
      </c>
      <c r="K31" s="1" cm="1">
        <f t="array" ref="K31">IF(C31=0,#N/A,_xlfn.IFS(C31&lt;$I$2,#N/A,C31&gt;$K$2,#N/A,C31&lt;$K$2,C31))</f>
        <v>0.872</v>
      </c>
      <c r="L31" s="1" cm="1">
        <f t="array" ref="L31">IF(C31=0,#N/A,_xlfn.IFS(C31&lt;0,#N/A,C31&gt;1,#N/A,C31&lt;$K$2,C31))</f>
        <v>0.872</v>
      </c>
      <c r="M31" s="1" cm="1">
        <f t="array" ref="M31">IF(D31=0,#N/A,_xlfn.IFS(D31&lt;$I$3,#N/A,D31&gt;$K$3,#N/A,D31&lt;$K$3,D31))</f>
        <v>0.317</v>
      </c>
      <c r="N31" s="1" cm="1">
        <f t="array" ref="N31">IF(D31=0,#N/A,_xlfn.IFS(D31&lt;0,#N/A,D31&gt;1,#N/A,D31&lt;$K$2,D31))</f>
        <v>0.317</v>
      </c>
      <c r="O31" s="1" cm="1">
        <f t="array" ref="O31">IF(E31=0,#N/A,_xlfn.IFS(E31&lt;$I$4,#N/A,E31&gt;$K$4,#N/A,E31&lt;$K$4,E31))</f>
        <v>32.700000000000003</v>
      </c>
      <c r="P31" s="1" cm="1">
        <f t="array" ref="P31">IF(E31=0,#N/A,_xlfn.IFS(E31&lt;0,#N/A,E31&gt;$K$4,#N/A,E31&lt;$K$4,E31))</f>
        <v>32.700000000000003</v>
      </c>
      <c r="Q31" s="10" cm="1">
        <f t="array" ref="Q31">IF(F31=0,#N/A,_xlfn.IFS(F31&lt;$I$5,#N/A,F31&gt;$K$5,#N/A,F31&lt;$K$5,F31))</f>
        <v>32.700000000000003</v>
      </c>
      <c r="R31" s="10"/>
      <c r="S31" s="10" cm="1">
        <f t="array" ref="S31">IF(G31=0,#N/A,_xlfn.IFS(G31&lt;$I$6,#N/A,G31&gt;$K$6,#N/A,G31&lt;$K$6,G31))</f>
        <v>12</v>
      </c>
      <c r="T31" s="23" cm="1">
        <f t="array" ref="T31">IF(I31=0,#N/A,_xlfn.IFS(I31&lt;$I$7,#N/A,I31&gt;$K$7,#N/A,I31&lt;$K$7,I31))</f>
        <v>4629.7</v>
      </c>
    </row>
    <row r="32" spans="1:20" x14ac:dyDescent="0.3">
      <c r="A32" s="2">
        <v>45432</v>
      </c>
      <c r="B32" s="1" t="s">
        <v>8</v>
      </c>
      <c r="C32" s="1">
        <v>0.56499999999999995</v>
      </c>
      <c r="D32" s="1">
        <v>0.22900000000000001</v>
      </c>
      <c r="E32" s="1">
        <v>74.8</v>
      </c>
      <c r="F32" s="1">
        <v>34.200000000000003</v>
      </c>
      <c r="G32" s="1">
        <v>4</v>
      </c>
      <c r="H32" s="1" t="s">
        <v>18</v>
      </c>
      <c r="I32" s="24">
        <v>2727.2</v>
      </c>
      <c r="J32" s="1" t="s">
        <v>12</v>
      </c>
      <c r="K32" s="1" cm="1">
        <f t="array" ref="K32">IF(C32=0,#N/A,_xlfn.IFS(C32&lt;$I$2,#N/A,C32&gt;$K$2,#N/A,C32&lt;$K$2,C32))</f>
        <v>0.56499999999999995</v>
      </c>
      <c r="L32" s="1" cm="1">
        <f t="array" ref="L32">IF(C32=0,#N/A,_xlfn.IFS(C32&lt;0,#N/A,C32&gt;1,#N/A,C32&lt;$K$2,C32))</f>
        <v>0.56499999999999995</v>
      </c>
      <c r="M32" s="1" cm="1">
        <f t="array" ref="M32">IF(D32=0,#N/A,_xlfn.IFS(D32&lt;$I$3,#N/A,D32&gt;$K$3,#N/A,D32&lt;$K$3,D32))</f>
        <v>0.22900000000000001</v>
      </c>
      <c r="N32" s="1" cm="1">
        <f t="array" ref="N32">IF(D32=0,#N/A,_xlfn.IFS(D32&lt;0,#N/A,D32&gt;1,#N/A,D32&lt;$K$2,D32))</f>
        <v>0.22900000000000001</v>
      </c>
      <c r="O32" s="1" cm="1">
        <f t="array" ref="O32">IF(E32=0,#N/A,_xlfn.IFS(E32&lt;$I$4,#N/A,E32&gt;$K$4,#N/A,E32&lt;$K$4,E32))</f>
        <v>74.8</v>
      </c>
      <c r="P32" s="1" cm="1">
        <f t="array" ref="P32">IF(E32=0,#N/A,_xlfn.IFS(E32&lt;0,#N/A,E32&gt;$K$4,#N/A,E32&lt;$K$4,E32))</f>
        <v>74.8</v>
      </c>
      <c r="Q32" s="10" cm="1">
        <f t="array" ref="Q32">IF(F32=0,#N/A,_xlfn.IFS(F32&lt;$I$5,#N/A,F32&gt;$K$5,#N/A,F32&lt;$K$5,F32))</f>
        <v>34.200000000000003</v>
      </c>
      <c r="R32" s="10"/>
      <c r="S32" s="10" cm="1">
        <f t="array" ref="S32">IF(G32=0,#N/A,_xlfn.IFS(G32&lt;$I$6,#N/A,G32&gt;$K$6,#N/A,G32&lt;$K$6,G32))</f>
        <v>4</v>
      </c>
      <c r="T32" s="23" cm="1">
        <f t="array" ref="T32">IF(I32=0,#N/A,_xlfn.IFS(I32&lt;$I$7,#N/A,I32&gt;$K$7,#N/A,I32&lt;$K$7,I32))</f>
        <v>2727.2</v>
      </c>
    </row>
    <row r="33" spans="1:20" x14ac:dyDescent="0.3">
      <c r="A33" s="2">
        <v>45439</v>
      </c>
      <c r="B33" s="1" t="s">
        <v>25</v>
      </c>
      <c r="C33" s="1">
        <v>0.88400000000000001</v>
      </c>
      <c r="D33" s="1">
        <v>0.317</v>
      </c>
      <c r="E33" s="1">
        <v>80.7</v>
      </c>
      <c r="F33" s="1">
        <v>33.299999999999997</v>
      </c>
      <c r="G33" s="1">
        <v>12</v>
      </c>
      <c r="H33" s="1" t="s">
        <v>14</v>
      </c>
      <c r="I33" s="24">
        <v>4660.5</v>
      </c>
      <c r="J33" s="1" t="s">
        <v>10</v>
      </c>
      <c r="K33" s="1" cm="1">
        <f t="array" ref="K33">IF(C33=0,#N/A,_xlfn.IFS(C33&lt;$I$2,#N/A,C33&gt;$K$2,#N/A,C33&lt;$K$2,C33))</f>
        <v>0.88400000000000001</v>
      </c>
      <c r="L33" s="1" cm="1">
        <f t="array" ref="L33">IF(C33=0,#N/A,_xlfn.IFS(C33&lt;0,#N/A,C33&gt;1,#N/A,C33&lt;$K$2,C33))</f>
        <v>0.88400000000000001</v>
      </c>
      <c r="M33" s="1" cm="1">
        <f t="array" ref="M33">IF(D33=0,#N/A,_xlfn.IFS(D33&lt;$I$3,#N/A,D33&gt;$K$3,#N/A,D33&lt;$K$3,D33))</f>
        <v>0.317</v>
      </c>
      <c r="N33" s="1" cm="1">
        <f t="array" ref="N33">IF(D33=0,#N/A,_xlfn.IFS(D33&lt;0,#N/A,D33&gt;1,#N/A,D33&lt;$K$2,D33))</f>
        <v>0.317</v>
      </c>
      <c r="O33" s="1" cm="1">
        <f t="array" ref="O33">IF(E33=0,#N/A,_xlfn.IFS(E33&lt;$I$4,#N/A,E33&gt;$K$4,#N/A,E33&lt;$K$4,E33))</f>
        <v>80.7</v>
      </c>
      <c r="P33" s="1" cm="1">
        <f t="array" ref="P33">IF(E33=0,#N/A,_xlfn.IFS(E33&lt;0,#N/A,E33&gt;$K$4,#N/A,E33&lt;$K$4,E33))</f>
        <v>80.7</v>
      </c>
      <c r="Q33" s="10" cm="1">
        <f t="array" ref="Q33">IF(F33=0,#N/A,_xlfn.IFS(F33&lt;$I$5,#N/A,F33&gt;$K$5,#N/A,F33&lt;$K$5,F33))</f>
        <v>33.299999999999997</v>
      </c>
      <c r="R33" s="10"/>
      <c r="S33" s="10" cm="1">
        <f t="array" ref="S33">IF(G33=0,#N/A,_xlfn.IFS(G33&lt;$I$6,#N/A,G33&gt;$K$6,#N/A,G33&lt;$K$6,G33))</f>
        <v>12</v>
      </c>
      <c r="T33" s="23" cm="1">
        <f t="array" ref="T33">IF(I33=0,#N/A,_xlfn.IFS(I33&lt;$I$7,#N/A,I33&gt;$K$7,#N/A,I33&lt;$K$7,I33))</f>
        <v>4660.5</v>
      </c>
    </row>
    <row r="34" spans="1:20" x14ac:dyDescent="0.3">
      <c r="A34" s="2">
        <v>45446</v>
      </c>
      <c r="B34" s="1" t="s">
        <v>13</v>
      </c>
      <c r="C34" s="1">
        <v>0.73</v>
      </c>
      <c r="D34" s="1">
        <v>0.46200000000000002</v>
      </c>
      <c r="E34" s="1">
        <v>85.8</v>
      </c>
      <c r="F34" s="1">
        <v>31.1</v>
      </c>
      <c r="G34" s="1">
        <v>2</v>
      </c>
      <c r="H34" s="1" t="s">
        <v>9</v>
      </c>
      <c r="I34" s="24">
        <v>3675.1</v>
      </c>
      <c r="J34" s="1" t="s">
        <v>10</v>
      </c>
      <c r="K34" s="1" cm="1">
        <f t="array" ref="K34">IF(C34=0,#N/A,_xlfn.IFS(C34&lt;$I$2,#N/A,C34&gt;$K$2,#N/A,C34&lt;$K$2,C34))</f>
        <v>0.73</v>
      </c>
      <c r="L34" s="1" cm="1">
        <f t="array" ref="L34">IF(C34=0,#N/A,_xlfn.IFS(C34&lt;0,#N/A,C34&gt;1,#N/A,C34&lt;$K$2,C34))</f>
        <v>0.73</v>
      </c>
      <c r="M34" s="1" cm="1">
        <f t="array" ref="M34">IF(D34=0,#N/A,_xlfn.IFS(D34&lt;$I$3,#N/A,D34&gt;$K$3,#N/A,D34&lt;$K$3,D34))</f>
        <v>0.46200000000000002</v>
      </c>
      <c r="N34" s="1" cm="1">
        <f t="array" ref="N34">IF(D34=0,#N/A,_xlfn.IFS(D34&lt;0,#N/A,D34&gt;1,#N/A,D34&lt;$K$2,D34))</f>
        <v>0.46200000000000002</v>
      </c>
      <c r="O34" s="1" cm="1">
        <f t="array" ref="O34">IF(E34=0,#N/A,_xlfn.IFS(E34&lt;$I$4,#N/A,E34&gt;$K$4,#N/A,E34&lt;$K$4,E34))</f>
        <v>85.8</v>
      </c>
      <c r="P34" s="1" cm="1">
        <f t="array" ref="P34">IF(E34=0,#N/A,_xlfn.IFS(E34&lt;0,#N/A,E34&gt;$K$4,#N/A,E34&lt;$K$4,E34))</f>
        <v>85.8</v>
      </c>
      <c r="Q34" s="10" cm="1">
        <f t="array" ref="Q34">IF(F34=0,#N/A,_xlfn.IFS(F34&lt;$I$5,#N/A,F34&gt;$K$5,#N/A,F34&lt;$K$5,F34))</f>
        <v>31.1</v>
      </c>
      <c r="R34" s="10"/>
      <c r="S34" s="10" cm="1">
        <f t="array" ref="S34">IF(G34=0,#N/A,_xlfn.IFS(G34&lt;$I$6,#N/A,G34&gt;$K$6,#N/A,G34&lt;$K$6,G34))</f>
        <v>2</v>
      </c>
      <c r="T34" s="23" cm="1">
        <f t="array" ref="T34">IF(I34=0,#N/A,_xlfn.IFS(I34&lt;$I$7,#N/A,I34&gt;$K$7,#N/A,I34&lt;$K$7,I34))</f>
        <v>3675.1</v>
      </c>
    </row>
    <row r="35" spans="1:20" x14ac:dyDescent="0.3">
      <c r="A35" s="2">
        <v>45453</v>
      </c>
      <c r="B35" s="1" t="s">
        <v>26</v>
      </c>
      <c r="C35" s="1">
        <v>0.313</v>
      </c>
      <c r="D35" s="1">
        <v>0.105</v>
      </c>
      <c r="E35" s="1">
        <v>99.8</v>
      </c>
      <c r="F35" s="1">
        <v>24.2</v>
      </c>
      <c r="G35" s="1">
        <v>14</v>
      </c>
      <c r="H35" s="1" t="s">
        <v>18</v>
      </c>
      <c r="I35" s="24">
        <v>2581.9</v>
      </c>
      <c r="J35" s="1" t="s">
        <v>12</v>
      </c>
      <c r="K35" s="1" cm="1">
        <f t="array" ref="K35">IF(C35=0,#N/A,_xlfn.IFS(C35&lt;$I$2,#N/A,C35&gt;$K$2,#N/A,C35&lt;$K$2,C35))</f>
        <v>0.313</v>
      </c>
      <c r="L35" s="1" cm="1">
        <f t="array" ref="L35">IF(C35=0,#N/A,_xlfn.IFS(C35&lt;0,#N/A,C35&gt;1,#N/A,C35&lt;$K$2,C35))</f>
        <v>0.313</v>
      </c>
      <c r="M35" s="1" cm="1">
        <f t="array" ref="M35">IF(D35=0,#N/A,_xlfn.IFS(D35&lt;$I$3,#N/A,D35&gt;$K$3,#N/A,D35&lt;$K$3,D35))</f>
        <v>0.105</v>
      </c>
      <c r="N35" s="1" cm="1">
        <f t="array" ref="N35">IF(D35=0,#N/A,_xlfn.IFS(D35&lt;0,#N/A,D35&gt;1,#N/A,D35&lt;$K$2,D35))</f>
        <v>0.105</v>
      </c>
      <c r="O35" s="1" cm="1">
        <f t="array" ref="O35">IF(E35=0,#N/A,_xlfn.IFS(E35&lt;$I$4,#N/A,E35&gt;$K$4,#N/A,E35&lt;$K$4,E35))</f>
        <v>99.8</v>
      </c>
      <c r="P35" s="1" cm="1">
        <f t="array" ref="P35">IF(E35=0,#N/A,_xlfn.IFS(E35&lt;0,#N/A,E35&gt;$K$4,#N/A,E35&lt;$K$4,E35))</f>
        <v>99.8</v>
      </c>
      <c r="Q35" s="10" cm="1">
        <f t="array" ref="Q35">IF(F35=0,#N/A,_xlfn.IFS(F35&lt;$I$5,#N/A,F35&gt;$K$5,#N/A,F35&lt;$K$5,F35))</f>
        <v>24.2</v>
      </c>
      <c r="R35" s="10"/>
      <c r="S35" s="10" cm="1">
        <f t="array" ref="S35">IF(G35=0,#N/A,_xlfn.IFS(G35&lt;$I$6,#N/A,G35&gt;$K$6,#N/A,G35&lt;$K$6,G35))</f>
        <v>14</v>
      </c>
      <c r="T35" s="23" cm="1">
        <f t="array" ref="T35">IF(I35=0,#N/A,_xlfn.IFS(I35&lt;$I$7,#N/A,I35&gt;$K$7,#N/A,I35&lt;$K$7,I35))</f>
        <v>2581.9</v>
      </c>
    </row>
    <row r="36" spans="1:20" x14ac:dyDescent="0.3">
      <c r="A36" s="2">
        <v>45460</v>
      </c>
      <c r="B36" s="1" t="s">
        <v>24</v>
      </c>
      <c r="C36" s="1">
        <v>0.53400000000000003</v>
      </c>
      <c r="D36" s="1">
        <v>0.39500000000000002</v>
      </c>
      <c r="E36" s="1">
        <v>24.1</v>
      </c>
      <c r="F36" s="1">
        <v>24.2</v>
      </c>
      <c r="G36" s="1">
        <v>3</v>
      </c>
      <c r="H36" s="1" t="s">
        <v>9</v>
      </c>
      <c r="I36" s="24">
        <v>3594.8</v>
      </c>
      <c r="J36" s="1" t="s">
        <v>10</v>
      </c>
      <c r="K36" s="1" cm="1">
        <f t="array" ref="K36">IF(C36=0,#N/A,_xlfn.IFS(C36&lt;$I$2,#N/A,C36&gt;$K$2,#N/A,C36&lt;$K$2,C36))</f>
        <v>0.53400000000000003</v>
      </c>
      <c r="L36" s="1" cm="1">
        <f t="array" ref="L36">IF(C36=0,#N/A,_xlfn.IFS(C36&lt;0,#N/A,C36&gt;1,#N/A,C36&lt;$K$2,C36))</f>
        <v>0.53400000000000003</v>
      </c>
      <c r="M36" s="1" cm="1">
        <f t="array" ref="M36">IF(D36=0,#N/A,_xlfn.IFS(D36&lt;$I$3,#N/A,D36&gt;$K$3,#N/A,D36&lt;$K$3,D36))</f>
        <v>0.39500000000000002</v>
      </c>
      <c r="N36" s="1" cm="1">
        <f t="array" ref="N36">IF(D36=0,#N/A,_xlfn.IFS(D36&lt;0,#N/A,D36&gt;1,#N/A,D36&lt;$K$2,D36))</f>
        <v>0.39500000000000002</v>
      </c>
      <c r="O36" s="1" cm="1">
        <f t="array" ref="O36">IF(E36=0,#N/A,_xlfn.IFS(E36&lt;$I$4,#N/A,E36&gt;$K$4,#N/A,E36&lt;$K$4,E36))</f>
        <v>24.1</v>
      </c>
      <c r="P36" s="1" cm="1">
        <f t="array" ref="P36">IF(E36=0,#N/A,_xlfn.IFS(E36&lt;0,#N/A,E36&gt;$K$4,#N/A,E36&lt;$K$4,E36))</f>
        <v>24.1</v>
      </c>
      <c r="Q36" s="10" cm="1">
        <f t="array" ref="Q36">IF(F36=0,#N/A,_xlfn.IFS(F36&lt;$I$5,#N/A,F36&gt;$K$5,#N/A,F36&lt;$K$5,F36))</f>
        <v>24.2</v>
      </c>
      <c r="R36" s="10"/>
      <c r="S36" s="10" cm="1">
        <f t="array" ref="S36">IF(G36=0,#N/A,_xlfn.IFS(G36&lt;$I$6,#N/A,G36&gt;$K$6,#N/A,G36&lt;$K$6,G36))</f>
        <v>3</v>
      </c>
      <c r="T36" s="23" cm="1">
        <f t="array" ref="T36">IF(I36=0,#N/A,_xlfn.IFS(I36&lt;$I$7,#N/A,I36&gt;$K$7,#N/A,I36&lt;$K$7,I36))</f>
        <v>3594.8</v>
      </c>
    </row>
    <row r="37" spans="1:20" x14ac:dyDescent="0.3">
      <c r="A37" s="2">
        <v>45467</v>
      </c>
      <c r="B37" s="1" t="s">
        <v>19</v>
      </c>
      <c r="C37" s="1">
        <v>0.70299999999999996</v>
      </c>
      <c r="D37" s="1">
        <v>0.40699999999999997</v>
      </c>
      <c r="E37" s="1">
        <v>4</v>
      </c>
      <c r="F37" s="1">
        <v>34.5</v>
      </c>
      <c r="G37" s="1">
        <v>14</v>
      </c>
      <c r="H37" s="1" t="s">
        <v>14</v>
      </c>
      <c r="I37" s="24">
        <v>3400.6</v>
      </c>
      <c r="J37" s="1" t="s">
        <v>10</v>
      </c>
      <c r="K37" s="1" cm="1">
        <f t="array" ref="K37">IF(C37=0,#N/A,_xlfn.IFS(C37&lt;$I$2,#N/A,C37&gt;$K$2,#N/A,C37&lt;$K$2,C37))</f>
        <v>0.70299999999999996</v>
      </c>
      <c r="L37" s="1" cm="1">
        <f t="array" ref="L37">IF(C37=0,#N/A,_xlfn.IFS(C37&lt;0,#N/A,C37&gt;1,#N/A,C37&lt;$K$2,C37))</f>
        <v>0.70299999999999996</v>
      </c>
      <c r="M37" s="1" cm="1">
        <f t="array" ref="M37">IF(D37=0,#N/A,_xlfn.IFS(D37&lt;$I$3,#N/A,D37&gt;$K$3,#N/A,D37&lt;$K$3,D37))</f>
        <v>0.40699999999999997</v>
      </c>
      <c r="N37" s="1" cm="1">
        <f t="array" ref="N37">IF(D37=0,#N/A,_xlfn.IFS(D37&lt;0,#N/A,D37&gt;1,#N/A,D37&lt;$K$2,D37))</f>
        <v>0.40699999999999997</v>
      </c>
      <c r="O37" s="1" cm="1">
        <f t="array" ref="O37">IF(E37=0,#N/A,_xlfn.IFS(E37&lt;$I$4,#N/A,E37&gt;$K$4,#N/A,E37&lt;$K$4,E37))</f>
        <v>4</v>
      </c>
      <c r="P37" s="1" cm="1">
        <f t="array" ref="P37">IF(E37=0,#N/A,_xlfn.IFS(E37&lt;0,#N/A,E37&gt;$K$4,#N/A,E37&lt;$K$4,E37))</f>
        <v>4</v>
      </c>
      <c r="Q37" s="10" cm="1">
        <f t="array" ref="Q37">IF(F37=0,#N/A,_xlfn.IFS(F37&lt;$I$5,#N/A,F37&gt;$K$5,#N/A,F37&lt;$K$5,F37))</f>
        <v>34.5</v>
      </c>
      <c r="R37" s="10"/>
      <c r="S37" s="10" cm="1">
        <f t="array" ref="S37">IF(G37=0,#N/A,_xlfn.IFS(G37&lt;$I$6,#N/A,G37&gt;$K$6,#N/A,G37&lt;$K$6,G37))</f>
        <v>14</v>
      </c>
      <c r="T37" s="23" cm="1">
        <f t="array" ref="T37">IF(I37=0,#N/A,_xlfn.IFS(I37&lt;$I$7,#N/A,I37&gt;$K$7,#N/A,I37&lt;$K$7,I37))</f>
        <v>3400.6</v>
      </c>
    </row>
    <row r="38" spans="1:20" x14ac:dyDescent="0.3">
      <c r="A38" s="2">
        <v>45474</v>
      </c>
      <c r="B38" s="1" t="s">
        <v>13</v>
      </c>
      <c r="C38" s="1">
        <v>0.373</v>
      </c>
      <c r="D38" s="1">
        <v>0.41899999999999998</v>
      </c>
      <c r="E38" s="1">
        <v>41.1</v>
      </c>
      <c r="F38" s="1">
        <v>20.2</v>
      </c>
      <c r="G38" s="1">
        <v>13</v>
      </c>
      <c r="H38" s="1" t="s">
        <v>14</v>
      </c>
      <c r="I38" s="24">
        <v>3183.5</v>
      </c>
      <c r="J38" s="1" t="s">
        <v>10</v>
      </c>
      <c r="K38" s="1" cm="1">
        <f t="array" ref="K38">IF(C38=0,#N/A,_xlfn.IFS(C38&lt;$I$2,#N/A,C38&gt;$K$2,#N/A,C38&lt;$K$2,C38))</f>
        <v>0.373</v>
      </c>
      <c r="L38" s="1" cm="1">
        <f t="array" ref="L38">IF(C38=0,#N/A,_xlfn.IFS(C38&lt;0,#N/A,C38&gt;1,#N/A,C38&lt;$K$2,C38))</f>
        <v>0.373</v>
      </c>
      <c r="M38" s="1" cm="1">
        <f t="array" ref="M38">IF(D38=0,#N/A,_xlfn.IFS(D38&lt;$I$3,#N/A,D38&gt;$K$3,#N/A,D38&lt;$K$3,D38))</f>
        <v>0.41899999999999998</v>
      </c>
      <c r="N38" s="1" cm="1">
        <f t="array" ref="N38">IF(D38=0,#N/A,_xlfn.IFS(D38&lt;0,#N/A,D38&gt;1,#N/A,D38&lt;$K$2,D38))</f>
        <v>0.41899999999999998</v>
      </c>
      <c r="O38" s="1" cm="1">
        <f t="array" ref="O38">IF(E38=0,#N/A,_xlfn.IFS(E38&lt;$I$4,#N/A,E38&gt;$K$4,#N/A,E38&lt;$K$4,E38))</f>
        <v>41.1</v>
      </c>
      <c r="P38" s="1" cm="1">
        <f t="array" ref="P38">IF(E38=0,#N/A,_xlfn.IFS(E38&lt;0,#N/A,E38&gt;$K$4,#N/A,E38&lt;$K$4,E38))</f>
        <v>41.1</v>
      </c>
      <c r="Q38" s="10" cm="1">
        <f t="array" ref="Q38">IF(F38=0,#N/A,_xlfn.IFS(F38&lt;$I$5,#N/A,F38&gt;$K$5,#N/A,F38&lt;$K$5,F38))</f>
        <v>20.2</v>
      </c>
      <c r="R38" s="10"/>
      <c r="S38" s="10" cm="1">
        <f t="array" ref="S38">IF(G38=0,#N/A,_xlfn.IFS(G38&lt;$I$6,#N/A,G38&gt;$K$6,#N/A,G38&lt;$K$6,G38))</f>
        <v>13</v>
      </c>
      <c r="T38" s="23" cm="1">
        <f t="array" ref="T38">IF(I38=0,#N/A,_xlfn.IFS(I38&lt;$I$7,#N/A,I38&gt;$K$7,#N/A,I38&lt;$K$7,I38))</f>
        <v>3183.5</v>
      </c>
    </row>
    <row r="39" spans="1:20" x14ac:dyDescent="0.3">
      <c r="A39" s="2">
        <v>45481</v>
      </c>
      <c r="B39" s="1" t="s">
        <v>13</v>
      </c>
      <c r="C39" s="1">
        <v>0.64800000000000002</v>
      </c>
      <c r="D39" s="1">
        <v>0.221</v>
      </c>
      <c r="E39" s="1">
        <v>13</v>
      </c>
      <c r="F39" s="1">
        <v>30.7</v>
      </c>
      <c r="G39" s="1">
        <v>3</v>
      </c>
      <c r="H39" s="1" t="s">
        <v>18</v>
      </c>
      <c r="I39" s="24">
        <v>3629.2</v>
      </c>
      <c r="J39" s="1" t="s">
        <v>10</v>
      </c>
      <c r="K39" s="1" cm="1">
        <f t="array" ref="K39">IF(C39=0,#N/A,_xlfn.IFS(C39&lt;$I$2,#N/A,C39&gt;$K$2,#N/A,C39&lt;$K$2,C39))</f>
        <v>0.64800000000000002</v>
      </c>
      <c r="L39" s="1" cm="1">
        <f t="array" ref="L39">IF(C39=0,#N/A,_xlfn.IFS(C39&lt;0,#N/A,C39&gt;1,#N/A,C39&lt;$K$2,C39))</f>
        <v>0.64800000000000002</v>
      </c>
      <c r="M39" s="1" cm="1">
        <f t="array" ref="M39">IF(D39=0,#N/A,_xlfn.IFS(D39&lt;$I$3,#N/A,D39&gt;$K$3,#N/A,D39&lt;$K$3,D39))</f>
        <v>0.221</v>
      </c>
      <c r="N39" s="1" cm="1">
        <f t="array" ref="N39">IF(D39=0,#N/A,_xlfn.IFS(D39&lt;0,#N/A,D39&gt;1,#N/A,D39&lt;$K$2,D39))</f>
        <v>0.221</v>
      </c>
      <c r="O39" s="1" cm="1">
        <f t="array" ref="O39">IF(E39=0,#N/A,_xlfn.IFS(E39&lt;$I$4,#N/A,E39&gt;$K$4,#N/A,E39&lt;$K$4,E39))</f>
        <v>13</v>
      </c>
      <c r="P39" s="1" cm="1">
        <f t="array" ref="P39">IF(E39=0,#N/A,_xlfn.IFS(E39&lt;0,#N/A,E39&gt;$K$4,#N/A,E39&lt;$K$4,E39))</f>
        <v>13</v>
      </c>
      <c r="Q39" s="10" cm="1">
        <f t="array" ref="Q39">IF(F39=0,#N/A,_xlfn.IFS(F39&lt;$I$5,#N/A,F39&gt;$K$5,#N/A,F39&lt;$K$5,F39))</f>
        <v>30.7</v>
      </c>
      <c r="R39" s="10"/>
      <c r="S39" s="10" cm="1">
        <f t="array" ref="S39">IF(G39=0,#N/A,_xlfn.IFS(G39&lt;$I$6,#N/A,G39&gt;$K$6,#N/A,G39&lt;$K$6,G39))</f>
        <v>3</v>
      </c>
      <c r="T39" s="23" cm="1">
        <f t="array" ref="T39">IF(I39=0,#N/A,_xlfn.IFS(I39&lt;$I$7,#N/A,I39&gt;$K$7,#N/A,I39&lt;$K$7,I39))</f>
        <v>3629.2</v>
      </c>
    </row>
    <row r="40" spans="1:20" x14ac:dyDescent="0.3">
      <c r="A40" s="2">
        <v>45488</v>
      </c>
      <c r="B40" s="1" t="s">
        <v>22</v>
      </c>
      <c r="C40" s="1">
        <v>0.66700000000000004</v>
      </c>
      <c r="D40" s="1">
        <v>0.45700000000000002</v>
      </c>
      <c r="E40" s="1">
        <v>2.2000000000000002</v>
      </c>
      <c r="F40" s="1">
        <v>30.6</v>
      </c>
      <c r="G40" s="1">
        <v>2</v>
      </c>
      <c r="H40" s="1" t="s">
        <v>18</v>
      </c>
      <c r="I40" s="24">
        <v>3860.9</v>
      </c>
      <c r="J40" s="1" t="s">
        <v>10</v>
      </c>
      <c r="K40" s="1" cm="1">
        <f t="array" ref="K40">IF(C40=0,#N/A,_xlfn.IFS(C40&lt;$I$2,#N/A,C40&gt;$K$2,#N/A,C40&lt;$K$2,C40))</f>
        <v>0.66700000000000004</v>
      </c>
      <c r="L40" s="1" cm="1">
        <f t="array" ref="L40">IF(C40=0,#N/A,_xlfn.IFS(C40&lt;0,#N/A,C40&gt;1,#N/A,C40&lt;$K$2,C40))</f>
        <v>0.66700000000000004</v>
      </c>
      <c r="M40" s="1" cm="1">
        <f t="array" ref="M40">IF(D40=0,#N/A,_xlfn.IFS(D40&lt;$I$3,#N/A,D40&gt;$K$3,#N/A,D40&lt;$K$3,D40))</f>
        <v>0.45700000000000002</v>
      </c>
      <c r="N40" s="1" cm="1">
        <f t="array" ref="N40">IF(D40=0,#N/A,_xlfn.IFS(D40&lt;0,#N/A,D40&gt;1,#N/A,D40&lt;$K$2,D40))</f>
        <v>0.45700000000000002</v>
      </c>
      <c r="O40" s="1" cm="1">
        <f t="array" ref="O40">IF(E40=0,#N/A,_xlfn.IFS(E40&lt;$I$4,#N/A,E40&gt;$K$4,#N/A,E40&lt;$K$4,E40))</f>
        <v>2.2000000000000002</v>
      </c>
      <c r="P40" s="1" cm="1">
        <f t="array" ref="P40">IF(E40=0,#N/A,_xlfn.IFS(E40&lt;0,#N/A,E40&gt;$K$4,#N/A,E40&lt;$K$4,E40))</f>
        <v>2.2000000000000002</v>
      </c>
      <c r="Q40" s="10" cm="1">
        <f t="array" ref="Q40">IF(F40=0,#N/A,_xlfn.IFS(F40&lt;$I$5,#N/A,F40&gt;$K$5,#N/A,F40&lt;$K$5,F40))</f>
        <v>30.6</v>
      </c>
      <c r="R40" s="10"/>
      <c r="S40" s="10" cm="1">
        <f t="array" ref="S40">IF(G40=0,#N/A,_xlfn.IFS(G40&lt;$I$6,#N/A,G40&gt;$K$6,#N/A,G40&lt;$K$6,G40))</f>
        <v>2</v>
      </c>
      <c r="T40" s="23" cm="1">
        <f t="array" ref="T40">IF(I40=0,#N/A,_xlfn.IFS(I40&lt;$I$7,#N/A,I40&gt;$K$7,#N/A,I40&lt;$K$7,I40))</f>
        <v>3860.9</v>
      </c>
    </row>
    <row r="41" spans="1:20" x14ac:dyDescent="0.3">
      <c r="A41" s="2">
        <v>45495</v>
      </c>
      <c r="B41" s="1" t="s">
        <v>27</v>
      </c>
      <c r="C41" s="1">
        <v>0.314</v>
      </c>
      <c r="D41" s="1">
        <v>0.14599999999999999</v>
      </c>
      <c r="E41" s="1">
        <v>36</v>
      </c>
      <c r="F41" s="1">
        <v>29.3</v>
      </c>
      <c r="G41" s="1">
        <v>12</v>
      </c>
      <c r="H41" s="1" t="s">
        <v>9</v>
      </c>
      <c r="I41" s="24">
        <v>1390.5</v>
      </c>
      <c r="J41" s="1" t="s">
        <v>12</v>
      </c>
      <c r="K41" s="1" cm="1">
        <f t="array" ref="K41">IF(C41=0,#N/A,_xlfn.IFS(C41&lt;$I$2,#N/A,C41&gt;$K$2,#N/A,C41&lt;$K$2,C41))</f>
        <v>0.314</v>
      </c>
      <c r="L41" s="1" cm="1">
        <f t="array" ref="L41">IF(C41=0,#N/A,_xlfn.IFS(C41&lt;0,#N/A,C41&gt;1,#N/A,C41&lt;$K$2,C41))</f>
        <v>0.314</v>
      </c>
      <c r="M41" s="1" cm="1">
        <f t="array" ref="M41">IF(D41=0,#N/A,_xlfn.IFS(D41&lt;$I$3,#N/A,D41&gt;$K$3,#N/A,D41&lt;$K$3,D41))</f>
        <v>0.14599999999999999</v>
      </c>
      <c r="N41" s="1" cm="1">
        <f t="array" ref="N41">IF(D41=0,#N/A,_xlfn.IFS(D41&lt;0,#N/A,D41&gt;1,#N/A,D41&lt;$K$2,D41))</f>
        <v>0.14599999999999999</v>
      </c>
      <c r="O41" s="1" cm="1">
        <f t="array" ref="O41">IF(E41=0,#N/A,_xlfn.IFS(E41&lt;$I$4,#N/A,E41&gt;$K$4,#N/A,E41&lt;$K$4,E41))</f>
        <v>36</v>
      </c>
      <c r="P41" s="1" cm="1">
        <f t="array" ref="P41">IF(E41=0,#N/A,_xlfn.IFS(E41&lt;0,#N/A,E41&gt;$K$4,#N/A,E41&lt;$K$4,E41))</f>
        <v>36</v>
      </c>
      <c r="Q41" s="10" cm="1">
        <f t="array" ref="Q41">IF(F41=0,#N/A,_xlfn.IFS(F41&lt;$I$5,#N/A,F41&gt;$K$5,#N/A,F41&lt;$K$5,F41))</f>
        <v>29.3</v>
      </c>
      <c r="R41" s="10"/>
      <c r="S41" s="10" cm="1">
        <f t="array" ref="S41">IF(G41=0,#N/A,_xlfn.IFS(G41&lt;$I$6,#N/A,G41&gt;$K$6,#N/A,G41&lt;$K$6,G41))</f>
        <v>12</v>
      </c>
      <c r="T41" s="23" cm="1">
        <f t="array" ref="T41">IF(I41=0,#N/A,_xlfn.IFS(I41&lt;$I$7,#N/A,I41&gt;$K$7,#N/A,I41&lt;$K$7,I41))</f>
        <v>1390.5</v>
      </c>
    </row>
    <row r="42" spans="1:20" x14ac:dyDescent="0.3">
      <c r="A42" s="2">
        <v>45502</v>
      </c>
      <c r="B42" s="1" t="s">
        <v>13</v>
      </c>
      <c r="C42" s="1">
        <v>0.59599999999999997</v>
      </c>
      <c r="D42" s="1">
        <v>0.2</v>
      </c>
      <c r="E42" s="1">
        <v>78.400000000000006</v>
      </c>
      <c r="F42" s="1">
        <v>34.9</v>
      </c>
      <c r="G42" s="1">
        <v>9</v>
      </c>
      <c r="H42" s="1" t="s">
        <v>18</v>
      </c>
      <c r="I42" s="24">
        <v>2277.1</v>
      </c>
      <c r="J42" s="1" t="s">
        <v>12</v>
      </c>
      <c r="K42" s="1" cm="1">
        <f t="array" ref="K42">IF(C42=0,#N/A,_xlfn.IFS(C42&lt;$I$2,#N/A,C42&gt;$K$2,#N/A,C42&lt;$K$2,C42))</f>
        <v>0.59599999999999997</v>
      </c>
      <c r="L42" s="1" cm="1">
        <f t="array" ref="L42">IF(C42=0,#N/A,_xlfn.IFS(C42&lt;0,#N/A,C42&gt;1,#N/A,C42&lt;$K$2,C42))</f>
        <v>0.59599999999999997</v>
      </c>
      <c r="M42" s="1" cm="1">
        <f t="array" ref="M42">IF(D42=0,#N/A,_xlfn.IFS(D42&lt;$I$3,#N/A,D42&gt;$K$3,#N/A,D42&lt;$K$3,D42))</f>
        <v>0.2</v>
      </c>
      <c r="N42" s="1" cm="1">
        <f t="array" ref="N42">IF(D42=0,#N/A,_xlfn.IFS(D42&lt;0,#N/A,D42&gt;1,#N/A,D42&lt;$K$2,D42))</f>
        <v>0.2</v>
      </c>
      <c r="O42" s="1" cm="1">
        <f t="array" ref="O42">IF(E42=0,#N/A,_xlfn.IFS(E42&lt;$I$4,#N/A,E42&gt;$K$4,#N/A,E42&lt;$K$4,E42))</f>
        <v>78.400000000000006</v>
      </c>
      <c r="P42" s="1" cm="1">
        <f t="array" ref="P42">IF(E42=0,#N/A,_xlfn.IFS(E42&lt;0,#N/A,E42&gt;$K$4,#N/A,E42&lt;$K$4,E42))</f>
        <v>78.400000000000006</v>
      </c>
      <c r="Q42" s="10" cm="1">
        <f t="array" ref="Q42">IF(F42=0,#N/A,_xlfn.IFS(F42&lt;$I$5,#N/A,F42&gt;$K$5,#N/A,F42&lt;$K$5,F42))</f>
        <v>34.9</v>
      </c>
      <c r="R42" s="10"/>
      <c r="S42" s="10" cm="1">
        <f t="array" ref="S42">IF(G42=0,#N/A,_xlfn.IFS(G42&lt;$I$6,#N/A,G42&gt;$K$6,#N/A,G42&lt;$K$6,G42))</f>
        <v>9</v>
      </c>
      <c r="T42" s="23" cm="1">
        <f t="array" ref="T42">IF(I42=0,#N/A,_xlfn.IFS(I42&lt;$I$7,#N/A,I42&gt;$K$7,#N/A,I42&lt;$K$7,I42))</f>
        <v>2277.1</v>
      </c>
    </row>
    <row r="43" spans="1:20" x14ac:dyDescent="0.3">
      <c r="A43" s="2">
        <v>45509</v>
      </c>
      <c r="B43" s="1" t="s">
        <v>28</v>
      </c>
      <c r="C43" s="1">
        <v>0.74</v>
      </c>
      <c r="D43" s="1">
        <v>0.53900000000000003</v>
      </c>
      <c r="E43" s="1">
        <v>56.6</v>
      </c>
      <c r="F43" s="1">
        <v>24.7</v>
      </c>
      <c r="G43" s="1">
        <v>4</v>
      </c>
      <c r="H43" s="1" t="s">
        <v>9</v>
      </c>
      <c r="I43" s="24">
        <v>4628.3999999999996</v>
      </c>
      <c r="J43" s="1" t="s">
        <v>10</v>
      </c>
      <c r="K43" s="1" cm="1">
        <f t="array" ref="K43">IF(C43=0,#N/A,_xlfn.IFS(C43&lt;$I$2,#N/A,C43&gt;$K$2,#N/A,C43&lt;$K$2,C43))</f>
        <v>0.74</v>
      </c>
      <c r="L43" s="1" cm="1">
        <f t="array" ref="L43">IF(C43=0,#N/A,_xlfn.IFS(C43&lt;0,#N/A,C43&gt;1,#N/A,C43&lt;$K$2,C43))</f>
        <v>0.74</v>
      </c>
      <c r="M43" s="1" cm="1">
        <f t="array" ref="M43">IF(D43=0,#N/A,_xlfn.IFS(D43&lt;$I$3,#N/A,D43&gt;$K$3,#N/A,D43&lt;$K$3,D43))</f>
        <v>0.53900000000000003</v>
      </c>
      <c r="N43" s="1" cm="1">
        <f t="array" ref="N43">IF(D43=0,#N/A,_xlfn.IFS(D43&lt;0,#N/A,D43&gt;1,#N/A,D43&lt;$K$2,D43))</f>
        <v>0.53900000000000003</v>
      </c>
      <c r="O43" s="1" cm="1">
        <f t="array" ref="O43">IF(E43=0,#N/A,_xlfn.IFS(E43&lt;$I$4,#N/A,E43&gt;$K$4,#N/A,E43&lt;$K$4,E43))</f>
        <v>56.6</v>
      </c>
      <c r="P43" s="1" cm="1">
        <f t="array" ref="P43">IF(E43=0,#N/A,_xlfn.IFS(E43&lt;0,#N/A,E43&gt;$K$4,#N/A,E43&lt;$K$4,E43))</f>
        <v>56.6</v>
      </c>
      <c r="Q43" s="10" cm="1">
        <f t="array" ref="Q43">IF(F43=0,#N/A,_xlfn.IFS(F43&lt;$I$5,#N/A,F43&gt;$K$5,#N/A,F43&lt;$K$5,F43))</f>
        <v>24.7</v>
      </c>
      <c r="R43" s="10"/>
      <c r="S43" s="10" cm="1">
        <f t="array" ref="S43">IF(G43=0,#N/A,_xlfn.IFS(G43&lt;$I$6,#N/A,G43&gt;$K$6,#N/A,G43&lt;$K$6,G43))</f>
        <v>4</v>
      </c>
      <c r="T43" s="23" cm="1">
        <f t="array" ref="T43">IF(I43=0,#N/A,_xlfn.IFS(I43&lt;$I$7,#N/A,I43&gt;$K$7,#N/A,I43&lt;$K$7,I43))</f>
        <v>4628.3999999999996</v>
      </c>
    </row>
    <row r="44" spans="1:20" x14ac:dyDescent="0.3">
      <c r="A44" s="2">
        <v>45516</v>
      </c>
      <c r="B44" s="1" t="s">
        <v>21</v>
      </c>
      <c r="C44" s="1">
        <v>0.54900000000000004</v>
      </c>
      <c r="D44" s="1">
        <v>0.46899999999999997</v>
      </c>
      <c r="E44" s="1">
        <v>31.3</v>
      </c>
      <c r="F44" s="1">
        <v>25.1</v>
      </c>
      <c r="G44" s="1">
        <v>4</v>
      </c>
      <c r="H44" s="1" t="s">
        <v>18</v>
      </c>
      <c r="I44" s="24">
        <v>3675.7</v>
      </c>
      <c r="J44" s="1" t="s">
        <v>10</v>
      </c>
      <c r="K44" s="1" cm="1">
        <f t="array" ref="K44">IF(C44=0,#N/A,_xlfn.IFS(C44&lt;$I$2,#N/A,C44&gt;$K$2,#N/A,C44&lt;$K$2,C44))</f>
        <v>0.54900000000000004</v>
      </c>
      <c r="L44" s="1" cm="1">
        <f t="array" ref="L44">IF(C44=0,#N/A,_xlfn.IFS(C44&lt;0,#N/A,C44&gt;1,#N/A,C44&lt;$K$2,C44))</f>
        <v>0.54900000000000004</v>
      </c>
      <c r="M44" s="1" cm="1">
        <f t="array" ref="M44">IF(D44=0,#N/A,_xlfn.IFS(D44&lt;$I$3,#N/A,D44&gt;$K$3,#N/A,D44&lt;$K$3,D44))</f>
        <v>0.46899999999999997</v>
      </c>
      <c r="N44" s="1" cm="1">
        <f t="array" ref="N44">IF(D44=0,#N/A,_xlfn.IFS(D44&lt;0,#N/A,D44&gt;1,#N/A,D44&lt;$K$2,D44))</f>
        <v>0.46899999999999997</v>
      </c>
      <c r="O44" s="1" cm="1">
        <f t="array" ref="O44">IF(E44=0,#N/A,_xlfn.IFS(E44&lt;$I$4,#N/A,E44&gt;$K$4,#N/A,E44&lt;$K$4,E44))</f>
        <v>31.3</v>
      </c>
      <c r="P44" s="1" cm="1">
        <f t="array" ref="P44">IF(E44=0,#N/A,_xlfn.IFS(E44&lt;0,#N/A,E44&gt;$K$4,#N/A,E44&lt;$K$4,E44))</f>
        <v>31.3</v>
      </c>
      <c r="Q44" s="10" cm="1">
        <f t="array" ref="Q44">IF(F44=0,#N/A,_xlfn.IFS(F44&lt;$I$5,#N/A,F44&gt;$K$5,#N/A,F44&lt;$K$5,F44))</f>
        <v>25.1</v>
      </c>
      <c r="R44" s="10"/>
      <c r="S44" s="10" cm="1">
        <f t="array" ref="S44">IF(G44=0,#N/A,_xlfn.IFS(G44&lt;$I$6,#N/A,G44&gt;$K$6,#N/A,G44&lt;$K$6,G44))</f>
        <v>4</v>
      </c>
      <c r="T44" s="23" cm="1">
        <f t="array" ref="T44">IF(I44=0,#N/A,_xlfn.IFS(I44&lt;$I$7,#N/A,I44&gt;$K$7,#N/A,I44&lt;$K$7,I44))</f>
        <v>3675.7</v>
      </c>
    </row>
    <row r="45" spans="1:20" x14ac:dyDescent="0.3">
      <c r="A45" s="2">
        <v>45523</v>
      </c>
      <c r="B45" s="1" t="s">
        <v>8</v>
      </c>
      <c r="C45" s="1">
        <v>0.20799999999999999</v>
      </c>
      <c r="D45" s="1">
        <v>0.107</v>
      </c>
      <c r="E45" s="1">
        <v>65.400000000000006</v>
      </c>
      <c r="F45" s="1">
        <v>21.2</v>
      </c>
      <c r="G45" s="1">
        <v>10</v>
      </c>
      <c r="H45" s="1" t="s">
        <v>9</v>
      </c>
      <c r="I45" s="24">
        <v>2476.6999999999998</v>
      </c>
      <c r="J45" s="1" t="s">
        <v>12</v>
      </c>
      <c r="K45" s="1" cm="1">
        <f t="array" ref="K45">IF(C45=0,#N/A,_xlfn.IFS(C45&lt;$I$2,#N/A,C45&gt;$K$2,#N/A,C45&lt;$K$2,C45))</f>
        <v>0.20799999999999999</v>
      </c>
      <c r="L45" s="1" cm="1">
        <f t="array" ref="L45">IF(C45=0,#N/A,_xlfn.IFS(C45&lt;0,#N/A,C45&gt;1,#N/A,C45&lt;$K$2,C45))</f>
        <v>0.20799999999999999</v>
      </c>
      <c r="M45" s="1" cm="1">
        <f t="array" ref="M45">IF(D45=0,#N/A,_xlfn.IFS(D45&lt;$I$3,#N/A,D45&gt;$K$3,#N/A,D45&lt;$K$3,D45))</f>
        <v>0.107</v>
      </c>
      <c r="N45" s="1" cm="1">
        <f t="array" ref="N45">IF(D45=0,#N/A,_xlfn.IFS(D45&lt;0,#N/A,D45&gt;1,#N/A,D45&lt;$K$2,D45))</f>
        <v>0.107</v>
      </c>
      <c r="O45" s="1" cm="1">
        <f t="array" ref="O45">IF(E45=0,#N/A,_xlfn.IFS(E45&lt;$I$4,#N/A,E45&gt;$K$4,#N/A,E45&lt;$K$4,E45))</f>
        <v>65.400000000000006</v>
      </c>
      <c r="P45" s="1" cm="1">
        <f t="array" ref="P45">IF(E45=0,#N/A,_xlfn.IFS(E45&lt;0,#N/A,E45&gt;$K$4,#N/A,E45&lt;$K$4,E45))</f>
        <v>65.400000000000006</v>
      </c>
      <c r="Q45" s="10" cm="1">
        <f t="array" ref="Q45">IF(F45=0,#N/A,_xlfn.IFS(F45&lt;$I$5,#N/A,F45&gt;$K$5,#N/A,F45&lt;$K$5,F45))</f>
        <v>21.2</v>
      </c>
      <c r="R45" s="10"/>
      <c r="S45" s="10" cm="1">
        <f t="array" ref="S45">IF(G45=0,#N/A,_xlfn.IFS(G45&lt;$I$6,#N/A,G45&gt;$K$6,#N/A,G45&lt;$K$6,G45))</f>
        <v>10</v>
      </c>
      <c r="T45" s="23" cm="1">
        <f t="array" ref="T45">IF(I45=0,#N/A,_xlfn.IFS(I45&lt;$I$7,#N/A,I45&gt;$K$7,#N/A,I45&lt;$K$7,I45))</f>
        <v>2476.6999999999998</v>
      </c>
    </row>
    <row r="46" spans="1:20" x14ac:dyDescent="0.3">
      <c r="A46" s="2">
        <v>45530</v>
      </c>
      <c r="B46" s="1" t="s">
        <v>15</v>
      </c>
      <c r="C46" s="1">
        <v>0.20599999999999999</v>
      </c>
      <c r="D46" s="1">
        <v>0.224</v>
      </c>
      <c r="E46" s="1">
        <v>23.2</v>
      </c>
      <c r="F46" s="1">
        <v>26.6</v>
      </c>
      <c r="G46" s="1">
        <v>6</v>
      </c>
      <c r="H46" s="1" t="s">
        <v>9</v>
      </c>
      <c r="I46" s="24">
        <v>1651.7</v>
      </c>
      <c r="J46" s="1" t="s">
        <v>12</v>
      </c>
      <c r="K46" s="1" cm="1">
        <f t="array" ref="K46">IF(C46=0,#N/A,_xlfn.IFS(C46&lt;$I$2,#N/A,C46&gt;$K$2,#N/A,C46&lt;$K$2,C46))</f>
        <v>0.20599999999999999</v>
      </c>
      <c r="L46" s="1" cm="1">
        <f t="array" ref="L46">IF(C46=0,#N/A,_xlfn.IFS(C46&lt;0,#N/A,C46&gt;1,#N/A,C46&lt;$K$2,C46))</f>
        <v>0.20599999999999999</v>
      </c>
      <c r="M46" s="1" cm="1">
        <f t="array" ref="M46">IF(D46=0,#N/A,_xlfn.IFS(D46&lt;$I$3,#N/A,D46&gt;$K$3,#N/A,D46&lt;$K$3,D46))</f>
        <v>0.224</v>
      </c>
      <c r="N46" s="1" cm="1">
        <f t="array" ref="N46">IF(D46=0,#N/A,_xlfn.IFS(D46&lt;0,#N/A,D46&gt;1,#N/A,D46&lt;$K$2,D46))</f>
        <v>0.224</v>
      </c>
      <c r="O46" s="1" cm="1">
        <f t="array" ref="O46">IF(E46=0,#N/A,_xlfn.IFS(E46&lt;$I$4,#N/A,E46&gt;$K$4,#N/A,E46&lt;$K$4,E46))</f>
        <v>23.2</v>
      </c>
      <c r="P46" s="1" cm="1">
        <f t="array" ref="P46">IF(E46=0,#N/A,_xlfn.IFS(E46&lt;0,#N/A,E46&gt;$K$4,#N/A,E46&lt;$K$4,E46))</f>
        <v>23.2</v>
      </c>
      <c r="Q46" s="10" cm="1">
        <f t="array" ref="Q46">IF(F46=0,#N/A,_xlfn.IFS(F46&lt;$I$5,#N/A,F46&gt;$K$5,#N/A,F46&lt;$K$5,F46))</f>
        <v>26.6</v>
      </c>
      <c r="R46" s="10"/>
      <c r="S46" s="10" cm="1">
        <f t="array" ref="S46">IF(G46=0,#N/A,_xlfn.IFS(G46&lt;$I$6,#N/A,G46&gt;$K$6,#N/A,G46&lt;$K$6,G46))</f>
        <v>6</v>
      </c>
      <c r="T46" s="23" cm="1">
        <f t="array" ref="T46">IF(I46=0,#N/A,_xlfn.IFS(I46&lt;$I$7,#N/A,I46&gt;$K$7,#N/A,I46&lt;$K$7,I46))</f>
        <v>1651.7</v>
      </c>
    </row>
    <row r="47" spans="1:20" x14ac:dyDescent="0.3">
      <c r="A47" s="2">
        <v>45537</v>
      </c>
      <c r="B47" s="1" t="s">
        <v>28</v>
      </c>
      <c r="C47" s="1">
        <v>0.45</v>
      </c>
      <c r="D47" s="1">
        <v>0.20699999999999999</v>
      </c>
      <c r="E47" s="1">
        <v>1.4</v>
      </c>
      <c r="F47" s="1">
        <v>23.9</v>
      </c>
      <c r="G47" s="1">
        <v>3</v>
      </c>
      <c r="H47" s="1" t="s">
        <v>9</v>
      </c>
      <c r="I47" s="24">
        <v>3362.8</v>
      </c>
      <c r="J47" s="1" t="s">
        <v>10</v>
      </c>
      <c r="K47" s="1" cm="1">
        <f t="array" ref="K47">IF(C47=0,#N/A,_xlfn.IFS(C47&lt;$I$2,#N/A,C47&gt;$K$2,#N/A,C47&lt;$K$2,C47))</f>
        <v>0.45</v>
      </c>
      <c r="L47" s="1" cm="1">
        <f t="array" ref="L47">IF(C47=0,#N/A,_xlfn.IFS(C47&lt;0,#N/A,C47&gt;1,#N/A,C47&lt;$K$2,C47))</f>
        <v>0.45</v>
      </c>
      <c r="M47" s="1" cm="1">
        <f t="array" ref="M47">IF(D47=0,#N/A,_xlfn.IFS(D47&lt;$I$3,#N/A,D47&gt;$K$3,#N/A,D47&lt;$K$3,D47))</f>
        <v>0.20699999999999999</v>
      </c>
      <c r="N47" s="1" cm="1">
        <f t="array" ref="N47">IF(D47=0,#N/A,_xlfn.IFS(D47&lt;0,#N/A,D47&gt;1,#N/A,D47&lt;$K$2,D47))</f>
        <v>0.20699999999999999</v>
      </c>
      <c r="O47" s="1" cm="1">
        <f t="array" ref="O47">IF(E47=0,#N/A,_xlfn.IFS(E47&lt;$I$4,#N/A,E47&gt;$K$4,#N/A,E47&lt;$K$4,E47))</f>
        <v>1.4</v>
      </c>
      <c r="P47" s="1" cm="1">
        <f t="array" ref="P47">IF(E47=0,#N/A,_xlfn.IFS(E47&lt;0,#N/A,E47&gt;$K$4,#N/A,E47&lt;$K$4,E47))</f>
        <v>1.4</v>
      </c>
      <c r="Q47" s="10" cm="1">
        <f t="array" ref="Q47">IF(F47=0,#N/A,_xlfn.IFS(F47&lt;$I$5,#N/A,F47&gt;$K$5,#N/A,F47&lt;$K$5,F47))</f>
        <v>23.9</v>
      </c>
      <c r="R47" s="10"/>
      <c r="S47" s="10" cm="1">
        <f t="array" ref="S47">IF(G47=0,#N/A,_xlfn.IFS(G47&lt;$I$6,#N/A,G47&gt;$K$6,#N/A,G47&lt;$K$6,G47))</f>
        <v>3</v>
      </c>
      <c r="T47" s="23" cm="1">
        <f t="array" ref="T47">IF(I47=0,#N/A,_xlfn.IFS(I47&lt;$I$7,#N/A,I47&gt;$K$7,#N/A,I47&lt;$K$7,I47))</f>
        <v>3362.8</v>
      </c>
    </row>
    <row r="48" spans="1:20" x14ac:dyDescent="0.3">
      <c r="A48" s="2">
        <v>45544</v>
      </c>
      <c r="B48" s="1" t="s">
        <v>28</v>
      </c>
      <c r="C48" s="1">
        <v>0.84799999999999998</v>
      </c>
      <c r="D48" s="1">
        <v>0.23499999999999999</v>
      </c>
      <c r="E48" s="1">
        <v>76.400000000000006</v>
      </c>
      <c r="F48" s="1">
        <v>25.2</v>
      </c>
      <c r="G48" s="1">
        <v>12</v>
      </c>
      <c r="H48" s="1" t="s">
        <v>9</v>
      </c>
      <c r="I48" s="24">
        <v>5258</v>
      </c>
      <c r="J48" s="1" t="s">
        <v>10</v>
      </c>
      <c r="K48" s="1" cm="1">
        <f t="array" ref="K48">IF(C48=0,#N/A,_xlfn.IFS(C48&lt;$I$2,#N/A,C48&gt;$K$2,#N/A,C48&lt;$K$2,C48))</f>
        <v>0.84799999999999998</v>
      </c>
      <c r="L48" s="1" cm="1">
        <f t="array" ref="L48">IF(C48=0,#N/A,_xlfn.IFS(C48&lt;0,#N/A,C48&gt;1,#N/A,C48&lt;$K$2,C48))</f>
        <v>0.84799999999999998</v>
      </c>
      <c r="M48" s="1" cm="1">
        <f t="array" ref="M48">IF(D48=0,#N/A,_xlfn.IFS(D48&lt;$I$3,#N/A,D48&gt;$K$3,#N/A,D48&lt;$K$3,D48))</f>
        <v>0.23499999999999999</v>
      </c>
      <c r="N48" s="1" cm="1">
        <f t="array" ref="N48">IF(D48=0,#N/A,_xlfn.IFS(D48&lt;0,#N/A,D48&gt;1,#N/A,D48&lt;$K$2,D48))</f>
        <v>0.23499999999999999</v>
      </c>
      <c r="O48" s="1" cm="1">
        <f t="array" ref="O48">IF(E48=0,#N/A,_xlfn.IFS(E48&lt;$I$4,#N/A,E48&gt;$K$4,#N/A,E48&lt;$K$4,E48))</f>
        <v>76.400000000000006</v>
      </c>
      <c r="P48" s="1" cm="1">
        <f t="array" ref="P48">IF(E48=0,#N/A,_xlfn.IFS(E48&lt;0,#N/A,E48&gt;$K$4,#N/A,E48&lt;$K$4,E48))</f>
        <v>76.400000000000006</v>
      </c>
      <c r="Q48" s="10" cm="1">
        <f t="array" ref="Q48">IF(F48=0,#N/A,_xlfn.IFS(F48&lt;$I$5,#N/A,F48&gt;$K$5,#N/A,F48&lt;$K$5,F48))</f>
        <v>25.2</v>
      </c>
      <c r="R48" s="10"/>
      <c r="S48" s="10" cm="1">
        <f t="array" ref="S48">IF(G48=0,#N/A,_xlfn.IFS(G48&lt;$I$6,#N/A,G48&gt;$K$6,#N/A,G48&lt;$K$6,G48))</f>
        <v>12</v>
      </c>
      <c r="T48" s="23" cm="1">
        <f t="array" ref="T48">IF(I48=0,#N/A,_xlfn.IFS(I48&lt;$I$7,#N/A,I48&gt;$K$7,#N/A,I48&lt;$K$7,I48))</f>
        <v>5258</v>
      </c>
    </row>
    <row r="49" spans="1:20" x14ac:dyDescent="0.3">
      <c r="A49" s="2">
        <v>45551</v>
      </c>
      <c r="B49" s="1" t="s">
        <v>29</v>
      </c>
      <c r="C49" s="1">
        <v>0.36</v>
      </c>
      <c r="D49" s="1">
        <v>0.224</v>
      </c>
      <c r="E49" s="1">
        <v>62.4</v>
      </c>
      <c r="F49" s="1">
        <v>32.5</v>
      </c>
      <c r="G49" s="1">
        <v>3</v>
      </c>
      <c r="H49" s="1" t="s">
        <v>14</v>
      </c>
      <c r="I49" s="24">
        <v>1829.6</v>
      </c>
      <c r="J49" s="1" t="s">
        <v>12</v>
      </c>
      <c r="K49" s="1" cm="1">
        <f t="array" ref="K49">IF(C49=0,#N/A,_xlfn.IFS(C49&lt;$I$2,#N/A,C49&gt;$K$2,#N/A,C49&lt;$K$2,C49))</f>
        <v>0.36</v>
      </c>
      <c r="L49" s="1" cm="1">
        <f t="array" ref="L49">IF(C49=0,#N/A,_xlfn.IFS(C49&lt;0,#N/A,C49&gt;1,#N/A,C49&lt;$K$2,C49))</f>
        <v>0.36</v>
      </c>
      <c r="M49" s="1" cm="1">
        <f t="array" ref="M49">IF(D49=0,#N/A,_xlfn.IFS(D49&lt;$I$3,#N/A,D49&gt;$K$3,#N/A,D49&lt;$K$3,D49))</f>
        <v>0.224</v>
      </c>
      <c r="N49" s="1" cm="1">
        <f t="array" ref="N49">IF(D49=0,#N/A,_xlfn.IFS(D49&lt;0,#N/A,D49&gt;1,#N/A,D49&lt;$K$2,D49))</f>
        <v>0.224</v>
      </c>
      <c r="O49" s="1" cm="1">
        <f t="array" ref="O49">IF(E49=0,#N/A,_xlfn.IFS(E49&lt;$I$4,#N/A,E49&gt;$K$4,#N/A,E49&lt;$K$4,E49))</f>
        <v>62.4</v>
      </c>
      <c r="P49" s="1" cm="1">
        <f t="array" ref="P49">IF(E49=0,#N/A,_xlfn.IFS(E49&lt;0,#N/A,E49&gt;$K$4,#N/A,E49&lt;$K$4,E49))</f>
        <v>62.4</v>
      </c>
      <c r="Q49" s="10" cm="1">
        <f t="array" ref="Q49">IF(F49=0,#N/A,_xlfn.IFS(F49&lt;$I$5,#N/A,F49&gt;$K$5,#N/A,F49&lt;$K$5,F49))</f>
        <v>32.5</v>
      </c>
      <c r="R49" s="10"/>
      <c r="S49" s="10" cm="1">
        <f t="array" ref="S49">IF(G49=0,#N/A,_xlfn.IFS(G49&lt;$I$6,#N/A,G49&gt;$K$6,#N/A,G49&lt;$K$6,G49))</f>
        <v>3</v>
      </c>
      <c r="T49" s="23" cm="1">
        <f t="array" ref="T49">IF(I49=0,#N/A,_xlfn.IFS(I49&lt;$I$7,#N/A,I49&gt;$K$7,#N/A,I49&lt;$K$7,I49))</f>
        <v>1829.6</v>
      </c>
    </row>
    <row r="50" spans="1:20" x14ac:dyDescent="0.3">
      <c r="A50" s="2">
        <v>45558</v>
      </c>
      <c r="B50" s="1" t="s">
        <v>25</v>
      </c>
      <c r="C50" s="1">
        <v>0.64400000000000002</v>
      </c>
      <c r="D50" s="1">
        <v>0.13100000000000001</v>
      </c>
      <c r="E50" s="1">
        <v>76.2</v>
      </c>
      <c r="F50" s="1">
        <v>34</v>
      </c>
      <c r="G50" s="1">
        <v>8</v>
      </c>
      <c r="H50" s="1" t="s">
        <v>9</v>
      </c>
      <c r="I50" s="24">
        <v>3624</v>
      </c>
      <c r="J50" s="1" t="s">
        <v>10</v>
      </c>
      <c r="K50" s="1" cm="1">
        <f t="array" ref="K50">IF(C50=0,#N/A,_xlfn.IFS(C50&lt;$I$2,#N/A,C50&gt;$K$2,#N/A,C50&lt;$K$2,C50))</f>
        <v>0.64400000000000002</v>
      </c>
      <c r="L50" s="1" cm="1">
        <f t="array" ref="L50">IF(C50=0,#N/A,_xlfn.IFS(C50&lt;0,#N/A,C50&gt;1,#N/A,C50&lt;$K$2,C50))</f>
        <v>0.64400000000000002</v>
      </c>
      <c r="M50" s="1" cm="1">
        <f t="array" ref="M50">IF(D50=0,#N/A,_xlfn.IFS(D50&lt;$I$3,#N/A,D50&gt;$K$3,#N/A,D50&lt;$K$3,D50))</f>
        <v>0.13100000000000001</v>
      </c>
      <c r="N50" s="1" cm="1">
        <f t="array" ref="N50">IF(D50=0,#N/A,_xlfn.IFS(D50&lt;0,#N/A,D50&gt;1,#N/A,D50&lt;$K$2,D50))</f>
        <v>0.13100000000000001</v>
      </c>
      <c r="O50" s="1" cm="1">
        <f t="array" ref="O50">IF(E50=0,#N/A,_xlfn.IFS(E50&lt;$I$4,#N/A,E50&gt;$K$4,#N/A,E50&lt;$K$4,E50))</f>
        <v>76.2</v>
      </c>
      <c r="P50" s="1" cm="1">
        <f t="array" ref="P50">IF(E50=0,#N/A,_xlfn.IFS(E50&lt;0,#N/A,E50&gt;$K$4,#N/A,E50&lt;$K$4,E50))</f>
        <v>76.2</v>
      </c>
      <c r="Q50" s="10" cm="1">
        <f t="array" ref="Q50">IF(F50=0,#N/A,_xlfn.IFS(F50&lt;$I$5,#N/A,F50&gt;$K$5,#N/A,F50&lt;$K$5,F50))</f>
        <v>34</v>
      </c>
      <c r="R50" s="10"/>
      <c r="S50" s="10" cm="1">
        <f t="array" ref="S50">IF(G50=0,#N/A,_xlfn.IFS(G50&lt;$I$6,#N/A,G50&gt;$K$6,#N/A,G50&lt;$K$6,G50))</f>
        <v>8</v>
      </c>
      <c r="T50" s="23" cm="1">
        <f t="array" ref="T50">IF(I50=0,#N/A,_xlfn.IFS(I50&lt;$I$7,#N/A,I50&gt;$K$7,#N/A,I50&lt;$K$7,I50))</f>
        <v>3624</v>
      </c>
    </row>
    <row r="51" spans="1:20" x14ac:dyDescent="0.3">
      <c r="A51" s="2">
        <v>45565</v>
      </c>
      <c r="B51" s="1" t="s">
        <v>11</v>
      </c>
      <c r="C51" s="1">
        <v>0.35499999999999998</v>
      </c>
      <c r="D51" s="1">
        <v>0.32900000000000001</v>
      </c>
      <c r="E51" s="1">
        <v>3.9</v>
      </c>
      <c r="F51" s="1">
        <v>22.8</v>
      </c>
      <c r="G51" s="1">
        <v>5</v>
      </c>
      <c r="H51" s="1" t="s">
        <v>18</v>
      </c>
      <c r="I51" s="24">
        <v>3048.1</v>
      </c>
      <c r="J51" s="1" t="s">
        <v>10</v>
      </c>
      <c r="K51" s="1" cm="1">
        <f t="array" ref="K51">IF(C51=0,#N/A,_xlfn.IFS(C51&lt;$I$2,#N/A,C51&gt;$K$2,#N/A,C51&lt;$K$2,C51))</f>
        <v>0.35499999999999998</v>
      </c>
      <c r="L51" s="1" cm="1">
        <f t="array" ref="L51">IF(C51=0,#N/A,_xlfn.IFS(C51&lt;0,#N/A,C51&gt;1,#N/A,C51&lt;$K$2,C51))</f>
        <v>0.35499999999999998</v>
      </c>
      <c r="M51" s="1" cm="1">
        <f t="array" ref="M51">IF(D51=0,#N/A,_xlfn.IFS(D51&lt;$I$3,#N/A,D51&gt;$K$3,#N/A,D51&lt;$K$3,D51))</f>
        <v>0.32900000000000001</v>
      </c>
      <c r="N51" s="1" cm="1">
        <f t="array" ref="N51">IF(D51=0,#N/A,_xlfn.IFS(D51&lt;0,#N/A,D51&gt;1,#N/A,D51&lt;$K$2,D51))</f>
        <v>0.32900000000000001</v>
      </c>
      <c r="O51" s="1" cm="1">
        <f t="array" ref="O51">IF(E51=0,#N/A,_xlfn.IFS(E51&lt;$I$4,#N/A,E51&gt;$K$4,#N/A,E51&lt;$K$4,E51))</f>
        <v>3.9</v>
      </c>
      <c r="P51" s="1" cm="1">
        <f t="array" ref="P51">IF(E51=0,#N/A,_xlfn.IFS(E51&lt;0,#N/A,E51&gt;$K$4,#N/A,E51&lt;$K$4,E51))</f>
        <v>3.9</v>
      </c>
      <c r="Q51" s="10" cm="1">
        <f t="array" ref="Q51">IF(F51=0,#N/A,_xlfn.IFS(F51&lt;$I$5,#N/A,F51&gt;$K$5,#N/A,F51&lt;$K$5,F51))</f>
        <v>22.8</v>
      </c>
      <c r="R51" s="10"/>
      <c r="S51" s="10" cm="1">
        <f t="array" ref="S51">IF(G51=0,#N/A,_xlfn.IFS(G51&lt;$I$6,#N/A,G51&gt;$K$6,#N/A,G51&lt;$K$6,G51))</f>
        <v>5</v>
      </c>
      <c r="T51" s="23" cm="1">
        <f t="array" ref="T51">IF(I51=0,#N/A,_xlfn.IFS(I51&lt;$I$7,#N/A,I51&gt;$K$7,#N/A,I51&lt;$K$7,I51))</f>
        <v>3048.1</v>
      </c>
    </row>
    <row r="52" spans="1:20" x14ac:dyDescent="0.3">
      <c r="A52" s="2">
        <v>45572</v>
      </c>
      <c r="B52" s="1" t="s">
        <v>22</v>
      </c>
      <c r="C52" s="1">
        <v>0.42499999999999999</v>
      </c>
      <c r="D52" s="1">
        <v>0.46600000000000003</v>
      </c>
      <c r="E52" s="1">
        <v>83.7</v>
      </c>
      <c r="F52" s="1">
        <v>25.6</v>
      </c>
      <c r="G52" s="1">
        <v>14</v>
      </c>
      <c r="H52" s="1" t="s">
        <v>14</v>
      </c>
      <c r="I52" s="24">
        <v>3229.1</v>
      </c>
      <c r="J52" s="1" t="s">
        <v>10</v>
      </c>
      <c r="K52" s="1" cm="1">
        <f t="array" ref="K52">IF(C52=0,#N/A,_xlfn.IFS(C52&lt;$I$2,#N/A,C52&gt;$K$2,#N/A,C52&lt;$K$2,C52))</f>
        <v>0.42499999999999999</v>
      </c>
      <c r="L52" s="1" cm="1">
        <f t="array" ref="L52">IF(C52=0,#N/A,_xlfn.IFS(C52&lt;0,#N/A,C52&gt;1,#N/A,C52&lt;$K$2,C52))</f>
        <v>0.42499999999999999</v>
      </c>
      <c r="M52" s="1" cm="1">
        <f t="array" ref="M52">IF(D52=0,#N/A,_xlfn.IFS(D52&lt;$I$3,#N/A,D52&gt;$K$3,#N/A,D52&lt;$K$3,D52))</f>
        <v>0.46600000000000003</v>
      </c>
      <c r="N52" s="1" cm="1">
        <f t="array" ref="N52">IF(D52=0,#N/A,_xlfn.IFS(D52&lt;0,#N/A,D52&gt;1,#N/A,D52&lt;$K$2,D52))</f>
        <v>0.46600000000000003</v>
      </c>
      <c r="O52" s="1" cm="1">
        <f t="array" ref="O52">IF(E52=0,#N/A,_xlfn.IFS(E52&lt;$I$4,#N/A,E52&gt;$K$4,#N/A,E52&lt;$K$4,E52))</f>
        <v>83.7</v>
      </c>
      <c r="P52" s="1" cm="1">
        <f t="array" ref="P52">IF(E52=0,#N/A,_xlfn.IFS(E52&lt;0,#N/A,E52&gt;$K$4,#N/A,E52&lt;$K$4,E52))</f>
        <v>83.7</v>
      </c>
      <c r="Q52" s="10" cm="1">
        <f t="array" ref="Q52">IF(F52=0,#N/A,_xlfn.IFS(F52&lt;$I$5,#N/A,F52&gt;$K$5,#N/A,F52&lt;$K$5,F52))</f>
        <v>25.6</v>
      </c>
      <c r="R52" s="10"/>
      <c r="S52" s="10" cm="1">
        <f t="array" ref="S52">IF(G52=0,#N/A,_xlfn.IFS(G52&lt;$I$6,#N/A,G52&gt;$K$6,#N/A,G52&lt;$K$6,G52))</f>
        <v>14</v>
      </c>
      <c r="T52" s="23" cm="1">
        <f t="array" ref="T52">IF(I52=0,#N/A,_xlfn.IFS(I52&lt;$I$7,#N/A,I52&gt;$K$7,#N/A,I52&lt;$K$7,I52))</f>
        <v>3229.1</v>
      </c>
    </row>
    <row r="53" spans="1:20" x14ac:dyDescent="0.3">
      <c r="A53" s="2">
        <v>45579</v>
      </c>
      <c r="B53" s="1" t="s">
        <v>23</v>
      </c>
      <c r="C53" s="1">
        <v>0.79400000000000004</v>
      </c>
      <c r="D53" s="1">
        <v>0.40300000000000002</v>
      </c>
      <c r="E53" s="1">
        <v>62</v>
      </c>
      <c r="F53" s="1">
        <v>33.9</v>
      </c>
      <c r="G53" s="1">
        <v>3</v>
      </c>
      <c r="H53" s="1" t="s">
        <v>14</v>
      </c>
      <c r="I53" s="24">
        <v>4100.7</v>
      </c>
      <c r="J53" s="1" t="s">
        <v>10</v>
      </c>
      <c r="K53" s="1" cm="1">
        <f t="array" ref="K53">IF(C53=0,#N/A,_xlfn.IFS(C53&lt;$I$2,#N/A,C53&gt;$K$2,#N/A,C53&lt;$K$2,C53))</f>
        <v>0.79400000000000004</v>
      </c>
      <c r="L53" s="1" cm="1">
        <f t="array" ref="L53">IF(C53=0,#N/A,_xlfn.IFS(C53&lt;0,#N/A,C53&gt;1,#N/A,C53&lt;$K$2,C53))</f>
        <v>0.79400000000000004</v>
      </c>
      <c r="M53" s="1" cm="1">
        <f t="array" ref="M53">IF(D53=0,#N/A,_xlfn.IFS(D53&lt;$I$3,#N/A,D53&gt;$K$3,#N/A,D53&lt;$K$3,D53))</f>
        <v>0.40300000000000002</v>
      </c>
      <c r="N53" s="1" cm="1">
        <f t="array" ref="N53">IF(D53=0,#N/A,_xlfn.IFS(D53&lt;0,#N/A,D53&gt;1,#N/A,D53&lt;$K$2,D53))</f>
        <v>0.40300000000000002</v>
      </c>
      <c r="O53" s="1" cm="1">
        <f t="array" ref="O53">IF(E53=0,#N/A,_xlfn.IFS(E53&lt;$I$4,#N/A,E53&gt;$K$4,#N/A,E53&lt;$K$4,E53))</f>
        <v>62</v>
      </c>
      <c r="P53" s="1" cm="1">
        <f t="array" ref="P53">IF(E53=0,#N/A,_xlfn.IFS(E53&lt;0,#N/A,E53&gt;$K$4,#N/A,E53&lt;$K$4,E53))</f>
        <v>62</v>
      </c>
      <c r="Q53" s="10" cm="1">
        <f t="array" ref="Q53">IF(F53=0,#N/A,_xlfn.IFS(F53&lt;$I$5,#N/A,F53&gt;$K$5,#N/A,F53&lt;$K$5,F53))</f>
        <v>33.9</v>
      </c>
      <c r="R53" s="10"/>
      <c r="S53" s="10" cm="1">
        <f t="array" ref="S53">IF(G53=0,#N/A,_xlfn.IFS(G53&lt;$I$6,#N/A,G53&gt;$K$6,#N/A,G53&lt;$K$6,G53))</f>
        <v>3</v>
      </c>
      <c r="T53" s="23" cm="1">
        <f t="array" ref="T53">IF(I53=0,#N/A,_xlfn.IFS(I53&lt;$I$7,#N/A,I53&gt;$K$7,#N/A,I53&lt;$K$7,I53))</f>
        <v>4100.7</v>
      </c>
    </row>
    <row r="54" spans="1:20" x14ac:dyDescent="0.3">
      <c r="A54" s="2">
        <v>45586</v>
      </c>
      <c r="B54" s="1" t="s">
        <v>23</v>
      </c>
      <c r="C54" s="1">
        <v>0.71</v>
      </c>
      <c r="D54" s="1">
        <v>0.436</v>
      </c>
      <c r="E54" s="1">
        <v>56.3</v>
      </c>
      <c r="F54" s="1">
        <v>20.9</v>
      </c>
      <c r="G54" s="1">
        <v>1</v>
      </c>
      <c r="H54" s="1" t="s">
        <v>9</v>
      </c>
      <c r="I54" s="24">
        <v>5591.1</v>
      </c>
      <c r="J54" s="1" t="s">
        <v>10</v>
      </c>
      <c r="K54" s="1" cm="1">
        <f t="array" ref="K54">IF(C54=0,#N/A,_xlfn.IFS(C54&lt;$I$2,#N/A,C54&gt;$K$2,#N/A,C54&lt;$K$2,C54))</f>
        <v>0.71</v>
      </c>
      <c r="L54" s="1" cm="1">
        <f t="array" ref="L54">IF(C54=0,#N/A,_xlfn.IFS(C54&lt;0,#N/A,C54&gt;1,#N/A,C54&lt;$K$2,C54))</f>
        <v>0.71</v>
      </c>
      <c r="M54" s="1" cm="1">
        <f t="array" ref="M54">IF(D54=0,#N/A,_xlfn.IFS(D54&lt;$I$3,#N/A,D54&gt;$K$3,#N/A,D54&lt;$K$3,D54))</f>
        <v>0.436</v>
      </c>
      <c r="N54" s="1" cm="1">
        <f t="array" ref="N54">IF(D54=0,#N/A,_xlfn.IFS(D54&lt;0,#N/A,D54&gt;1,#N/A,D54&lt;$K$2,D54))</f>
        <v>0.436</v>
      </c>
      <c r="O54" s="1" cm="1">
        <f t="array" ref="O54">IF(E54=0,#N/A,_xlfn.IFS(E54&lt;$I$4,#N/A,E54&gt;$K$4,#N/A,E54&lt;$K$4,E54))</f>
        <v>56.3</v>
      </c>
      <c r="P54" s="1" cm="1">
        <f t="array" ref="P54">IF(E54=0,#N/A,_xlfn.IFS(E54&lt;0,#N/A,E54&gt;$K$4,#N/A,E54&lt;$K$4,E54))</f>
        <v>56.3</v>
      </c>
      <c r="Q54" s="10" cm="1">
        <f t="array" ref="Q54">IF(F54=0,#N/A,_xlfn.IFS(F54&lt;$I$5,#N/A,F54&gt;$K$5,#N/A,F54&lt;$K$5,F54))</f>
        <v>20.9</v>
      </c>
      <c r="R54" s="10"/>
      <c r="S54" s="10" cm="1">
        <f t="array" ref="S54">IF(G54=0,#N/A,_xlfn.IFS(G54&lt;$I$6,#N/A,G54&gt;$K$6,#N/A,G54&lt;$K$6,G54))</f>
        <v>1</v>
      </c>
      <c r="T54" s="23" cm="1">
        <f t="array" ref="T54">IF(I54=0,#N/A,_xlfn.IFS(I54&lt;$I$7,#N/A,I54&gt;$K$7,#N/A,I54&lt;$K$7,I54))</f>
        <v>5591.1</v>
      </c>
    </row>
    <row r="55" spans="1:20" x14ac:dyDescent="0.3">
      <c r="A55" s="2">
        <v>45593</v>
      </c>
      <c r="B55" s="1" t="s">
        <v>25</v>
      </c>
      <c r="C55" s="1">
        <v>0.26700000000000002</v>
      </c>
      <c r="D55" s="1">
        <v>0.14099999999999999</v>
      </c>
      <c r="E55" s="1">
        <v>62.5</v>
      </c>
      <c r="F55" s="1">
        <v>21.4</v>
      </c>
      <c r="G55" s="1">
        <v>5</v>
      </c>
      <c r="H55" s="1" t="s">
        <v>14</v>
      </c>
      <c r="I55" s="24">
        <v>2873.9</v>
      </c>
      <c r="J55" s="1" t="s">
        <v>12</v>
      </c>
      <c r="K55" s="1" cm="1">
        <f t="array" ref="K55">IF(C55=0,#N/A,_xlfn.IFS(C55&lt;$I$2,#N/A,C55&gt;$K$2,#N/A,C55&lt;$K$2,C55))</f>
        <v>0.26700000000000002</v>
      </c>
      <c r="L55" s="1" cm="1">
        <f t="array" ref="L55">IF(C55=0,#N/A,_xlfn.IFS(C55&lt;0,#N/A,C55&gt;1,#N/A,C55&lt;$K$2,C55))</f>
        <v>0.26700000000000002</v>
      </c>
      <c r="M55" s="1" cm="1">
        <f t="array" ref="M55">IF(D55=0,#N/A,_xlfn.IFS(D55&lt;$I$3,#N/A,D55&gt;$K$3,#N/A,D55&lt;$K$3,D55))</f>
        <v>0.14099999999999999</v>
      </c>
      <c r="N55" s="1" cm="1">
        <f t="array" ref="N55">IF(D55=0,#N/A,_xlfn.IFS(D55&lt;0,#N/A,D55&gt;1,#N/A,D55&lt;$K$2,D55))</f>
        <v>0.14099999999999999</v>
      </c>
      <c r="O55" s="1" cm="1">
        <f t="array" ref="O55">IF(E55=0,#N/A,_xlfn.IFS(E55&lt;$I$4,#N/A,E55&gt;$K$4,#N/A,E55&lt;$K$4,E55))</f>
        <v>62.5</v>
      </c>
      <c r="P55" s="1" cm="1">
        <f t="array" ref="P55">IF(E55=0,#N/A,_xlfn.IFS(E55&lt;0,#N/A,E55&gt;$K$4,#N/A,E55&lt;$K$4,E55))</f>
        <v>62.5</v>
      </c>
      <c r="Q55" s="10" cm="1">
        <f t="array" ref="Q55">IF(F55=0,#N/A,_xlfn.IFS(F55&lt;$I$5,#N/A,F55&gt;$K$5,#N/A,F55&lt;$K$5,F55))</f>
        <v>21.4</v>
      </c>
      <c r="R55" s="10"/>
      <c r="S55" s="10" cm="1">
        <f t="array" ref="S55">IF(G55=0,#N/A,_xlfn.IFS(G55&lt;$I$6,#N/A,G55&gt;$K$6,#N/A,G55&lt;$K$6,G55))</f>
        <v>5</v>
      </c>
      <c r="T55" s="23" cm="1">
        <f t="array" ref="T55">IF(I55=0,#N/A,_xlfn.IFS(I55&lt;$I$7,#N/A,I55&gt;$K$7,#N/A,I55&lt;$K$7,I55))</f>
        <v>2873.9</v>
      </c>
    </row>
    <row r="56" spans="1:20" x14ac:dyDescent="0.3">
      <c r="A56" s="2">
        <v>45600</v>
      </c>
      <c r="B56" s="1" t="s">
        <v>26</v>
      </c>
      <c r="C56" s="1">
        <v>0.5</v>
      </c>
      <c r="D56" s="1">
        <v>0.57599999999999996</v>
      </c>
      <c r="E56" s="1">
        <v>86.4</v>
      </c>
      <c r="F56" s="1">
        <v>22.4</v>
      </c>
      <c r="G56" s="1">
        <v>1</v>
      </c>
      <c r="H56" s="1" t="s">
        <v>9</v>
      </c>
      <c r="I56" s="24">
        <v>3613.6</v>
      </c>
      <c r="J56" s="1" t="s">
        <v>10</v>
      </c>
      <c r="K56" s="1" cm="1">
        <f t="array" ref="K56">IF(C56=0,#N/A,_xlfn.IFS(C56&lt;$I$2,#N/A,C56&gt;$K$2,#N/A,C56&lt;$K$2,C56))</f>
        <v>0.5</v>
      </c>
      <c r="L56" s="1" cm="1">
        <f t="array" ref="L56">IF(C56=0,#N/A,_xlfn.IFS(C56&lt;0,#N/A,C56&gt;1,#N/A,C56&lt;$K$2,C56))</f>
        <v>0.5</v>
      </c>
      <c r="M56" s="1" cm="1">
        <f t="array" ref="M56">IF(D56=0,#N/A,_xlfn.IFS(D56&lt;$I$3,#N/A,D56&gt;$K$3,#N/A,D56&lt;$K$3,D56))</f>
        <v>0.57599999999999996</v>
      </c>
      <c r="N56" s="1" cm="1">
        <f t="array" ref="N56">IF(D56=0,#N/A,_xlfn.IFS(D56&lt;0,#N/A,D56&gt;1,#N/A,D56&lt;$K$2,D56))</f>
        <v>0.57599999999999996</v>
      </c>
      <c r="O56" s="1" cm="1">
        <f t="array" ref="O56">IF(E56=0,#N/A,_xlfn.IFS(E56&lt;$I$4,#N/A,E56&gt;$K$4,#N/A,E56&lt;$K$4,E56))</f>
        <v>86.4</v>
      </c>
      <c r="P56" s="1" cm="1">
        <f t="array" ref="P56">IF(E56=0,#N/A,_xlfn.IFS(E56&lt;0,#N/A,E56&gt;$K$4,#N/A,E56&lt;$K$4,E56))</f>
        <v>86.4</v>
      </c>
      <c r="Q56" s="10" cm="1">
        <f t="array" ref="Q56">IF(F56=0,#N/A,_xlfn.IFS(F56&lt;$I$5,#N/A,F56&gt;$K$5,#N/A,F56&lt;$K$5,F56))</f>
        <v>22.4</v>
      </c>
      <c r="R56" s="10"/>
      <c r="S56" s="10" cm="1">
        <f t="array" ref="S56">IF(G56=0,#N/A,_xlfn.IFS(G56&lt;$I$6,#N/A,G56&gt;$K$6,#N/A,G56&lt;$K$6,G56))</f>
        <v>1</v>
      </c>
      <c r="T56" s="23" cm="1">
        <f t="array" ref="T56">IF(I56=0,#N/A,_xlfn.IFS(I56&lt;$I$7,#N/A,I56&gt;$K$7,#N/A,I56&lt;$K$7,I56))</f>
        <v>3613.6</v>
      </c>
    </row>
    <row r="57" spans="1:20" x14ac:dyDescent="0.3">
      <c r="A57" s="2">
        <v>45607</v>
      </c>
      <c r="B57" s="1" t="s">
        <v>26</v>
      </c>
      <c r="C57" s="1">
        <v>0.22</v>
      </c>
      <c r="D57" s="1">
        <v>0.51900000000000002</v>
      </c>
      <c r="E57" s="1">
        <v>58.7</v>
      </c>
      <c r="F57" s="1">
        <v>28.9</v>
      </c>
      <c r="G57" s="1">
        <v>4</v>
      </c>
      <c r="H57" s="1" t="s">
        <v>18</v>
      </c>
      <c r="I57" s="24">
        <v>1956.3</v>
      </c>
      <c r="J57" s="1" t="s">
        <v>12</v>
      </c>
      <c r="K57" s="1" cm="1">
        <f t="array" ref="K57">IF(C57=0,#N/A,_xlfn.IFS(C57&lt;$I$2,#N/A,C57&gt;$K$2,#N/A,C57&lt;$K$2,C57))</f>
        <v>0.22</v>
      </c>
      <c r="L57" s="1" cm="1">
        <f t="array" ref="L57">IF(C57=0,#N/A,_xlfn.IFS(C57&lt;0,#N/A,C57&gt;1,#N/A,C57&lt;$K$2,C57))</f>
        <v>0.22</v>
      </c>
      <c r="M57" s="1" cm="1">
        <f t="array" ref="M57">IF(D57=0,#N/A,_xlfn.IFS(D57&lt;$I$3,#N/A,D57&gt;$K$3,#N/A,D57&lt;$K$3,D57))</f>
        <v>0.51900000000000002</v>
      </c>
      <c r="N57" s="1" cm="1">
        <f t="array" ref="N57">IF(D57=0,#N/A,_xlfn.IFS(D57&lt;0,#N/A,D57&gt;1,#N/A,D57&lt;$K$2,D57))</f>
        <v>0.51900000000000002</v>
      </c>
      <c r="O57" s="1" cm="1">
        <f t="array" ref="O57">IF(E57=0,#N/A,_xlfn.IFS(E57&lt;$I$4,#N/A,E57&gt;$K$4,#N/A,E57&lt;$K$4,E57))</f>
        <v>58.7</v>
      </c>
      <c r="P57" s="1" cm="1">
        <f t="array" ref="P57">IF(E57=0,#N/A,_xlfn.IFS(E57&lt;0,#N/A,E57&gt;$K$4,#N/A,E57&lt;$K$4,E57))</f>
        <v>58.7</v>
      </c>
      <c r="Q57" s="10" cm="1">
        <f t="array" ref="Q57">IF(F57=0,#N/A,_xlfn.IFS(F57&lt;$I$5,#N/A,F57&gt;$K$5,#N/A,F57&lt;$K$5,F57))</f>
        <v>28.9</v>
      </c>
      <c r="R57" s="10"/>
      <c r="S57" s="10" cm="1">
        <f t="array" ref="S57">IF(G57=0,#N/A,_xlfn.IFS(G57&lt;$I$6,#N/A,G57&gt;$K$6,#N/A,G57&lt;$K$6,G57))</f>
        <v>4</v>
      </c>
      <c r="T57" s="23" cm="1">
        <f t="array" ref="T57">IF(I57=0,#N/A,_xlfn.IFS(I57&lt;$I$7,#N/A,I57&gt;$K$7,#N/A,I57&lt;$K$7,I57))</f>
        <v>1956.3</v>
      </c>
    </row>
    <row r="58" spans="1:20" x14ac:dyDescent="0.3">
      <c r="A58" s="2">
        <v>45614</v>
      </c>
      <c r="B58" s="1" t="s">
        <v>17</v>
      </c>
      <c r="C58" s="1">
        <v>0.53700000000000003</v>
      </c>
      <c r="D58" s="1">
        <v>0.503</v>
      </c>
      <c r="E58" s="1">
        <v>58.1</v>
      </c>
      <c r="F58" s="1">
        <v>22.3</v>
      </c>
      <c r="G58" s="1">
        <v>5</v>
      </c>
      <c r="H58" s="1" t="s">
        <v>9</v>
      </c>
      <c r="I58" s="24">
        <v>3463.7</v>
      </c>
      <c r="J58" s="1" t="s">
        <v>10</v>
      </c>
      <c r="K58" s="1" cm="1">
        <f t="array" ref="K58">IF(C58=0,#N/A,_xlfn.IFS(C58&lt;$I$2,#N/A,C58&gt;$K$2,#N/A,C58&lt;$K$2,C58))</f>
        <v>0.53700000000000003</v>
      </c>
      <c r="L58" s="1" cm="1">
        <f t="array" ref="L58">IF(C58=0,#N/A,_xlfn.IFS(C58&lt;0,#N/A,C58&gt;1,#N/A,C58&lt;$K$2,C58))</f>
        <v>0.53700000000000003</v>
      </c>
      <c r="M58" s="1" cm="1">
        <f t="array" ref="M58">IF(D58=0,#N/A,_xlfn.IFS(D58&lt;$I$3,#N/A,D58&gt;$K$3,#N/A,D58&lt;$K$3,D58))</f>
        <v>0.503</v>
      </c>
      <c r="N58" s="1" cm="1">
        <f t="array" ref="N58">IF(D58=0,#N/A,_xlfn.IFS(D58&lt;0,#N/A,D58&gt;1,#N/A,D58&lt;$K$2,D58))</f>
        <v>0.503</v>
      </c>
      <c r="O58" s="1" cm="1">
        <f t="array" ref="O58">IF(E58=0,#N/A,_xlfn.IFS(E58&lt;$I$4,#N/A,E58&gt;$K$4,#N/A,E58&lt;$K$4,E58))</f>
        <v>58.1</v>
      </c>
      <c r="P58" s="1" cm="1">
        <f t="array" ref="P58">IF(E58=0,#N/A,_xlfn.IFS(E58&lt;0,#N/A,E58&gt;$K$4,#N/A,E58&lt;$K$4,E58))</f>
        <v>58.1</v>
      </c>
      <c r="Q58" s="10" cm="1">
        <f t="array" ref="Q58">IF(F58=0,#N/A,_xlfn.IFS(F58&lt;$I$5,#N/A,F58&gt;$K$5,#N/A,F58&lt;$K$5,F58))</f>
        <v>22.3</v>
      </c>
      <c r="R58" s="10"/>
      <c r="S58" s="10" cm="1">
        <f t="array" ref="S58">IF(G58=0,#N/A,_xlfn.IFS(G58&lt;$I$6,#N/A,G58&gt;$K$6,#N/A,G58&lt;$K$6,G58))</f>
        <v>5</v>
      </c>
      <c r="T58" s="23" cm="1">
        <f t="array" ref="T58">IF(I58=0,#N/A,_xlfn.IFS(I58&lt;$I$7,#N/A,I58&gt;$K$7,#N/A,I58&lt;$K$7,I58))</f>
        <v>3463.7</v>
      </c>
    </row>
    <row r="59" spans="1:20" x14ac:dyDescent="0.3">
      <c r="A59" s="2">
        <v>45621</v>
      </c>
      <c r="B59" s="1" t="s">
        <v>8</v>
      </c>
      <c r="C59" s="1">
        <v>0.66400000000000003</v>
      </c>
      <c r="D59" s="1">
        <v>0.51100000000000001</v>
      </c>
      <c r="E59" s="1">
        <v>99.1</v>
      </c>
      <c r="F59" s="1">
        <v>34.5</v>
      </c>
      <c r="G59" s="1">
        <v>3</v>
      </c>
      <c r="H59" s="1" t="s">
        <v>14</v>
      </c>
      <c r="I59" s="24">
        <v>3405.9</v>
      </c>
      <c r="J59" s="1" t="s">
        <v>10</v>
      </c>
      <c r="K59" s="1" cm="1">
        <f t="array" ref="K59">IF(C59=0,#N/A,_xlfn.IFS(C59&lt;$I$2,#N/A,C59&gt;$K$2,#N/A,C59&lt;$K$2,C59))</f>
        <v>0.66400000000000003</v>
      </c>
      <c r="L59" s="1" cm="1">
        <f t="array" ref="L59">IF(C59=0,#N/A,_xlfn.IFS(C59&lt;0,#N/A,C59&gt;1,#N/A,C59&lt;$K$2,C59))</f>
        <v>0.66400000000000003</v>
      </c>
      <c r="M59" s="1" cm="1">
        <f t="array" ref="M59">IF(D59=0,#N/A,_xlfn.IFS(D59&lt;$I$3,#N/A,D59&gt;$K$3,#N/A,D59&lt;$K$3,D59))</f>
        <v>0.51100000000000001</v>
      </c>
      <c r="N59" s="1" cm="1">
        <f t="array" ref="N59">IF(D59=0,#N/A,_xlfn.IFS(D59&lt;0,#N/A,D59&gt;1,#N/A,D59&lt;$K$2,D59))</f>
        <v>0.51100000000000001</v>
      </c>
      <c r="O59" s="1" cm="1">
        <f t="array" ref="O59">IF(E59=0,#N/A,_xlfn.IFS(E59&lt;$I$4,#N/A,E59&gt;$K$4,#N/A,E59&lt;$K$4,E59))</f>
        <v>99.1</v>
      </c>
      <c r="P59" s="1" cm="1">
        <f t="array" ref="P59">IF(E59=0,#N/A,_xlfn.IFS(E59&lt;0,#N/A,E59&gt;$K$4,#N/A,E59&lt;$K$4,E59))</f>
        <v>99.1</v>
      </c>
      <c r="Q59" s="10" cm="1">
        <f t="array" ref="Q59">IF(F59=0,#N/A,_xlfn.IFS(F59&lt;$I$5,#N/A,F59&gt;$K$5,#N/A,F59&lt;$K$5,F59))</f>
        <v>34.5</v>
      </c>
      <c r="R59" s="10"/>
      <c r="S59" s="10" cm="1">
        <f t="array" ref="S59">IF(G59=0,#N/A,_xlfn.IFS(G59&lt;$I$6,#N/A,G59&gt;$K$6,#N/A,G59&lt;$K$6,G59))</f>
        <v>3</v>
      </c>
      <c r="T59" s="23" cm="1">
        <f t="array" ref="T59">IF(I59=0,#N/A,_xlfn.IFS(I59&lt;$I$7,#N/A,I59&gt;$K$7,#N/A,I59&lt;$K$7,I59))</f>
        <v>3405.9</v>
      </c>
    </row>
    <row r="60" spans="1:20" x14ac:dyDescent="0.3">
      <c r="A60" s="2">
        <v>45628</v>
      </c>
      <c r="B60" s="1" t="s">
        <v>30</v>
      </c>
      <c r="C60" s="1">
        <v>0.28299999999999997</v>
      </c>
      <c r="D60" s="1">
        <v>0.56599999999999995</v>
      </c>
      <c r="E60" s="1">
        <v>75.7</v>
      </c>
      <c r="F60" s="1">
        <v>26.7</v>
      </c>
      <c r="G60" s="1">
        <v>13</v>
      </c>
      <c r="H60" s="1" t="s">
        <v>18</v>
      </c>
      <c r="I60" s="24">
        <v>2340.6999999999998</v>
      </c>
      <c r="J60" s="1" t="s">
        <v>12</v>
      </c>
      <c r="K60" s="1" cm="1">
        <f t="array" ref="K60">IF(C60=0,#N/A,_xlfn.IFS(C60&lt;$I$2,#N/A,C60&gt;$K$2,#N/A,C60&lt;$K$2,C60))</f>
        <v>0.28299999999999997</v>
      </c>
      <c r="L60" s="1" cm="1">
        <f t="array" ref="L60">IF(C60=0,#N/A,_xlfn.IFS(C60&lt;0,#N/A,C60&gt;1,#N/A,C60&lt;$K$2,C60))</f>
        <v>0.28299999999999997</v>
      </c>
      <c r="M60" s="1" cm="1">
        <f t="array" ref="M60">IF(D60=0,#N/A,_xlfn.IFS(D60&lt;$I$3,#N/A,D60&gt;$K$3,#N/A,D60&lt;$K$3,D60))</f>
        <v>0.56599999999999995</v>
      </c>
      <c r="N60" s="1" cm="1">
        <f t="array" ref="N60">IF(D60=0,#N/A,_xlfn.IFS(D60&lt;0,#N/A,D60&gt;1,#N/A,D60&lt;$K$2,D60))</f>
        <v>0.56599999999999995</v>
      </c>
      <c r="O60" s="1" cm="1">
        <f t="array" ref="O60">IF(E60=0,#N/A,_xlfn.IFS(E60&lt;$I$4,#N/A,E60&gt;$K$4,#N/A,E60&lt;$K$4,E60))</f>
        <v>75.7</v>
      </c>
      <c r="P60" s="1" cm="1">
        <f t="array" ref="P60">IF(E60=0,#N/A,_xlfn.IFS(E60&lt;0,#N/A,E60&gt;$K$4,#N/A,E60&lt;$K$4,E60))</f>
        <v>75.7</v>
      </c>
      <c r="Q60" s="10" cm="1">
        <f t="array" ref="Q60">IF(F60=0,#N/A,_xlfn.IFS(F60&lt;$I$5,#N/A,F60&gt;$K$5,#N/A,F60&lt;$K$5,F60))</f>
        <v>26.7</v>
      </c>
      <c r="R60" s="10"/>
      <c r="S60" s="10" cm="1">
        <f t="array" ref="S60">IF(G60=0,#N/A,_xlfn.IFS(G60&lt;$I$6,#N/A,G60&gt;$K$6,#N/A,G60&lt;$K$6,G60))</f>
        <v>13</v>
      </c>
      <c r="T60" s="23" cm="1">
        <f t="array" ref="T60">IF(I60=0,#N/A,_xlfn.IFS(I60&lt;$I$7,#N/A,I60&gt;$K$7,#N/A,I60&lt;$K$7,I60))</f>
        <v>2340.6999999999998</v>
      </c>
    </row>
    <row r="61" spans="1:20" x14ac:dyDescent="0.3">
      <c r="A61" s="2">
        <v>45635</v>
      </c>
      <c r="B61" s="1" t="s">
        <v>30</v>
      </c>
      <c r="C61" s="1">
        <v>0.40200000000000002</v>
      </c>
      <c r="D61" s="1">
        <v>0.372</v>
      </c>
      <c r="E61" s="1">
        <v>44.2</v>
      </c>
      <c r="F61" s="1">
        <v>27.5</v>
      </c>
      <c r="G61" s="1">
        <v>12</v>
      </c>
      <c r="H61" s="1" t="s">
        <v>9</v>
      </c>
      <c r="I61" s="24">
        <v>2799.3</v>
      </c>
      <c r="J61" s="1" t="s">
        <v>12</v>
      </c>
      <c r="K61" s="1" cm="1">
        <f t="array" ref="K61">IF(C61=0,#N/A,_xlfn.IFS(C61&lt;$I$2,#N/A,C61&gt;$K$2,#N/A,C61&lt;$K$2,C61))</f>
        <v>0.40200000000000002</v>
      </c>
      <c r="L61" s="1" cm="1">
        <f t="array" ref="L61">IF(C61=0,#N/A,_xlfn.IFS(C61&lt;0,#N/A,C61&gt;1,#N/A,C61&lt;$K$2,C61))</f>
        <v>0.40200000000000002</v>
      </c>
      <c r="M61" s="1" cm="1">
        <f t="array" ref="M61">IF(D61=0,#N/A,_xlfn.IFS(D61&lt;$I$3,#N/A,D61&gt;$K$3,#N/A,D61&lt;$K$3,D61))</f>
        <v>0.372</v>
      </c>
      <c r="N61" s="1" cm="1">
        <f t="array" ref="N61">IF(D61=0,#N/A,_xlfn.IFS(D61&lt;0,#N/A,D61&gt;1,#N/A,D61&lt;$K$2,D61))</f>
        <v>0.372</v>
      </c>
      <c r="O61" s="1" cm="1">
        <f t="array" ref="O61">IF(E61=0,#N/A,_xlfn.IFS(E61&lt;$I$4,#N/A,E61&gt;$K$4,#N/A,E61&lt;$K$4,E61))</f>
        <v>44.2</v>
      </c>
      <c r="P61" s="1" cm="1">
        <f t="array" ref="P61">IF(E61=0,#N/A,_xlfn.IFS(E61&lt;0,#N/A,E61&gt;$K$4,#N/A,E61&lt;$K$4,E61))</f>
        <v>44.2</v>
      </c>
      <c r="Q61" s="10" cm="1">
        <f t="array" ref="Q61">IF(F61=0,#N/A,_xlfn.IFS(F61&lt;$I$5,#N/A,F61&gt;$K$5,#N/A,F61&lt;$K$5,F61))</f>
        <v>27.5</v>
      </c>
      <c r="R61" s="10"/>
      <c r="S61" s="10" cm="1">
        <f t="array" ref="S61">IF(G61=0,#N/A,_xlfn.IFS(G61&lt;$I$6,#N/A,G61&gt;$K$6,#N/A,G61&lt;$K$6,G61))</f>
        <v>12</v>
      </c>
      <c r="T61" s="23" cm="1">
        <f t="array" ref="T61">IF(I61=0,#N/A,_xlfn.IFS(I61&lt;$I$7,#N/A,I61&gt;$K$7,#N/A,I61&lt;$K$7,I61))</f>
        <v>2799.3</v>
      </c>
    </row>
    <row r="62" spans="1:20" x14ac:dyDescent="0.3">
      <c r="A62" s="2">
        <v>45642</v>
      </c>
      <c r="B62" s="1" t="s">
        <v>31</v>
      </c>
      <c r="C62" s="1">
        <v>0.47799999999999998</v>
      </c>
      <c r="D62" s="1">
        <v>0.2</v>
      </c>
      <c r="E62" s="1">
        <v>70.7</v>
      </c>
      <c r="F62" s="1">
        <v>23.7</v>
      </c>
      <c r="G62" s="1">
        <v>2</v>
      </c>
      <c r="H62" s="1" t="s">
        <v>18</v>
      </c>
      <c r="I62" s="24">
        <v>3419.9</v>
      </c>
      <c r="J62" s="1" t="s">
        <v>10</v>
      </c>
      <c r="K62" s="1" cm="1">
        <f t="array" ref="K62">IF(C62=0,#N/A,_xlfn.IFS(C62&lt;$I$2,#N/A,C62&gt;$K$2,#N/A,C62&lt;$K$2,C62))</f>
        <v>0.47799999999999998</v>
      </c>
      <c r="L62" s="1" cm="1">
        <f t="array" ref="L62">IF(C62=0,#N/A,_xlfn.IFS(C62&lt;0,#N/A,C62&gt;1,#N/A,C62&lt;$K$2,C62))</f>
        <v>0.47799999999999998</v>
      </c>
      <c r="M62" s="1" cm="1">
        <f t="array" ref="M62">IF(D62=0,#N/A,_xlfn.IFS(D62&lt;$I$3,#N/A,D62&gt;$K$3,#N/A,D62&lt;$K$3,D62))</f>
        <v>0.2</v>
      </c>
      <c r="N62" s="1" cm="1">
        <f t="array" ref="N62">IF(D62=0,#N/A,_xlfn.IFS(D62&lt;0,#N/A,D62&gt;1,#N/A,D62&lt;$K$2,D62))</f>
        <v>0.2</v>
      </c>
      <c r="O62" s="1" cm="1">
        <f t="array" ref="O62">IF(E62=0,#N/A,_xlfn.IFS(E62&lt;$I$4,#N/A,E62&gt;$K$4,#N/A,E62&lt;$K$4,E62))</f>
        <v>70.7</v>
      </c>
      <c r="P62" s="1" cm="1">
        <f t="array" ref="P62">IF(E62=0,#N/A,_xlfn.IFS(E62&lt;0,#N/A,E62&gt;$K$4,#N/A,E62&lt;$K$4,E62))</f>
        <v>70.7</v>
      </c>
      <c r="Q62" s="10" cm="1">
        <f t="array" ref="Q62">IF(F62=0,#N/A,_xlfn.IFS(F62&lt;$I$5,#N/A,F62&gt;$K$5,#N/A,F62&lt;$K$5,F62))</f>
        <v>23.7</v>
      </c>
      <c r="R62" s="10"/>
      <c r="S62" s="10" cm="1">
        <f t="array" ref="S62">IF(G62=0,#N/A,_xlfn.IFS(G62&lt;$I$6,#N/A,G62&gt;$K$6,#N/A,G62&lt;$K$6,G62))</f>
        <v>2</v>
      </c>
      <c r="T62" s="23" cm="1">
        <f t="array" ref="T62">IF(I62=0,#N/A,_xlfn.IFS(I62&lt;$I$7,#N/A,I62&gt;$K$7,#N/A,I62&lt;$K$7,I62))</f>
        <v>3419.9</v>
      </c>
    </row>
    <row r="63" spans="1:20" x14ac:dyDescent="0.3">
      <c r="A63" s="2">
        <v>45649</v>
      </c>
      <c r="B63" s="1" t="s">
        <v>15</v>
      </c>
      <c r="C63" s="1">
        <v>0.84399999999999997</v>
      </c>
      <c r="D63" s="1">
        <v>0.40799999999999997</v>
      </c>
      <c r="E63" s="1">
        <v>38.9</v>
      </c>
      <c r="F63" s="1">
        <v>27.1</v>
      </c>
      <c r="G63" s="1">
        <v>6</v>
      </c>
      <c r="H63" s="1" t="s">
        <v>18</v>
      </c>
      <c r="I63" s="24">
        <v>4706.3</v>
      </c>
      <c r="J63" s="1" t="s">
        <v>10</v>
      </c>
      <c r="K63" s="1" cm="1">
        <f t="array" ref="K63">IF(C63=0,#N/A,_xlfn.IFS(C63&lt;$I$2,#N/A,C63&gt;$K$2,#N/A,C63&lt;$K$2,C63))</f>
        <v>0.84399999999999997</v>
      </c>
      <c r="L63" s="1" cm="1">
        <f t="array" ref="L63">IF(C63=0,#N/A,_xlfn.IFS(C63&lt;0,#N/A,C63&gt;1,#N/A,C63&lt;$K$2,C63))</f>
        <v>0.84399999999999997</v>
      </c>
      <c r="M63" s="1" cm="1">
        <f t="array" ref="M63">IF(D63=0,#N/A,_xlfn.IFS(D63&lt;$I$3,#N/A,D63&gt;$K$3,#N/A,D63&lt;$K$3,D63))</f>
        <v>0.40799999999999997</v>
      </c>
      <c r="N63" s="1" cm="1">
        <f t="array" ref="N63">IF(D63=0,#N/A,_xlfn.IFS(D63&lt;0,#N/A,D63&gt;1,#N/A,D63&lt;$K$2,D63))</f>
        <v>0.40799999999999997</v>
      </c>
      <c r="O63" s="1" cm="1">
        <f t="array" ref="O63">IF(E63=0,#N/A,_xlfn.IFS(E63&lt;$I$4,#N/A,E63&gt;$K$4,#N/A,E63&lt;$K$4,E63))</f>
        <v>38.9</v>
      </c>
      <c r="P63" s="1" cm="1">
        <f t="array" ref="P63">IF(E63=0,#N/A,_xlfn.IFS(E63&lt;0,#N/A,E63&gt;$K$4,#N/A,E63&lt;$K$4,E63))</f>
        <v>38.9</v>
      </c>
      <c r="Q63" s="10" cm="1">
        <f t="array" ref="Q63">IF(F63=0,#N/A,_xlfn.IFS(F63&lt;$I$5,#N/A,F63&gt;$K$5,#N/A,F63&lt;$K$5,F63))</f>
        <v>27.1</v>
      </c>
      <c r="R63" s="10"/>
      <c r="S63" s="10" cm="1">
        <f t="array" ref="S63">IF(G63=0,#N/A,_xlfn.IFS(G63&lt;$I$6,#N/A,G63&gt;$K$6,#N/A,G63&lt;$K$6,G63))</f>
        <v>6</v>
      </c>
      <c r="T63" s="23" cm="1">
        <f t="array" ref="T63">IF(I63=0,#N/A,_xlfn.IFS(I63&lt;$I$7,#N/A,I63&gt;$K$7,#N/A,I63&lt;$K$7,I63))</f>
        <v>4706.3</v>
      </c>
    </row>
    <row r="64" spans="1:20" x14ac:dyDescent="0.3">
      <c r="A64" s="2">
        <v>45656</v>
      </c>
      <c r="B64" s="1" t="s">
        <v>31</v>
      </c>
      <c r="C64" s="1">
        <v>0.89500000000000002</v>
      </c>
      <c r="D64" s="1">
        <v>0.47099999999999997</v>
      </c>
      <c r="E64" s="1">
        <v>22.9</v>
      </c>
      <c r="F64" s="1">
        <v>29.9</v>
      </c>
      <c r="G64" s="1">
        <v>1</v>
      </c>
      <c r="H64" s="1" t="s">
        <v>14</v>
      </c>
      <c r="I64" s="24">
        <v>4748.2</v>
      </c>
      <c r="J64" s="1" t="s">
        <v>10</v>
      </c>
      <c r="K64" s="1" cm="1">
        <f t="array" ref="K64">IF(C64=0,#N/A,_xlfn.IFS(C64&lt;$I$2,#N/A,C64&gt;$K$2,#N/A,C64&lt;$K$2,C64))</f>
        <v>0.89500000000000002</v>
      </c>
      <c r="L64" s="1" cm="1">
        <f t="array" ref="L64">IF(C64=0,#N/A,_xlfn.IFS(C64&lt;0,#N/A,C64&gt;1,#N/A,C64&lt;$K$2,C64))</f>
        <v>0.89500000000000002</v>
      </c>
      <c r="M64" s="1" cm="1">
        <f t="array" ref="M64">IF(D64=0,#N/A,_xlfn.IFS(D64&lt;$I$3,#N/A,D64&gt;$K$3,#N/A,D64&lt;$K$3,D64))</f>
        <v>0.47099999999999997</v>
      </c>
      <c r="N64" s="1" cm="1">
        <f t="array" ref="N64">IF(D64=0,#N/A,_xlfn.IFS(D64&lt;0,#N/A,D64&gt;1,#N/A,D64&lt;$K$2,D64))</f>
        <v>0.47099999999999997</v>
      </c>
      <c r="O64" s="1" cm="1">
        <f t="array" ref="O64">IF(E64=0,#N/A,_xlfn.IFS(E64&lt;$I$4,#N/A,E64&gt;$K$4,#N/A,E64&lt;$K$4,E64))</f>
        <v>22.9</v>
      </c>
      <c r="P64" s="1" cm="1">
        <f t="array" ref="P64">IF(E64=0,#N/A,_xlfn.IFS(E64&lt;0,#N/A,E64&gt;$K$4,#N/A,E64&lt;$K$4,E64))</f>
        <v>22.9</v>
      </c>
      <c r="Q64" s="10" cm="1">
        <f t="array" ref="Q64">IF(F64=0,#N/A,_xlfn.IFS(F64&lt;$I$5,#N/A,F64&gt;$K$5,#N/A,F64&lt;$K$5,F64))</f>
        <v>29.9</v>
      </c>
      <c r="R64" s="10"/>
      <c r="S64" s="10" cm="1">
        <f t="array" ref="S64">IF(G64=0,#N/A,_xlfn.IFS(G64&lt;$I$6,#N/A,G64&gt;$K$6,#N/A,G64&lt;$K$6,G64))</f>
        <v>1</v>
      </c>
      <c r="T64" s="23" cm="1">
        <f t="array" ref="T64">IF(I64=0,#N/A,_xlfn.IFS(I64&lt;$I$7,#N/A,I64&gt;$K$7,#N/A,I64&lt;$K$7,I64))</f>
        <v>4748.2</v>
      </c>
    </row>
    <row r="65" spans="1:20" x14ac:dyDescent="0.3">
      <c r="A65" s="2">
        <v>45663</v>
      </c>
      <c r="B65" s="1" t="s">
        <v>15</v>
      </c>
      <c r="C65" s="1">
        <v>0.23100000000000001</v>
      </c>
      <c r="D65" s="1">
        <v>0.46899999999999997</v>
      </c>
      <c r="E65" s="1">
        <v>59.7</v>
      </c>
      <c r="F65" s="1">
        <v>31.3</v>
      </c>
      <c r="G65" s="1">
        <v>12</v>
      </c>
      <c r="H65" s="1" t="s">
        <v>18</v>
      </c>
      <c r="I65" s="24">
        <v>1555.6</v>
      </c>
      <c r="J65" s="1" t="s">
        <v>12</v>
      </c>
      <c r="K65" s="1" cm="1">
        <f t="array" ref="K65">IF(C65=0,#N/A,_xlfn.IFS(C65&lt;$I$2,#N/A,C65&gt;$K$2,#N/A,C65&lt;$K$2,C65))</f>
        <v>0.23100000000000001</v>
      </c>
      <c r="L65" s="1" cm="1">
        <f t="array" ref="L65">IF(C65=0,#N/A,_xlfn.IFS(C65&lt;0,#N/A,C65&gt;1,#N/A,C65&lt;$K$2,C65))</f>
        <v>0.23100000000000001</v>
      </c>
      <c r="M65" s="1" cm="1">
        <f t="array" ref="M65">IF(D65=0,#N/A,_xlfn.IFS(D65&lt;$I$3,#N/A,D65&gt;$K$3,#N/A,D65&lt;$K$3,D65))</f>
        <v>0.46899999999999997</v>
      </c>
      <c r="N65" s="1" cm="1">
        <f t="array" ref="N65">IF(D65=0,#N/A,_xlfn.IFS(D65&lt;0,#N/A,D65&gt;1,#N/A,D65&lt;$K$2,D65))</f>
        <v>0.46899999999999997</v>
      </c>
      <c r="O65" s="1" cm="1">
        <f t="array" ref="O65">IF(E65=0,#N/A,_xlfn.IFS(E65&lt;$I$4,#N/A,E65&gt;$K$4,#N/A,E65&lt;$K$4,E65))</f>
        <v>59.7</v>
      </c>
      <c r="P65" s="1" cm="1">
        <f t="array" ref="P65">IF(E65=0,#N/A,_xlfn.IFS(E65&lt;0,#N/A,E65&gt;$K$4,#N/A,E65&lt;$K$4,E65))</f>
        <v>59.7</v>
      </c>
      <c r="Q65" s="10" cm="1">
        <f t="array" ref="Q65">IF(F65=0,#N/A,_xlfn.IFS(F65&lt;$I$5,#N/A,F65&gt;$K$5,#N/A,F65&lt;$K$5,F65))</f>
        <v>31.3</v>
      </c>
      <c r="R65" s="10"/>
      <c r="S65" s="10" cm="1">
        <f t="array" ref="S65">IF(G65=0,#N/A,_xlfn.IFS(G65&lt;$I$6,#N/A,G65&gt;$K$6,#N/A,G65&lt;$K$6,G65))</f>
        <v>12</v>
      </c>
      <c r="T65" s="23" cm="1">
        <f t="array" ref="T65">IF(I65=0,#N/A,_xlfn.IFS(I65&lt;$I$7,#N/A,I65&gt;$K$7,#N/A,I65&lt;$K$7,I65))</f>
        <v>1555.6</v>
      </c>
    </row>
    <row r="66" spans="1:20" x14ac:dyDescent="0.3">
      <c r="A66" s="2">
        <v>45670</v>
      </c>
      <c r="B66" s="1" t="s">
        <v>30</v>
      </c>
      <c r="C66" s="1">
        <v>0.73299999999999998</v>
      </c>
      <c r="D66" s="1">
        <v>0.36099999999999999</v>
      </c>
      <c r="E66" s="1">
        <v>-50</v>
      </c>
      <c r="F66" s="1">
        <v>50</v>
      </c>
      <c r="G66" s="1">
        <v>10</v>
      </c>
      <c r="H66" s="1" t="s">
        <v>14</v>
      </c>
      <c r="I66" s="24">
        <v>394114570689006</v>
      </c>
      <c r="J66" s="1" t="s">
        <v>10</v>
      </c>
      <c r="K66" s="1" cm="1">
        <f t="array" ref="K66">IF(C66=0,#N/A,_xlfn.IFS(C66&lt;$I$2,#N/A,C66&gt;$K$2,#N/A,C66&lt;$K$2,C66))</f>
        <v>0.73299999999999998</v>
      </c>
      <c r="L66" s="1" cm="1">
        <f t="array" ref="L66">IF(C66=0,#N/A,_xlfn.IFS(C66&lt;0,#N/A,C66&gt;1,#N/A,C66&lt;$K$2,C66))</f>
        <v>0.73299999999999998</v>
      </c>
      <c r="M66" s="1" cm="1">
        <f t="array" ref="M66">IF(D66=0,#N/A,_xlfn.IFS(D66&lt;$I$3,#N/A,D66&gt;$K$3,#N/A,D66&lt;$K$3,D66))</f>
        <v>0.36099999999999999</v>
      </c>
      <c r="N66" s="1" cm="1">
        <f t="array" ref="N66">IF(D66=0,#N/A,_xlfn.IFS(D66&lt;0,#N/A,D66&gt;1,#N/A,D66&lt;$K$2,D66))</f>
        <v>0.36099999999999999</v>
      </c>
      <c r="O66" s="1" cm="1">
        <f t="array" ref="O66">IF(E66=0,#N/A,_xlfn.IFS(E66&lt;$I$4,#N/A,E66&gt;$K$4,#N/A,E66&lt;$K$4,E66))</f>
        <v>-50</v>
      </c>
      <c r="P66" s="1" t="e" cm="1">
        <f t="array" ref="P66">IF(E66=0,#N/A,_xlfn.IFS(E66&lt;0,#N/A,E66&gt;$K$4,#N/A,E66&lt;$K$4,E66))</f>
        <v>#N/A</v>
      </c>
      <c r="Q66" s="10" t="e" cm="1">
        <f t="array" ref="Q66">IF(F66=0,#N/A,_xlfn.IFS(F66&lt;$I$5,#N/A,F66&gt;$K$5,#N/A,F66&lt;$K$5,F66))</f>
        <v>#N/A</v>
      </c>
      <c r="R66" s="10"/>
      <c r="S66" s="10" cm="1">
        <f t="array" ref="S66">IF(G66=0,#N/A,_xlfn.IFS(G66&lt;$I$6,#N/A,G66&gt;$K$6,#N/A,G66&lt;$K$6,G66))</f>
        <v>10</v>
      </c>
      <c r="T66" s="23" t="e" cm="1">
        <f t="array" ref="T66">IF(I66=0,#N/A,_xlfn.IFS(I66&lt;$I$7,#N/A,I66&gt;$K$7,#N/A,I66&lt;$K$7,I66))</f>
        <v>#N/A</v>
      </c>
    </row>
    <row r="67" spans="1:20" x14ac:dyDescent="0.3">
      <c r="A67" s="2">
        <v>45677</v>
      </c>
      <c r="B67" s="1" t="s">
        <v>27</v>
      </c>
      <c r="C67" s="1">
        <v>0.46</v>
      </c>
      <c r="D67" s="1">
        <v>0.13400000000000001</v>
      </c>
      <c r="E67" s="1">
        <v>92.9</v>
      </c>
      <c r="F67" s="1">
        <v>28.7</v>
      </c>
      <c r="G67" s="1">
        <v>13</v>
      </c>
      <c r="H67" s="1" t="s">
        <v>18</v>
      </c>
      <c r="I67" s="24">
        <v>3461.1</v>
      </c>
      <c r="J67" s="1" t="s">
        <v>10</v>
      </c>
      <c r="K67" s="1" cm="1">
        <f t="array" ref="K67">IF(C67=0,#N/A,_xlfn.IFS(C67&lt;$I$2,#N/A,C67&gt;$K$2,#N/A,C67&lt;$K$2,C67))</f>
        <v>0.46</v>
      </c>
      <c r="L67" s="1" cm="1">
        <f t="array" ref="L67">IF(C67=0,#N/A,_xlfn.IFS(C67&lt;0,#N/A,C67&gt;1,#N/A,C67&lt;$K$2,C67))</f>
        <v>0.46</v>
      </c>
      <c r="M67" s="1" cm="1">
        <f t="array" ref="M67">IF(D67=0,#N/A,_xlfn.IFS(D67&lt;$I$3,#N/A,D67&gt;$K$3,#N/A,D67&lt;$K$3,D67))</f>
        <v>0.13400000000000001</v>
      </c>
      <c r="N67" s="1" cm="1">
        <f t="array" ref="N67">IF(D67=0,#N/A,_xlfn.IFS(D67&lt;0,#N/A,D67&gt;1,#N/A,D67&lt;$K$2,D67))</f>
        <v>0.13400000000000001</v>
      </c>
      <c r="O67" s="1" cm="1">
        <f t="array" ref="O67">IF(E67=0,#N/A,_xlfn.IFS(E67&lt;$I$4,#N/A,E67&gt;$K$4,#N/A,E67&lt;$K$4,E67))</f>
        <v>92.9</v>
      </c>
      <c r="P67" s="1" cm="1">
        <f t="array" ref="P67">IF(E67=0,#N/A,_xlfn.IFS(E67&lt;0,#N/A,E67&gt;$K$4,#N/A,E67&lt;$K$4,E67))</f>
        <v>92.9</v>
      </c>
      <c r="Q67" s="10" cm="1">
        <f t="array" ref="Q67">IF(F67=0,#N/A,_xlfn.IFS(F67&lt;$I$5,#N/A,F67&gt;$K$5,#N/A,F67&lt;$K$5,F67))</f>
        <v>28.7</v>
      </c>
      <c r="R67" s="10"/>
      <c r="S67" s="10" cm="1">
        <f t="array" ref="S67">IF(G67=0,#N/A,_xlfn.IFS(G67&lt;$I$6,#N/A,G67&gt;$K$6,#N/A,G67&lt;$K$6,G67))</f>
        <v>13</v>
      </c>
      <c r="T67" s="23" cm="1">
        <f t="array" ref="T67">IF(I67=0,#N/A,_xlfn.IFS(I67&lt;$I$7,#N/A,I67&gt;$K$7,#N/A,I67&lt;$K$7,I67))</f>
        <v>3461.1</v>
      </c>
    </row>
    <row r="68" spans="1:20" x14ac:dyDescent="0.3">
      <c r="A68" s="2">
        <v>45684</v>
      </c>
      <c r="B68" s="1" t="s">
        <v>17</v>
      </c>
      <c r="C68" s="1">
        <v>0.47499999999999998</v>
      </c>
      <c r="D68" s="1">
        <v>0.28599999999999998</v>
      </c>
      <c r="E68" s="1">
        <v>34.200000000000003</v>
      </c>
      <c r="F68" s="1">
        <v>33.6</v>
      </c>
      <c r="G68" s="1">
        <v>5</v>
      </c>
      <c r="H68" s="1" t="s">
        <v>9</v>
      </c>
      <c r="I68" s="24">
        <v>1722.7</v>
      </c>
      <c r="J68" s="1" t="s">
        <v>12</v>
      </c>
      <c r="K68" s="1" cm="1">
        <f t="array" ref="K68">IF(C68=0,#N/A,_xlfn.IFS(C68&lt;$I$2,#N/A,C68&gt;$K$2,#N/A,C68&lt;$K$2,C68))</f>
        <v>0.47499999999999998</v>
      </c>
      <c r="L68" s="1" cm="1">
        <f t="array" ref="L68">IF(C68=0,#N/A,_xlfn.IFS(C68&lt;0,#N/A,C68&gt;1,#N/A,C68&lt;$K$2,C68))</f>
        <v>0.47499999999999998</v>
      </c>
      <c r="M68" s="1" cm="1">
        <f t="array" ref="M68">IF(D68=0,#N/A,_xlfn.IFS(D68&lt;$I$3,#N/A,D68&gt;$K$3,#N/A,D68&lt;$K$3,D68))</f>
        <v>0.28599999999999998</v>
      </c>
      <c r="N68" s="1" cm="1">
        <f t="array" ref="N68">IF(D68=0,#N/A,_xlfn.IFS(D68&lt;0,#N/A,D68&gt;1,#N/A,D68&lt;$K$2,D68))</f>
        <v>0.28599999999999998</v>
      </c>
      <c r="O68" s="1" cm="1">
        <f t="array" ref="O68">IF(E68=0,#N/A,_xlfn.IFS(E68&lt;$I$4,#N/A,E68&gt;$K$4,#N/A,E68&lt;$K$4,E68))</f>
        <v>34.200000000000003</v>
      </c>
      <c r="P68" s="1" cm="1">
        <f t="array" ref="P68">IF(E68=0,#N/A,_xlfn.IFS(E68&lt;0,#N/A,E68&gt;$K$4,#N/A,E68&lt;$K$4,E68))</f>
        <v>34.200000000000003</v>
      </c>
      <c r="Q68" s="10" cm="1">
        <f t="array" ref="Q68">IF(F68=0,#N/A,_xlfn.IFS(F68&lt;$I$5,#N/A,F68&gt;$K$5,#N/A,F68&lt;$K$5,F68))</f>
        <v>33.6</v>
      </c>
      <c r="R68" s="10"/>
      <c r="S68" s="10" cm="1">
        <f t="array" ref="S68">IF(G68=0,#N/A,_xlfn.IFS(G68&lt;$I$6,#N/A,G68&gt;$K$6,#N/A,G68&lt;$K$6,G68))</f>
        <v>5</v>
      </c>
      <c r="T68" s="23" cm="1">
        <f t="array" ref="T68">IF(I68=0,#N/A,_xlfn.IFS(I68&lt;$I$7,#N/A,I68&gt;$K$7,#N/A,I68&lt;$K$7,I68))</f>
        <v>1722.7</v>
      </c>
    </row>
    <row r="69" spans="1:20" x14ac:dyDescent="0.3">
      <c r="A69" s="2">
        <v>45691</v>
      </c>
      <c r="B69" s="1" t="s">
        <v>22</v>
      </c>
      <c r="C69" s="1">
        <v>0.72799999999999998</v>
      </c>
      <c r="D69" s="1">
        <v>0.56000000000000005</v>
      </c>
      <c r="E69" s="1">
        <v>52.8</v>
      </c>
      <c r="F69" s="1">
        <v>32.299999999999997</v>
      </c>
      <c r="G69" s="1">
        <v>12</v>
      </c>
      <c r="H69" s="1" t="s">
        <v>18</v>
      </c>
      <c r="I69" s="24">
        <v>3813</v>
      </c>
      <c r="J69" s="1" t="s">
        <v>10</v>
      </c>
      <c r="K69" s="1" cm="1">
        <f t="array" ref="K69">IF(C69=0,#N/A,_xlfn.IFS(C69&lt;$I$2,#N/A,C69&gt;$K$2,#N/A,C69&lt;$K$2,C69))</f>
        <v>0.72799999999999998</v>
      </c>
      <c r="L69" s="1" cm="1">
        <f t="array" ref="L69">IF(C69=0,#N/A,_xlfn.IFS(C69&lt;0,#N/A,C69&gt;1,#N/A,C69&lt;$K$2,C69))</f>
        <v>0.72799999999999998</v>
      </c>
      <c r="M69" s="1" cm="1">
        <f t="array" ref="M69">IF(D69=0,#N/A,_xlfn.IFS(D69&lt;$I$3,#N/A,D69&gt;$K$3,#N/A,D69&lt;$K$3,D69))</f>
        <v>0.56000000000000005</v>
      </c>
      <c r="N69" s="1" cm="1">
        <f t="array" ref="N69">IF(D69=0,#N/A,_xlfn.IFS(D69&lt;0,#N/A,D69&gt;1,#N/A,D69&lt;$K$2,D69))</f>
        <v>0.56000000000000005</v>
      </c>
      <c r="O69" s="1" cm="1">
        <f t="array" ref="O69">IF(E69=0,#N/A,_xlfn.IFS(E69&lt;$I$4,#N/A,E69&gt;$K$4,#N/A,E69&lt;$K$4,E69))</f>
        <v>52.8</v>
      </c>
      <c r="P69" s="1" cm="1">
        <f t="array" ref="P69">IF(E69=0,#N/A,_xlfn.IFS(E69&lt;0,#N/A,E69&gt;$K$4,#N/A,E69&lt;$K$4,E69))</f>
        <v>52.8</v>
      </c>
      <c r="Q69" s="10" cm="1">
        <f t="array" ref="Q69">IF(F69=0,#N/A,_xlfn.IFS(F69&lt;$I$5,#N/A,F69&gt;$K$5,#N/A,F69&lt;$K$5,F69))</f>
        <v>32.299999999999997</v>
      </c>
      <c r="R69" s="10"/>
      <c r="S69" s="10" cm="1">
        <f t="array" ref="S69">IF(G69=0,#N/A,_xlfn.IFS(G69&lt;$I$6,#N/A,G69&gt;$K$6,#N/A,G69&lt;$K$6,G69))</f>
        <v>12</v>
      </c>
      <c r="T69" s="23" cm="1">
        <f t="array" ref="T69">IF(I69=0,#N/A,_xlfn.IFS(I69&lt;$I$7,#N/A,I69&gt;$K$7,#N/A,I69&lt;$K$7,I69))</f>
        <v>3813</v>
      </c>
    </row>
    <row r="70" spans="1:20" x14ac:dyDescent="0.3">
      <c r="A70" s="2">
        <v>45698</v>
      </c>
      <c r="B70" s="1" t="s">
        <v>8</v>
      </c>
      <c r="C70" s="1">
        <v>0.84299999999999997</v>
      </c>
      <c r="D70" s="1">
        <v>0.39200000000000002</v>
      </c>
      <c r="E70" s="1">
        <v>21.2</v>
      </c>
      <c r="F70" s="1">
        <v>31.4</v>
      </c>
      <c r="G70" s="1">
        <v>3</v>
      </c>
      <c r="H70" s="1" t="s">
        <v>9</v>
      </c>
      <c r="I70" s="24">
        <v>4608.1000000000004</v>
      </c>
      <c r="J70" s="1" t="s">
        <v>10</v>
      </c>
      <c r="K70" s="1" cm="1">
        <f t="array" ref="K70">IF(C70=0,#N/A,_xlfn.IFS(C70&lt;$I$2,#N/A,C70&gt;$K$2,#N/A,C70&lt;$K$2,C70))</f>
        <v>0.84299999999999997</v>
      </c>
      <c r="L70" s="1" cm="1">
        <f t="array" ref="L70">IF(C70=0,#N/A,_xlfn.IFS(C70&lt;0,#N/A,C70&gt;1,#N/A,C70&lt;$K$2,C70))</f>
        <v>0.84299999999999997</v>
      </c>
      <c r="M70" s="1" cm="1">
        <f t="array" ref="M70">IF(D70=0,#N/A,_xlfn.IFS(D70&lt;$I$3,#N/A,D70&gt;$K$3,#N/A,D70&lt;$K$3,D70))</f>
        <v>0.39200000000000002</v>
      </c>
      <c r="N70" s="1" cm="1">
        <f t="array" ref="N70">IF(D70=0,#N/A,_xlfn.IFS(D70&lt;0,#N/A,D70&gt;1,#N/A,D70&lt;$K$2,D70))</f>
        <v>0.39200000000000002</v>
      </c>
      <c r="O70" s="1" cm="1">
        <f t="array" ref="O70">IF(E70=0,#N/A,_xlfn.IFS(E70&lt;$I$4,#N/A,E70&gt;$K$4,#N/A,E70&lt;$K$4,E70))</f>
        <v>21.2</v>
      </c>
      <c r="P70" s="1" cm="1">
        <f t="array" ref="P70">IF(E70=0,#N/A,_xlfn.IFS(E70&lt;0,#N/A,E70&gt;$K$4,#N/A,E70&lt;$K$4,E70))</f>
        <v>21.2</v>
      </c>
      <c r="Q70" s="10" cm="1">
        <f t="array" ref="Q70">IF(F70=0,#N/A,_xlfn.IFS(F70&lt;$I$5,#N/A,F70&gt;$K$5,#N/A,F70&lt;$K$5,F70))</f>
        <v>31.4</v>
      </c>
      <c r="R70" s="10"/>
      <c r="S70" s="10" cm="1">
        <f t="array" ref="S70">IF(G70=0,#N/A,_xlfn.IFS(G70&lt;$I$6,#N/A,G70&gt;$K$6,#N/A,G70&lt;$K$6,G70))</f>
        <v>3</v>
      </c>
      <c r="T70" s="23" cm="1">
        <f t="array" ref="T70">IF(I70=0,#N/A,_xlfn.IFS(I70&lt;$I$7,#N/A,I70&gt;$K$7,#N/A,I70&lt;$K$7,I70))</f>
        <v>4608.1000000000004</v>
      </c>
    </row>
    <row r="71" spans="1:20" x14ac:dyDescent="0.3">
      <c r="A71" s="2">
        <v>45705</v>
      </c>
      <c r="B71" s="1" t="s">
        <v>31</v>
      </c>
      <c r="C71" s="1">
        <v>0.86599999999999999</v>
      </c>
      <c r="D71" s="1">
        <v>0.36899999999999999</v>
      </c>
      <c r="E71" s="1">
        <v>99.6</v>
      </c>
      <c r="F71" s="1">
        <v>20.8</v>
      </c>
      <c r="G71" s="1">
        <v>5</v>
      </c>
      <c r="H71" s="1" t="s">
        <v>9</v>
      </c>
      <c r="I71" s="24">
        <v>5902.2</v>
      </c>
      <c r="J71" s="1" t="s">
        <v>10</v>
      </c>
      <c r="K71" s="1" cm="1">
        <f t="array" ref="K71">IF(C71=0,#N/A,_xlfn.IFS(C71&lt;$I$2,#N/A,C71&gt;$K$2,#N/A,C71&lt;$K$2,C71))</f>
        <v>0.86599999999999999</v>
      </c>
      <c r="L71" s="1" cm="1">
        <f t="array" ref="L71">IF(C71=0,#N/A,_xlfn.IFS(C71&lt;0,#N/A,C71&gt;1,#N/A,C71&lt;$K$2,C71))</f>
        <v>0.86599999999999999</v>
      </c>
      <c r="M71" s="1" cm="1">
        <f t="array" ref="M71">IF(D71=0,#N/A,_xlfn.IFS(D71&lt;$I$3,#N/A,D71&gt;$K$3,#N/A,D71&lt;$K$3,D71))</f>
        <v>0.36899999999999999</v>
      </c>
      <c r="N71" s="1" cm="1">
        <f t="array" ref="N71">IF(D71=0,#N/A,_xlfn.IFS(D71&lt;0,#N/A,D71&gt;1,#N/A,D71&lt;$K$2,D71))</f>
        <v>0.36899999999999999</v>
      </c>
      <c r="O71" s="1" cm="1">
        <f t="array" ref="O71">IF(E71=0,#N/A,_xlfn.IFS(E71&lt;$I$4,#N/A,E71&gt;$K$4,#N/A,E71&lt;$K$4,E71))</f>
        <v>99.6</v>
      </c>
      <c r="P71" s="1" cm="1">
        <f t="array" ref="P71">IF(E71=0,#N/A,_xlfn.IFS(E71&lt;0,#N/A,E71&gt;$K$4,#N/A,E71&lt;$K$4,E71))</f>
        <v>99.6</v>
      </c>
      <c r="Q71" s="10" cm="1">
        <f t="array" ref="Q71">IF(F71=0,#N/A,_xlfn.IFS(F71&lt;$I$5,#N/A,F71&gt;$K$5,#N/A,F71&lt;$K$5,F71))</f>
        <v>20.8</v>
      </c>
      <c r="R71" s="10"/>
      <c r="S71" s="10" cm="1">
        <f t="array" ref="S71">IF(G71=0,#N/A,_xlfn.IFS(G71&lt;$I$6,#N/A,G71&gt;$K$6,#N/A,G71&lt;$K$6,G71))</f>
        <v>5</v>
      </c>
      <c r="T71" s="23" cm="1">
        <f t="array" ref="T71">IF(I71=0,#N/A,_xlfn.IFS(I71&lt;$I$7,#N/A,I71&gt;$K$7,#N/A,I71&lt;$K$7,I71))</f>
        <v>5902.2</v>
      </c>
    </row>
    <row r="72" spans="1:20" x14ac:dyDescent="0.3">
      <c r="A72" s="2">
        <v>45712</v>
      </c>
      <c r="B72" s="1" t="s">
        <v>32</v>
      </c>
      <c r="C72" s="1">
        <v>0.60399999999999998</v>
      </c>
      <c r="D72" s="1">
        <v>0.23400000000000001</v>
      </c>
      <c r="E72" s="1">
        <v>98.1</v>
      </c>
      <c r="F72" s="1">
        <v>20.100000000000001</v>
      </c>
      <c r="G72" s="1">
        <v>3</v>
      </c>
      <c r="H72" s="1" t="s">
        <v>18</v>
      </c>
      <c r="I72" s="24">
        <v>4235.2</v>
      </c>
      <c r="J72" s="1" t="s">
        <v>10</v>
      </c>
      <c r="K72" s="1" cm="1">
        <f t="array" ref="K72">IF(C72=0,#N/A,_xlfn.IFS(C72&lt;$I$2,#N/A,C72&gt;$K$2,#N/A,C72&lt;$K$2,C72))</f>
        <v>0.60399999999999998</v>
      </c>
      <c r="L72" s="1" cm="1">
        <f t="array" ref="L72">IF(C72=0,#N/A,_xlfn.IFS(C72&lt;0,#N/A,C72&gt;1,#N/A,C72&lt;$K$2,C72))</f>
        <v>0.60399999999999998</v>
      </c>
      <c r="M72" s="1" cm="1">
        <f t="array" ref="M72">IF(D72=0,#N/A,_xlfn.IFS(D72&lt;$I$3,#N/A,D72&gt;$K$3,#N/A,D72&lt;$K$3,D72))</f>
        <v>0.23400000000000001</v>
      </c>
      <c r="N72" s="1" cm="1">
        <f t="array" ref="N72">IF(D72=0,#N/A,_xlfn.IFS(D72&lt;0,#N/A,D72&gt;1,#N/A,D72&lt;$K$2,D72))</f>
        <v>0.23400000000000001</v>
      </c>
      <c r="O72" s="1" cm="1">
        <f t="array" ref="O72">IF(E72=0,#N/A,_xlfn.IFS(E72&lt;$I$4,#N/A,E72&gt;$K$4,#N/A,E72&lt;$K$4,E72))</f>
        <v>98.1</v>
      </c>
      <c r="P72" s="1" cm="1">
        <f t="array" ref="P72">IF(E72=0,#N/A,_xlfn.IFS(E72&lt;0,#N/A,E72&gt;$K$4,#N/A,E72&lt;$K$4,E72))</f>
        <v>98.1</v>
      </c>
      <c r="Q72" s="10" cm="1">
        <f t="array" ref="Q72">IF(F72=0,#N/A,_xlfn.IFS(F72&lt;$I$5,#N/A,F72&gt;$K$5,#N/A,F72&lt;$K$5,F72))</f>
        <v>20.100000000000001</v>
      </c>
      <c r="R72" s="10"/>
      <c r="S72" s="10" cm="1">
        <f t="array" ref="S72">IF(G72=0,#N/A,_xlfn.IFS(G72&lt;$I$6,#N/A,G72&gt;$K$6,#N/A,G72&lt;$K$6,G72))</f>
        <v>3</v>
      </c>
      <c r="T72" s="23" cm="1">
        <f t="array" ref="T72">IF(I72=0,#N/A,_xlfn.IFS(I72&lt;$I$7,#N/A,I72&gt;$K$7,#N/A,I72&lt;$K$7,I72))</f>
        <v>4235.2</v>
      </c>
    </row>
    <row r="73" spans="1:20" x14ac:dyDescent="0.3">
      <c r="A73" s="2">
        <v>45719</v>
      </c>
      <c r="B73" s="1" t="s">
        <v>15</v>
      </c>
      <c r="C73" s="1">
        <v>0.45</v>
      </c>
      <c r="D73" s="1">
        <v>0.28399999999999997</v>
      </c>
      <c r="E73" s="1">
        <v>65</v>
      </c>
      <c r="F73" s="1">
        <v>23.2</v>
      </c>
      <c r="G73" s="1">
        <v>3</v>
      </c>
      <c r="H73" s="1" t="s">
        <v>9</v>
      </c>
      <c r="I73" s="24">
        <v>3770.3</v>
      </c>
      <c r="J73" s="1" t="s">
        <v>10</v>
      </c>
      <c r="K73" s="1" cm="1">
        <f t="array" ref="K73">IF(C73=0,#N/A,_xlfn.IFS(C73&lt;$I$2,#N/A,C73&gt;$K$2,#N/A,C73&lt;$K$2,C73))</f>
        <v>0.45</v>
      </c>
      <c r="L73" s="1" cm="1">
        <f t="array" ref="L73">IF(C73=0,#N/A,_xlfn.IFS(C73&lt;0,#N/A,C73&gt;1,#N/A,C73&lt;$K$2,C73))</f>
        <v>0.45</v>
      </c>
      <c r="M73" s="1" cm="1">
        <f t="array" ref="M73">IF(D73=0,#N/A,_xlfn.IFS(D73&lt;$I$3,#N/A,D73&gt;$K$3,#N/A,D73&lt;$K$3,D73))</f>
        <v>0.28399999999999997</v>
      </c>
      <c r="N73" s="1" cm="1">
        <f t="array" ref="N73">IF(D73=0,#N/A,_xlfn.IFS(D73&lt;0,#N/A,D73&gt;1,#N/A,D73&lt;$K$2,D73))</f>
        <v>0.28399999999999997</v>
      </c>
      <c r="O73" s="1" cm="1">
        <f t="array" ref="O73">IF(E73=0,#N/A,_xlfn.IFS(E73&lt;$I$4,#N/A,E73&gt;$K$4,#N/A,E73&lt;$K$4,E73))</f>
        <v>65</v>
      </c>
      <c r="P73" s="1" cm="1">
        <f t="array" ref="P73">IF(E73=0,#N/A,_xlfn.IFS(E73&lt;0,#N/A,E73&gt;$K$4,#N/A,E73&lt;$K$4,E73))</f>
        <v>65</v>
      </c>
      <c r="Q73" s="10" cm="1">
        <f t="array" ref="Q73">IF(F73=0,#N/A,_xlfn.IFS(F73&lt;$I$5,#N/A,F73&gt;$K$5,#N/A,F73&lt;$K$5,F73))</f>
        <v>23.2</v>
      </c>
      <c r="R73" s="10"/>
      <c r="S73" s="10" cm="1">
        <f t="array" ref="S73">IF(G73=0,#N/A,_xlfn.IFS(G73&lt;$I$6,#N/A,G73&gt;$K$6,#N/A,G73&lt;$K$6,G73))</f>
        <v>3</v>
      </c>
      <c r="T73" s="23" cm="1">
        <f t="array" ref="T73">IF(I73=0,#N/A,_xlfn.IFS(I73&lt;$I$7,#N/A,I73&gt;$K$7,#N/A,I73&lt;$K$7,I73))</f>
        <v>3770.3</v>
      </c>
    </row>
    <row r="74" spans="1:20" x14ac:dyDescent="0.3">
      <c r="A74" s="2">
        <v>45726</v>
      </c>
      <c r="B74" s="1" t="s">
        <v>13</v>
      </c>
      <c r="C74" s="1">
        <v>0.751</v>
      </c>
      <c r="D74" s="1">
        <v>0.54800000000000004</v>
      </c>
      <c r="E74" s="1">
        <v>80.400000000000006</v>
      </c>
      <c r="F74" s="1">
        <v>30</v>
      </c>
      <c r="G74" s="1">
        <v>14</v>
      </c>
      <c r="H74" s="1" t="s">
        <v>18</v>
      </c>
      <c r="I74" s="24">
        <v>3836.9</v>
      </c>
      <c r="J74" s="1" t="s">
        <v>10</v>
      </c>
      <c r="K74" s="1" cm="1">
        <f t="array" ref="K74">IF(C74=0,#N/A,_xlfn.IFS(C74&lt;$I$2,#N/A,C74&gt;$K$2,#N/A,C74&lt;$K$2,C74))</f>
        <v>0.751</v>
      </c>
      <c r="L74" s="1" cm="1">
        <f t="array" ref="L74">IF(C74=0,#N/A,_xlfn.IFS(C74&lt;0,#N/A,C74&gt;1,#N/A,C74&lt;$K$2,C74))</f>
        <v>0.751</v>
      </c>
      <c r="M74" s="1" cm="1">
        <f t="array" ref="M74">IF(D74=0,#N/A,_xlfn.IFS(D74&lt;$I$3,#N/A,D74&gt;$K$3,#N/A,D74&lt;$K$3,D74))</f>
        <v>0.54800000000000004</v>
      </c>
      <c r="N74" s="1" cm="1">
        <f t="array" ref="N74">IF(D74=0,#N/A,_xlfn.IFS(D74&lt;0,#N/A,D74&gt;1,#N/A,D74&lt;$K$2,D74))</f>
        <v>0.54800000000000004</v>
      </c>
      <c r="O74" s="1" cm="1">
        <f t="array" ref="O74">IF(E74=0,#N/A,_xlfn.IFS(E74&lt;$I$4,#N/A,E74&gt;$K$4,#N/A,E74&lt;$K$4,E74))</f>
        <v>80.400000000000006</v>
      </c>
      <c r="P74" s="1" cm="1">
        <f t="array" ref="P74">IF(E74=0,#N/A,_xlfn.IFS(E74&lt;0,#N/A,E74&gt;$K$4,#N/A,E74&lt;$K$4,E74))</f>
        <v>80.400000000000006</v>
      </c>
      <c r="Q74" s="10" cm="1">
        <f t="array" ref="Q74">IF(F74=0,#N/A,_xlfn.IFS(F74&lt;$I$5,#N/A,F74&gt;$K$5,#N/A,F74&lt;$K$5,F74))</f>
        <v>30</v>
      </c>
      <c r="R74" s="10"/>
      <c r="S74" s="10" cm="1">
        <f t="array" ref="S74">IF(G74=0,#N/A,_xlfn.IFS(G74&lt;$I$6,#N/A,G74&gt;$K$6,#N/A,G74&lt;$K$6,G74))</f>
        <v>14</v>
      </c>
      <c r="T74" s="23" cm="1">
        <f t="array" ref="T74">IF(I74=0,#N/A,_xlfn.IFS(I74&lt;$I$7,#N/A,I74&gt;$K$7,#N/A,I74&lt;$K$7,I74))</f>
        <v>3836.9</v>
      </c>
    </row>
    <row r="75" spans="1:20" x14ac:dyDescent="0.3">
      <c r="A75" s="2">
        <v>45733</v>
      </c>
      <c r="B75" s="1" t="s">
        <v>31</v>
      </c>
      <c r="C75" s="1">
        <v>0.376</v>
      </c>
      <c r="D75" s="1">
        <v>0.433</v>
      </c>
      <c r="E75" s="1">
        <v>71.5</v>
      </c>
      <c r="F75" s="1">
        <v>26.2</v>
      </c>
      <c r="G75" s="1">
        <v>3</v>
      </c>
      <c r="H75" s="1" t="s">
        <v>18</v>
      </c>
      <c r="I75" s="24">
        <v>2590.1999999999998</v>
      </c>
      <c r="J75" s="1" t="s">
        <v>12</v>
      </c>
      <c r="K75" s="1" cm="1">
        <f t="array" ref="K75">IF(C75=0,#N/A,_xlfn.IFS(C75&lt;$I$2,#N/A,C75&gt;$K$2,#N/A,C75&lt;$K$2,C75))</f>
        <v>0.376</v>
      </c>
      <c r="L75" s="1" cm="1">
        <f t="array" ref="L75">IF(C75=0,#N/A,_xlfn.IFS(C75&lt;0,#N/A,C75&gt;1,#N/A,C75&lt;$K$2,C75))</f>
        <v>0.376</v>
      </c>
      <c r="M75" s="1" cm="1">
        <f t="array" ref="M75">IF(D75=0,#N/A,_xlfn.IFS(D75&lt;$I$3,#N/A,D75&gt;$K$3,#N/A,D75&lt;$K$3,D75))</f>
        <v>0.433</v>
      </c>
      <c r="N75" s="1" cm="1">
        <f t="array" ref="N75">IF(D75=0,#N/A,_xlfn.IFS(D75&lt;0,#N/A,D75&gt;1,#N/A,D75&lt;$K$2,D75))</f>
        <v>0.433</v>
      </c>
      <c r="O75" s="1" cm="1">
        <f t="array" ref="O75">IF(E75=0,#N/A,_xlfn.IFS(E75&lt;$I$4,#N/A,E75&gt;$K$4,#N/A,E75&lt;$K$4,E75))</f>
        <v>71.5</v>
      </c>
      <c r="P75" s="1" cm="1">
        <f t="array" ref="P75">IF(E75=0,#N/A,_xlfn.IFS(E75&lt;0,#N/A,E75&gt;$K$4,#N/A,E75&lt;$K$4,E75))</f>
        <v>71.5</v>
      </c>
      <c r="Q75" s="10" cm="1">
        <f t="array" ref="Q75">IF(F75=0,#N/A,_xlfn.IFS(F75&lt;$I$5,#N/A,F75&gt;$K$5,#N/A,F75&lt;$K$5,F75))</f>
        <v>26.2</v>
      </c>
      <c r="R75" s="10"/>
      <c r="S75" s="10" cm="1">
        <f t="array" ref="S75">IF(G75=0,#N/A,_xlfn.IFS(G75&lt;$I$6,#N/A,G75&gt;$K$6,#N/A,G75&lt;$K$6,G75))</f>
        <v>3</v>
      </c>
      <c r="T75" s="23" cm="1">
        <f t="array" ref="T75">IF(I75=0,#N/A,_xlfn.IFS(I75&lt;$I$7,#N/A,I75&gt;$K$7,#N/A,I75&lt;$K$7,I75))</f>
        <v>2590.1999999999998</v>
      </c>
    </row>
    <row r="76" spans="1:20" x14ac:dyDescent="0.3">
      <c r="A76" s="2">
        <v>45740</v>
      </c>
      <c r="B76" s="1" t="s">
        <v>13</v>
      </c>
      <c r="C76" s="1">
        <v>0.59499999999999997</v>
      </c>
      <c r="D76" s="1">
        <v>0.49399999999999999</v>
      </c>
      <c r="E76" s="1">
        <v>59.3</v>
      </c>
      <c r="F76" s="1">
        <v>26</v>
      </c>
      <c r="G76" s="1">
        <v>8</v>
      </c>
      <c r="H76" s="1" t="s">
        <v>9</v>
      </c>
      <c r="I76" s="24">
        <v>4061.2</v>
      </c>
      <c r="J76" s="1" t="s">
        <v>10</v>
      </c>
      <c r="K76" s="1" cm="1">
        <f t="array" ref="K76">IF(C76=0,#N/A,_xlfn.IFS(C76&lt;$I$2,#N/A,C76&gt;$K$2,#N/A,C76&lt;$K$2,C76))</f>
        <v>0.59499999999999997</v>
      </c>
      <c r="L76" s="1" cm="1">
        <f t="array" ref="L76">IF(C76=0,#N/A,_xlfn.IFS(C76&lt;0,#N/A,C76&gt;1,#N/A,C76&lt;$K$2,C76))</f>
        <v>0.59499999999999997</v>
      </c>
      <c r="M76" s="1" cm="1">
        <f t="array" ref="M76">IF(D76=0,#N/A,_xlfn.IFS(D76&lt;$I$3,#N/A,D76&gt;$K$3,#N/A,D76&lt;$K$3,D76))</f>
        <v>0.49399999999999999</v>
      </c>
      <c r="N76" s="1" cm="1">
        <f t="array" ref="N76">IF(D76=0,#N/A,_xlfn.IFS(D76&lt;0,#N/A,D76&gt;1,#N/A,D76&lt;$K$2,D76))</f>
        <v>0.49399999999999999</v>
      </c>
      <c r="O76" s="1" cm="1">
        <f t="array" ref="O76">IF(E76=0,#N/A,_xlfn.IFS(E76&lt;$I$4,#N/A,E76&gt;$K$4,#N/A,E76&lt;$K$4,E76))</f>
        <v>59.3</v>
      </c>
      <c r="P76" s="1" cm="1">
        <f t="array" ref="P76">IF(E76=0,#N/A,_xlfn.IFS(E76&lt;0,#N/A,E76&gt;$K$4,#N/A,E76&lt;$K$4,E76))</f>
        <v>59.3</v>
      </c>
      <c r="Q76" s="10" cm="1">
        <f t="array" ref="Q76">IF(F76=0,#N/A,_xlfn.IFS(F76&lt;$I$5,#N/A,F76&gt;$K$5,#N/A,F76&lt;$K$5,F76))</f>
        <v>26</v>
      </c>
      <c r="R76" s="10"/>
      <c r="S76" s="10" cm="1">
        <f t="array" ref="S76">IF(G76=0,#N/A,_xlfn.IFS(G76&lt;$I$6,#N/A,G76&gt;$K$6,#N/A,G76&lt;$K$6,G76))</f>
        <v>8</v>
      </c>
      <c r="T76" s="23" cm="1">
        <f t="array" ref="T76">IF(I76=0,#N/A,_xlfn.IFS(I76&lt;$I$7,#N/A,I76&gt;$K$7,#N/A,I76&lt;$K$7,I76))</f>
        <v>4061.2</v>
      </c>
    </row>
    <row r="77" spans="1:20" x14ac:dyDescent="0.3">
      <c r="A77" s="2">
        <v>45747</v>
      </c>
      <c r="B77" s="1" t="s">
        <v>20</v>
      </c>
      <c r="C77" s="1">
        <v>0.45100000000000001</v>
      </c>
      <c r="D77" s="1">
        <v>0.32700000000000001</v>
      </c>
      <c r="E77" s="1">
        <v>5.3</v>
      </c>
      <c r="F77" s="1">
        <v>33.299999999999997</v>
      </c>
      <c r="G77" s="1">
        <v>6</v>
      </c>
      <c r="H77" s="1" t="s">
        <v>9</v>
      </c>
      <c r="I77" s="24">
        <v>2737.1</v>
      </c>
      <c r="J77" s="1" t="s">
        <v>12</v>
      </c>
      <c r="K77" s="1" cm="1">
        <f t="array" ref="K77">IF(C77=0,#N/A,_xlfn.IFS(C77&lt;$I$2,#N/A,C77&gt;$K$2,#N/A,C77&lt;$K$2,C77))</f>
        <v>0.45100000000000001</v>
      </c>
      <c r="L77" s="1" cm="1">
        <f t="array" ref="L77">IF(C77=0,#N/A,_xlfn.IFS(C77&lt;0,#N/A,C77&gt;1,#N/A,C77&lt;$K$2,C77))</f>
        <v>0.45100000000000001</v>
      </c>
      <c r="M77" s="1" cm="1">
        <f t="array" ref="M77">IF(D77=0,#N/A,_xlfn.IFS(D77&lt;$I$3,#N/A,D77&gt;$K$3,#N/A,D77&lt;$K$3,D77))</f>
        <v>0.32700000000000001</v>
      </c>
      <c r="N77" s="1" cm="1">
        <f t="array" ref="N77">IF(D77=0,#N/A,_xlfn.IFS(D77&lt;0,#N/A,D77&gt;1,#N/A,D77&lt;$K$2,D77))</f>
        <v>0.32700000000000001</v>
      </c>
      <c r="O77" s="1" cm="1">
        <f t="array" ref="O77">IF(E77=0,#N/A,_xlfn.IFS(E77&lt;$I$4,#N/A,E77&gt;$K$4,#N/A,E77&lt;$K$4,E77))</f>
        <v>5.3</v>
      </c>
      <c r="P77" s="1" cm="1">
        <f t="array" ref="P77">IF(E77=0,#N/A,_xlfn.IFS(E77&lt;0,#N/A,E77&gt;$K$4,#N/A,E77&lt;$K$4,E77))</f>
        <v>5.3</v>
      </c>
      <c r="Q77" s="10" cm="1">
        <f t="array" ref="Q77">IF(F77=0,#N/A,_xlfn.IFS(F77&lt;$I$5,#N/A,F77&gt;$K$5,#N/A,F77&lt;$K$5,F77))</f>
        <v>33.299999999999997</v>
      </c>
      <c r="R77" s="10"/>
      <c r="S77" s="10" cm="1">
        <f t="array" ref="S77">IF(G77=0,#N/A,_xlfn.IFS(G77&lt;$I$6,#N/A,G77&gt;$K$6,#N/A,G77&lt;$K$6,G77))</f>
        <v>6</v>
      </c>
      <c r="T77" s="23" cm="1">
        <f t="array" ref="T77">IF(I77=0,#N/A,_xlfn.IFS(I77&lt;$I$7,#N/A,I77&gt;$K$7,#N/A,I77&lt;$K$7,I77))</f>
        <v>2737.1</v>
      </c>
    </row>
    <row r="78" spans="1:20" x14ac:dyDescent="0.3">
      <c r="A78" s="2">
        <v>45754</v>
      </c>
      <c r="B78" s="1" t="s">
        <v>11</v>
      </c>
      <c r="C78" s="1">
        <v>0.66</v>
      </c>
      <c r="D78" s="1">
        <v>0.41499999999999998</v>
      </c>
      <c r="E78" s="1">
        <v>45.5</v>
      </c>
      <c r="F78" s="1">
        <v>33.4</v>
      </c>
      <c r="G78" s="1">
        <v>2</v>
      </c>
      <c r="H78" s="1" t="s">
        <v>14</v>
      </c>
      <c r="I78" s="24">
        <v>3038.8</v>
      </c>
      <c r="J78" s="1" t="s">
        <v>10</v>
      </c>
      <c r="K78" s="1" cm="1">
        <f t="array" ref="K78">IF(C78=0,#N/A,_xlfn.IFS(C78&lt;$I$2,#N/A,C78&gt;$K$2,#N/A,C78&lt;$K$2,C78))</f>
        <v>0.66</v>
      </c>
      <c r="L78" s="1" cm="1">
        <f t="array" ref="L78">IF(C78=0,#N/A,_xlfn.IFS(C78&lt;0,#N/A,C78&gt;1,#N/A,C78&lt;$K$2,C78))</f>
        <v>0.66</v>
      </c>
      <c r="M78" s="1" cm="1">
        <f t="array" ref="M78">IF(D78=0,#N/A,_xlfn.IFS(D78&lt;$I$3,#N/A,D78&gt;$K$3,#N/A,D78&lt;$K$3,D78))</f>
        <v>0.41499999999999998</v>
      </c>
      <c r="N78" s="1" cm="1">
        <f t="array" ref="N78">IF(D78=0,#N/A,_xlfn.IFS(D78&lt;0,#N/A,D78&gt;1,#N/A,D78&lt;$K$2,D78))</f>
        <v>0.41499999999999998</v>
      </c>
      <c r="O78" s="1" cm="1">
        <f t="array" ref="O78">IF(E78=0,#N/A,_xlfn.IFS(E78&lt;$I$4,#N/A,E78&gt;$K$4,#N/A,E78&lt;$K$4,E78))</f>
        <v>45.5</v>
      </c>
      <c r="P78" s="1" cm="1">
        <f t="array" ref="P78">IF(E78=0,#N/A,_xlfn.IFS(E78&lt;0,#N/A,E78&gt;$K$4,#N/A,E78&lt;$K$4,E78))</f>
        <v>45.5</v>
      </c>
      <c r="Q78" s="10" cm="1">
        <f t="array" ref="Q78">IF(F78=0,#N/A,_xlfn.IFS(F78&lt;$I$5,#N/A,F78&gt;$K$5,#N/A,F78&lt;$K$5,F78))</f>
        <v>33.4</v>
      </c>
      <c r="R78" s="10"/>
      <c r="S78" s="10" cm="1">
        <f t="array" ref="S78">IF(G78=0,#N/A,_xlfn.IFS(G78&lt;$I$6,#N/A,G78&gt;$K$6,#N/A,G78&lt;$K$6,G78))</f>
        <v>2</v>
      </c>
      <c r="T78" s="23" cm="1">
        <f t="array" ref="T78">IF(I78=0,#N/A,_xlfn.IFS(I78&lt;$I$7,#N/A,I78&gt;$K$7,#N/A,I78&lt;$K$7,I78))</f>
        <v>3038.8</v>
      </c>
    </row>
    <row r="79" spans="1:20" x14ac:dyDescent="0.3">
      <c r="A79" s="2">
        <v>45761</v>
      </c>
      <c r="B79" s="1" t="s">
        <v>32</v>
      </c>
      <c r="C79" s="1">
        <v>0.36799999999999999</v>
      </c>
      <c r="D79" s="1">
        <v>0.224</v>
      </c>
      <c r="E79" s="1">
        <v>67.5</v>
      </c>
      <c r="F79" s="1">
        <v>33.6</v>
      </c>
      <c r="G79" s="1">
        <v>2</v>
      </c>
      <c r="H79" s="1" t="s">
        <v>9</v>
      </c>
      <c r="I79" s="24">
        <v>2773.5</v>
      </c>
      <c r="J79" s="1" t="s">
        <v>12</v>
      </c>
      <c r="K79" s="1" cm="1">
        <f t="array" ref="K79">IF(C79=0,#N/A,_xlfn.IFS(C79&lt;$I$2,#N/A,C79&gt;$K$2,#N/A,C79&lt;$K$2,C79))</f>
        <v>0.36799999999999999</v>
      </c>
      <c r="L79" s="1" cm="1">
        <f t="array" ref="L79">IF(C79=0,#N/A,_xlfn.IFS(C79&lt;0,#N/A,C79&gt;1,#N/A,C79&lt;$K$2,C79))</f>
        <v>0.36799999999999999</v>
      </c>
      <c r="M79" s="1" cm="1">
        <f t="array" ref="M79">IF(D79=0,#N/A,_xlfn.IFS(D79&lt;$I$3,#N/A,D79&gt;$K$3,#N/A,D79&lt;$K$3,D79))</f>
        <v>0.224</v>
      </c>
      <c r="N79" s="1" cm="1">
        <f t="array" ref="N79">IF(D79=0,#N/A,_xlfn.IFS(D79&lt;0,#N/A,D79&gt;1,#N/A,D79&lt;$K$2,D79))</f>
        <v>0.224</v>
      </c>
      <c r="O79" s="1" cm="1">
        <f t="array" ref="O79">IF(E79=0,#N/A,_xlfn.IFS(E79&lt;$I$4,#N/A,E79&gt;$K$4,#N/A,E79&lt;$K$4,E79))</f>
        <v>67.5</v>
      </c>
      <c r="P79" s="1" cm="1">
        <f t="array" ref="P79">IF(E79=0,#N/A,_xlfn.IFS(E79&lt;0,#N/A,E79&gt;$K$4,#N/A,E79&lt;$K$4,E79))</f>
        <v>67.5</v>
      </c>
      <c r="Q79" s="10" cm="1">
        <f t="array" ref="Q79">IF(F79=0,#N/A,_xlfn.IFS(F79&lt;$I$5,#N/A,F79&gt;$K$5,#N/A,F79&lt;$K$5,F79))</f>
        <v>33.6</v>
      </c>
      <c r="R79" s="10"/>
      <c r="S79" s="10" cm="1">
        <f t="array" ref="S79">IF(G79=0,#N/A,_xlfn.IFS(G79&lt;$I$6,#N/A,G79&gt;$K$6,#N/A,G79&lt;$K$6,G79))</f>
        <v>2</v>
      </c>
      <c r="T79" s="23" cm="1">
        <f t="array" ref="T79">IF(I79=0,#N/A,_xlfn.IFS(I79&lt;$I$7,#N/A,I79&gt;$K$7,#N/A,I79&lt;$K$7,I79))</f>
        <v>2773.5</v>
      </c>
    </row>
    <row r="80" spans="1:20" x14ac:dyDescent="0.3">
      <c r="A80" s="2">
        <v>45768</v>
      </c>
      <c r="B80" s="1" t="s">
        <v>25</v>
      </c>
      <c r="C80" s="1">
        <v>0.33400000000000002</v>
      </c>
      <c r="D80" s="1">
        <v>0.45300000000000001</v>
      </c>
      <c r="E80" s="1">
        <v>67.8</v>
      </c>
      <c r="F80" s="1">
        <v>24.7</v>
      </c>
      <c r="G80" s="1">
        <v>5</v>
      </c>
      <c r="H80" s="1" t="s">
        <v>14</v>
      </c>
      <c r="I80" s="24">
        <v>2430.8000000000002</v>
      </c>
      <c r="J80" s="1" t="s">
        <v>12</v>
      </c>
      <c r="K80" s="1" cm="1">
        <f t="array" ref="K80">IF(C80=0,#N/A,_xlfn.IFS(C80&lt;$I$2,#N/A,C80&gt;$K$2,#N/A,C80&lt;$K$2,C80))</f>
        <v>0.33400000000000002</v>
      </c>
      <c r="L80" s="1" cm="1">
        <f t="array" ref="L80">IF(C80=0,#N/A,_xlfn.IFS(C80&lt;0,#N/A,C80&gt;1,#N/A,C80&lt;$K$2,C80))</f>
        <v>0.33400000000000002</v>
      </c>
      <c r="M80" s="1" cm="1">
        <f t="array" ref="M80">IF(D80=0,#N/A,_xlfn.IFS(D80&lt;$I$3,#N/A,D80&gt;$K$3,#N/A,D80&lt;$K$3,D80))</f>
        <v>0.45300000000000001</v>
      </c>
      <c r="N80" s="1" cm="1">
        <f t="array" ref="N80">IF(D80=0,#N/A,_xlfn.IFS(D80&lt;0,#N/A,D80&gt;1,#N/A,D80&lt;$K$2,D80))</f>
        <v>0.45300000000000001</v>
      </c>
      <c r="O80" s="1" cm="1">
        <f t="array" ref="O80">IF(E80=0,#N/A,_xlfn.IFS(E80&lt;$I$4,#N/A,E80&gt;$K$4,#N/A,E80&lt;$K$4,E80))</f>
        <v>67.8</v>
      </c>
      <c r="P80" s="1" cm="1">
        <f t="array" ref="P80">IF(E80=0,#N/A,_xlfn.IFS(E80&lt;0,#N/A,E80&gt;$K$4,#N/A,E80&lt;$K$4,E80))</f>
        <v>67.8</v>
      </c>
      <c r="Q80" s="10" cm="1">
        <f t="array" ref="Q80">IF(F80=0,#N/A,_xlfn.IFS(F80&lt;$I$5,#N/A,F80&gt;$K$5,#N/A,F80&lt;$K$5,F80))</f>
        <v>24.7</v>
      </c>
      <c r="R80" s="10"/>
      <c r="S80" s="10" cm="1">
        <f t="array" ref="S80">IF(G80=0,#N/A,_xlfn.IFS(G80&lt;$I$6,#N/A,G80&gt;$K$6,#N/A,G80&lt;$K$6,G80))</f>
        <v>5</v>
      </c>
      <c r="T80" s="23" cm="1">
        <f t="array" ref="T80">IF(I80=0,#N/A,_xlfn.IFS(I80&lt;$I$7,#N/A,I80&gt;$K$7,#N/A,I80&lt;$K$7,I80))</f>
        <v>2430.8000000000002</v>
      </c>
    </row>
    <row r="81" spans="1:20" x14ac:dyDescent="0.3">
      <c r="A81" s="2">
        <v>45775</v>
      </c>
      <c r="B81" s="1" t="s">
        <v>27</v>
      </c>
      <c r="C81" s="1">
        <v>0.84299999999999997</v>
      </c>
      <c r="D81" s="1">
        <v>0.314</v>
      </c>
      <c r="E81" s="1">
        <v>37.299999999999997</v>
      </c>
      <c r="F81" s="1">
        <v>30.4</v>
      </c>
      <c r="G81" s="1">
        <v>5</v>
      </c>
      <c r="H81" s="1" t="s">
        <v>9</v>
      </c>
      <c r="I81" s="24">
        <v>4281.3</v>
      </c>
      <c r="J81" s="1" t="s">
        <v>10</v>
      </c>
      <c r="K81" s="1" cm="1">
        <f t="array" ref="K81">IF(C81=0,#N/A,_xlfn.IFS(C81&lt;$I$2,#N/A,C81&gt;$K$2,#N/A,C81&lt;$K$2,C81))</f>
        <v>0.84299999999999997</v>
      </c>
      <c r="L81" s="1" cm="1">
        <f t="array" ref="L81">IF(C81=0,#N/A,_xlfn.IFS(C81&lt;0,#N/A,C81&gt;1,#N/A,C81&lt;$K$2,C81))</f>
        <v>0.84299999999999997</v>
      </c>
      <c r="M81" s="1" cm="1">
        <f t="array" ref="M81">IF(D81=0,#N/A,_xlfn.IFS(D81&lt;$I$3,#N/A,D81&gt;$K$3,#N/A,D81&lt;$K$3,D81))</f>
        <v>0.314</v>
      </c>
      <c r="N81" s="1" cm="1">
        <f t="array" ref="N81">IF(D81=0,#N/A,_xlfn.IFS(D81&lt;0,#N/A,D81&gt;1,#N/A,D81&lt;$K$2,D81))</f>
        <v>0.314</v>
      </c>
      <c r="O81" s="1" cm="1">
        <f t="array" ref="O81">IF(E81=0,#N/A,_xlfn.IFS(E81&lt;$I$4,#N/A,E81&gt;$K$4,#N/A,E81&lt;$K$4,E81))</f>
        <v>37.299999999999997</v>
      </c>
      <c r="P81" s="1" cm="1">
        <f t="array" ref="P81">IF(E81=0,#N/A,_xlfn.IFS(E81&lt;0,#N/A,E81&gt;$K$4,#N/A,E81&lt;$K$4,E81))</f>
        <v>37.299999999999997</v>
      </c>
      <c r="Q81" s="10" cm="1">
        <f t="array" ref="Q81">IF(F81=0,#N/A,_xlfn.IFS(F81&lt;$I$5,#N/A,F81&gt;$K$5,#N/A,F81&lt;$K$5,F81))</f>
        <v>30.4</v>
      </c>
      <c r="R81" s="10"/>
      <c r="S81" s="10" cm="1">
        <f t="array" ref="S81">IF(G81=0,#N/A,_xlfn.IFS(G81&lt;$I$6,#N/A,G81&gt;$K$6,#N/A,G81&lt;$K$6,G81))</f>
        <v>5</v>
      </c>
      <c r="T81" s="23" cm="1">
        <f t="array" ref="T81">IF(I81=0,#N/A,_xlfn.IFS(I81&lt;$I$7,#N/A,I81&gt;$K$7,#N/A,I81&lt;$K$7,I81))</f>
        <v>4281.3</v>
      </c>
    </row>
    <row r="82" spans="1:20" x14ac:dyDescent="0.3">
      <c r="A82" s="2">
        <v>45782</v>
      </c>
      <c r="B82" s="1" t="s">
        <v>25</v>
      </c>
      <c r="C82" s="1">
        <v>0.27100000000000002</v>
      </c>
      <c r="D82" s="1">
        <v>0.32100000000000001</v>
      </c>
      <c r="E82" s="1">
        <v>94.2</v>
      </c>
      <c r="F82" s="1">
        <v>24.1</v>
      </c>
      <c r="G82" s="1">
        <v>3</v>
      </c>
      <c r="H82" s="1" t="s">
        <v>18</v>
      </c>
      <c r="I82" s="24">
        <v>2595.8000000000002</v>
      </c>
      <c r="J82" s="1" t="s">
        <v>12</v>
      </c>
      <c r="K82" s="1" cm="1">
        <f t="array" ref="K82">IF(C82=0,#N/A,_xlfn.IFS(C82&lt;$I$2,#N/A,C82&gt;$K$2,#N/A,C82&lt;$K$2,C82))</f>
        <v>0.27100000000000002</v>
      </c>
      <c r="L82" s="1" cm="1">
        <f t="array" ref="L82">IF(C82=0,#N/A,_xlfn.IFS(C82&lt;0,#N/A,C82&gt;1,#N/A,C82&lt;$K$2,C82))</f>
        <v>0.27100000000000002</v>
      </c>
      <c r="M82" s="1" cm="1">
        <f t="array" ref="M82">IF(D82=0,#N/A,_xlfn.IFS(D82&lt;$I$3,#N/A,D82&gt;$K$3,#N/A,D82&lt;$K$3,D82))</f>
        <v>0.32100000000000001</v>
      </c>
      <c r="N82" s="1" cm="1">
        <f t="array" ref="N82">IF(D82=0,#N/A,_xlfn.IFS(D82&lt;0,#N/A,D82&gt;1,#N/A,D82&lt;$K$2,D82))</f>
        <v>0.32100000000000001</v>
      </c>
      <c r="O82" s="1" cm="1">
        <f t="array" ref="O82">IF(E82=0,#N/A,_xlfn.IFS(E82&lt;$I$4,#N/A,E82&gt;$K$4,#N/A,E82&lt;$K$4,E82))</f>
        <v>94.2</v>
      </c>
      <c r="P82" s="1" cm="1">
        <f t="array" ref="P82">IF(E82=0,#N/A,_xlfn.IFS(E82&lt;0,#N/A,E82&gt;$K$4,#N/A,E82&lt;$K$4,E82))</f>
        <v>94.2</v>
      </c>
      <c r="Q82" s="10" cm="1">
        <f t="array" ref="Q82">IF(F82=0,#N/A,_xlfn.IFS(F82&lt;$I$5,#N/A,F82&gt;$K$5,#N/A,F82&lt;$K$5,F82))</f>
        <v>24.1</v>
      </c>
      <c r="R82" s="10"/>
      <c r="S82" s="10" cm="1">
        <f t="array" ref="S82">IF(G82=0,#N/A,_xlfn.IFS(G82&lt;$I$6,#N/A,G82&gt;$K$6,#N/A,G82&lt;$K$6,G82))</f>
        <v>3</v>
      </c>
      <c r="T82" s="23" cm="1">
        <f t="array" ref="T82">IF(I82=0,#N/A,_xlfn.IFS(I82&lt;$I$7,#N/A,I82&gt;$K$7,#N/A,I82&lt;$K$7,I82))</f>
        <v>2595.8000000000002</v>
      </c>
    </row>
    <row r="83" spans="1:20" x14ac:dyDescent="0.3">
      <c r="A83" s="2">
        <v>45789</v>
      </c>
      <c r="B83" s="1" t="s">
        <v>31</v>
      </c>
      <c r="C83" s="1">
        <v>0.55400000000000005</v>
      </c>
      <c r="D83" s="1">
        <v>0.42499999999999999</v>
      </c>
      <c r="E83" s="1">
        <v>16.7</v>
      </c>
      <c r="F83" s="1">
        <v>22.9</v>
      </c>
      <c r="G83" s="1">
        <v>14</v>
      </c>
      <c r="H83" s="1" t="s">
        <v>9</v>
      </c>
      <c r="I83" s="24">
        <v>3875.5</v>
      </c>
      <c r="J83" s="1" t="s">
        <v>10</v>
      </c>
      <c r="K83" s="1" cm="1">
        <f t="array" ref="K83">IF(C83=0,#N/A,_xlfn.IFS(C83&lt;$I$2,#N/A,C83&gt;$K$2,#N/A,C83&lt;$K$2,C83))</f>
        <v>0.55400000000000005</v>
      </c>
      <c r="L83" s="1" cm="1">
        <f t="array" ref="L83">IF(C83=0,#N/A,_xlfn.IFS(C83&lt;0,#N/A,C83&gt;1,#N/A,C83&lt;$K$2,C83))</f>
        <v>0.55400000000000005</v>
      </c>
      <c r="M83" s="1" cm="1">
        <f t="array" ref="M83">IF(D83=0,#N/A,_xlfn.IFS(D83&lt;$I$3,#N/A,D83&gt;$K$3,#N/A,D83&lt;$K$3,D83))</f>
        <v>0.42499999999999999</v>
      </c>
      <c r="N83" s="1" cm="1">
        <f t="array" ref="N83">IF(D83=0,#N/A,_xlfn.IFS(D83&lt;0,#N/A,D83&gt;1,#N/A,D83&lt;$K$2,D83))</f>
        <v>0.42499999999999999</v>
      </c>
      <c r="O83" s="1" cm="1">
        <f t="array" ref="O83">IF(E83=0,#N/A,_xlfn.IFS(E83&lt;$I$4,#N/A,E83&gt;$K$4,#N/A,E83&lt;$K$4,E83))</f>
        <v>16.7</v>
      </c>
      <c r="P83" s="1" cm="1">
        <f t="array" ref="P83">IF(E83=0,#N/A,_xlfn.IFS(E83&lt;0,#N/A,E83&gt;$K$4,#N/A,E83&lt;$K$4,E83))</f>
        <v>16.7</v>
      </c>
      <c r="Q83" s="10" cm="1">
        <f t="array" ref="Q83">IF(F83=0,#N/A,_xlfn.IFS(F83&lt;$I$5,#N/A,F83&gt;$K$5,#N/A,F83&lt;$K$5,F83))</f>
        <v>22.9</v>
      </c>
      <c r="R83" s="10"/>
      <c r="S83" s="10" cm="1">
        <f t="array" ref="S83">IF(G83=0,#N/A,_xlfn.IFS(G83&lt;$I$6,#N/A,G83&gt;$K$6,#N/A,G83&lt;$K$6,G83))</f>
        <v>14</v>
      </c>
      <c r="T83" s="23" cm="1">
        <f t="array" ref="T83">IF(I83=0,#N/A,_xlfn.IFS(I83&lt;$I$7,#N/A,I83&gt;$K$7,#N/A,I83&lt;$K$7,I83))</f>
        <v>3875.5</v>
      </c>
    </row>
    <row r="84" spans="1:20" x14ac:dyDescent="0.3">
      <c r="A84" s="2">
        <v>45796</v>
      </c>
      <c r="B84" s="1" t="s">
        <v>19</v>
      </c>
      <c r="C84" s="1">
        <v>0.35499999999999998</v>
      </c>
      <c r="D84" s="1">
        <v>0.56799999999999995</v>
      </c>
      <c r="E84" s="1">
        <v>50</v>
      </c>
      <c r="F84" s="1">
        <v>22.8</v>
      </c>
      <c r="G84" s="1">
        <v>14</v>
      </c>
      <c r="H84" s="1" t="s">
        <v>18</v>
      </c>
      <c r="I84" s="24">
        <v>2846.2</v>
      </c>
      <c r="J84" s="1" t="s">
        <v>12</v>
      </c>
      <c r="K84" s="1" cm="1">
        <f t="array" ref="K84">IF(C84=0,#N/A,_xlfn.IFS(C84&lt;$I$2,#N/A,C84&gt;$K$2,#N/A,C84&lt;$K$2,C84))</f>
        <v>0.35499999999999998</v>
      </c>
      <c r="L84" s="1" cm="1">
        <f t="array" ref="L84">IF(C84=0,#N/A,_xlfn.IFS(C84&lt;0,#N/A,C84&gt;1,#N/A,C84&lt;$K$2,C84))</f>
        <v>0.35499999999999998</v>
      </c>
      <c r="M84" s="1" cm="1">
        <f t="array" ref="M84">IF(D84=0,#N/A,_xlfn.IFS(D84&lt;$I$3,#N/A,D84&gt;$K$3,#N/A,D84&lt;$K$3,D84))</f>
        <v>0.56799999999999995</v>
      </c>
      <c r="N84" s="1" cm="1">
        <f t="array" ref="N84">IF(D84=0,#N/A,_xlfn.IFS(D84&lt;0,#N/A,D84&gt;1,#N/A,D84&lt;$K$2,D84))</f>
        <v>0.56799999999999995</v>
      </c>
      <c r="O84" s="1" cm="1">
        <f t="array" ref="O84">IF(E84=0,#N/A,_xlfn.IFS(E84&lt;$I$4,#N/A,E84&gt;$K$4,#N/A,E84&lt;$K$4,E84))</f>
        <v>50</v>
      </c>
      <c r="P84" s="1" cm="1">
        <f t="array" ref="P84">IF(E84=0,#N/A,_xlfn.IFS(E84&lt;0,#N/A,E84&gt;$K$4,#N/A,E84&lt;$K$4,E84))</f>
        <v>50</v>
      </c>
      <c r="Q84" s="10" cm="1">
        <f t="array" ref="Q84">IF(F84=0,#N/A,_xlfn.IFS(F84&lt;$I$5,#N/A,F84&gt;$K$5,#N/A,F84&lt;$K$5,F84))</f>
        <v>22.8</v>
      </c>
      <c r="R84" s="10"/>
      <c r="S84" s="10" cm="1">
        <f t="array" ref="S84">IF(G84=0,#N/A,_xlfn.IFS(G84&lt;$I$6,#N/A,G84&gt;$K$6,#N/A,G84&lt;$K$6,G84))</f>
        <v>14</v>
      </c>
      <c r="T84" s="23" cm="1">
        <f t="array" ref="T84">IF(I84=0,#N/A,_xlfn.IFS(I84&lt;$I$7,#N/A,I84&gt;$K$7,#N/A,I84&lt;$K$7,I84))</f>
        <v>2846.2</v>
      </c>
    </row>
    <row r="85" spans="1:20" x14ac:dyDescent="0.3">
      <c r="A85" s="2">
        <v>45803</v>
      </c>
      <c r="B85" s="1" t="s">
        <v>25</v>
      </c>
      <c r="C85" s="1">
        <v>0.22700000000000001</v>
      </c>
      <c r="D85" s="1">
        <v>0.13200000000000001</v>
      </c>
      <c r="E85" s="1">
        <v>69.099999999999994</v>
      </c>
      <c r="F85" s="1">
        <v>25.1</v>
      </c>
      <c r="G85" s="1">
        <v>8</v>
      </c>
      <c r="H85" s="1" t="s">
        <v>18</v>
      </c>
      <c r="I85" s="24">
        <v>2303.6999999999998</v>
      </c>
      <c r="J85" s="1" t="s">
        <v>12</v>
      </c>
      <c r="K85" s="1" cm="1">
        <f t="array" ref="K85">IF(C85=0,#N/A,_xlfn.IFS(C85&lt;$I$2,#N/A,C85&gt;$K$2,#N/A,C85&lt;$K$2,C85))</f>
        <v>0.22700000000000001</v>
      </c>
      <c r="L85" s="1" cm="1">
        <f t="array" ref="L85">IF(C85=0,#N/A,_xlfn.IFS(C85&lt;0,#N/A,C85&gt;1,#N/A,C85&lt;$K$2,C85))</f>
        <v>0.22700000000000001</v>
      </c>
      <c r="M85" s="1" cm="1">
        <f t="array" ref="M85">IF(D85=0,#N/A,_xlfn.IFS(D85&lt;$I$3,#N/A,D85&gt;$K$3,#N/A,D85&lt;$K$3,D85))</f>
        <v>0.13200000000000001</v>
      </c>
      <c r="N85" s="1" cm="1">
        <f t="array" ref="N85">IF(D85=0,#N/A,_xlfn.IFS(D85&lt;0,#N/A,D85&gt;1,#N/A,D85&lt;$K$2,D85))</f>
        <v>0.13200000000000001</v>
      </c>
      <c r="O85" s="1" cm="1">
        <f t="array" ref="O85">IF(E85=0,#N/A,_xlfn.IFS(E85&lt;$I$4,#N/A,E85&gt;$K$4,#N/A,E85&lt;$K$4,E85))</f>
        <v>69.099999999999994</v>
      </c>
      <c r="P85" s="1" cm="1">
        <f t="array" ref="P85">IF(E85=0,#N/A,_xlfn.IFS(E85&lt;0,#N/A,E85&gt;$K$4,#N/A,E85&lt;$K$4,E85))</f>
        <v>69.099999999999994</v>
      </c>
      <c r="Q85" s="10" cm="1">
        <f t="array" ref="Q85">IF(F85=0,#N/A,_xlfn.IFS(F85&lt;$I$5,#N/A,F85&gt;$K$5,#N/A,F85&lt;$K$5,F85))</f>
        <v>25.1</v>
      </c>
      <c r="R85" s="10"/>
      <c r="S85" s="10" cm="1">
        <f t="array" ref="S85">IF(G85=0,#N/A,_xlfn.IFS(G85&lt;$I$6,#N/A,G85&gt;$K$6,#N/A,G85&lt;$K$6,G85))</f>
        <v>8</v>
      </c>
      <c r="T85" s="23" cm="1">
        <f t="array" ref="T85">IF(I85=0,#N/A,_xlfn.IFS(I85&lt;$I$7,#N/A,I85&gt;$K$7,#N/A,I85&lt;$K$7,I85))</f>
        <v>2303.6999999999998</v>
      </c>
    </row>
    <row r="86" spans="1:20" x14ac:dyDescent="0.3">
      <c r="A86" s="2">
        <v>45810</v>
      </c>
      <c r="B86" s="1" t="s">
        <v>31</v>
      </c>
      <c r="C86" s="1">
        <v>0.22500000000000001</v>
      </c>
      <c r="D86" s="1">
        <v>0.51200000000000001</v>
      </c>
      <c r="E86" s="1">
        <v>69.7</v>
      </c>
      <c r="F86" s="1">
        <v>26.4</v>
      </c>
      <c r="G86" s="1">
        <v>3</v>
      </c>
      <c r="H86" s="1" t="s">
        <v>18</v>
      </c>
      <c r="I86" s="24">
        <v>1526.8</v>
      </c>
      <c r="J86" s="1" t="s">
        <v>12</v>
      </c>
      <c r="K86" s="1" cm="1">
        <f t="array" ref="K86">IF(C86=0,#N/A,_xlfn.IFS(C86&lt;$I$2,#N/A,C86&gt;$K$2,#N/A,C86&lt;$K$2,C86))</f>
        <v>0.22500000000000001</v>
      </c>
      <c r="L86" s="1" cm="1">
        <f t="array" ref="L86">IF(C86=0,#N/A,_xlfn.IFS(C86&lt;0,#N/A,C86&gt;1,#N/A,C86&lt;$K$2,C86))</f>
        <v>0.22500000000000001</v>
      </c>
      <c r="M86" s="1" cm="1">
        <f t="array" ref="M86">IF(D86=0,#N/A,_xlfn.IFS(D86&lt;$I$3,#N/A,D86&gt;$K$3,#N/A,D86&lt;$K$3,D86))</f>
        <v>0.51200000000000001</v>
      </c>
      <c r="N86" s="1" cm="1">
        <f t="array" ref="N86">IF(D86=0,#N/A,_xlfn.IFS(D86&lt;0,#N/A,D86&gt;1,#N/A,D86&lt;$K$2,D86))</f>
        <v>0.51200000000000001</v>
      </c>
      <c r="O86" s="1" cm="1">
        <f t="array" ref="O86">IF(E86=0,#N/A,_xlfn.IFS(E86&lt;$I$4,#N/A,E86&gt;$K$4,#N/A,E86&lt;$K$4,E86))</f>
        <v>69.7</v>
      </c>
      <c r="P86" s="1" cm="1">
        <f t="array" ref="P86">IF(E86=0,#N/A,_xlfn.IFS(E86&lt;0,#N/A,E86&gt;$K$4,#N/A,E86&lt;$K$4,E86))</f>
        <v>69.7</v>
      </c>
      <c r="Q86" s="10" cm="1">
        <f t="array" ref="Q86">IF(F86=0,#N/A,_xlfn.IFS(F86&lt;$I$5,#N/A,F86&gt;$K$5,#N/A,F86&lt;$K$5,F86))</f>
        <v>26.4</v>
      </c>
      <c r="R86" s="10"/>
      <c r="S86" s="10" cm="1">
        <f t="array" ref="S86">IF(G86=0,#N/A,_xlfn.IFS(G86&lt;$I$6,#N/A,G86&gt;$K$6,#N/A,G86&lt;$K$6,G86))</f>
        <v>3</v>
      </c>
      <c r="T86" s="23" cm="1">
        <f t="array" ref="T86">IF(I86=0,#N/A,_xlfn.IFS(I86&lt;$I$7,#N/A,I86&gt;$K$7,#N/A,I86&lt;$K$7,I86))</f>
        <v>1526.8</v>
      </c>
    </row>
    <row r="87" spans="1:20" x14ac:dyDescent="0.3">
      <c r="A87" s="2">
        <v>45817</v>
      </c>
      <c r="B87" s="1" t="s">
        <v>8</v>
      </c>
      <c r="C87" s="1">
        <v>0.32300000000000001</v>
      </c>
      <c r="D87" s="1">
        <v>0.246</v>
      </c>
      <c r="E87" s="1">
        <v>64.900000000000006</v>
      </c>
      <c r="F87" s="1">
        <v>32.5</v>
      </c>
      <c r="G87" s="1">
        <v>8</v>
      </c>
      <c r="H87" s="1" t="s">
        <v>14</v>
      </c>
      <c r="I87" s="24">
        <v>1354.4</v>
      </c>
      <c r="J87" s="1" t="s">
        <v>12</v>
      </c>
      <c r="K87" s="1" cm="1">
        <f t="array" ref="K87">IF(C87=0,#N/A,_xlfn.IFS(C87&lt;$I$2,#N/A,C87&gt;$K$2,#N/A,C87&lt;$K$2,C87))</f>
        <v>0.32300000000000001</v>
      </c>
      <c r="L87" s="1" cm="1">
        <f t="array" ref="L87">IF(C87=0,#N/A,_xlfn.IFS(C87&lt;0,#N/A,C87&gt;1,#N/A,C87&lt;$K$2,C87))</f>
        <v>0.32300000000000001</v>
      </c>
      <c r="M87" s="1" cm="1">
        <f t="array" ref="M87">IF(D87=0,#N/A,_xlfn.IFS(D87&lt;$I$3,#N/A,D87&gt;$K$3,#N/A,D87&lt;$K$3,D87))</f>
        <v>0.246</v>
      </c>
      <c r="N87" s="1" cm="1">
        <f t="array" ref="N87">IF(D87=0,#N/A,_xlfn.IFS(D87&lt;0,#N/A,D87&gt;1,#N/A,D87&lt;$K$2,D87))</f>
        <v>0.246</v>
      </c>
      <c r="O87" s="1" cm="1">
        <f t="array" ref="O87">IF(E87=0,#N/A,_xlfn.IFS(E87&lt;$I$4,#N/A,E87&gt;$K$4,#N/A,E87&lt;$K$4,E87))</f>
        <v>64.900000000000006</v>
      </c>
      <c r="P87" s="1" cm="1">
        <f t="array" ref="P87">IF(E87=0,#N/A,_xlfn.IFS(E87&lt;0,#N/A,E87&gt;$K$4,#N/A,E87&lt;$K$4,E87))</f>
        <v>64.900000000000006</v>
      </c>
      <c r="Q87" s="10" cm="1">
        <f t="array" ref="Q87">IF(F87=0,#N/A,_xlfn.IFS(F87&lt;$I$5,#N/A,F87&gt;$K$5,#N/A,F87&lt;$K$5,F87))</f>
        <v>32.5</v>
      </c>
      <c r="R87" s="10"/>
      <c r="S87" s="10" cm="1">
        <f t="array" ref="S87">IF(G87=0,#N/A,_xlfn.IFS(G87&lt;$I$6,#N/A,G87&gt;$K$6,#N/A,G87&lt;$K$6,G87))</f>
        <v>8</v>
      </c>
      <c r="T87" s="23" cm="1">
        <f t="array" ref="T87">IF(I87=0,#N/A,_xlfn.IFS(I87&lt;$I$7,#N/A,I87&gt;$K$7,#N/A,I87&lt;$K$7,I87))</f>
        <v>1354.4</v>
      </c>
    </row>
    <row r="88" spans="1:20" x14ac:dyDescent="0.3">
      <c r="A88" s="2">
        <v>45824</v>
      </c>
      <c r="B88" s="1" t="s">
        <v>11</v>
      </c>
      <c r="C88" s="1">
        <v>0.80700000000000005</v>
      </c>
      <c r="D88" s="1">
        <v>0.32200000000000001</v>
      </c>
      <c r="E88" s="1">
        <v>27.5</v>
      </c>
      <c r="F88" s="1">
        <v>21.8</v>
      </c>
      <c r="G88" s="1">
        <v>3</v>
      </c>
      <c r="H88" s="1" t="s">
        <v>9</v>
      </c>
      <c r="I88" s="24">
        <v>5175.8</v>
      </c>
      <c r="J88" s="1" t="s">
        <v>10</v>
      </c>
      <c r="K88" s="1" cm="1">
        <f t="array" ref="K88">IF(C88=0,#N/A,_xlfn.IFS(C88&lt;$I$2,#N/A,C88&gt;$K$2,#N/A,C88&lt;$K$2,C88))</f>
        <v>0.80700000000000005</v>
      </c>
      <c r="L88" s="1" cm="1">
        <f t="array" ref="L88">IF(C88=0,#N/A,_xlfn.IFS(C88&lt;0,#N/A,C88&gt;1,#N/A,C88&lt;$K$2,C88))</f>
        <v>0.80700000000000005</v>
      </c>
      <c r="M88" s="1" cm="1">
        <f t="array" ref="M88">IF(D88=0,#N/A,_xlfn.IFS(D88&lt;$I$3,#N/A,D88&gt;$K$3,#N/A,D88&lt;$K$3,D88))</f>
        <v>0.32200000000000001</v>
      </c>
      <c r="N88" s="1" cm="1">
        <f t="array" ref="N88">IF(D88=0,#N/A,_xlfn.IFS(D88&lt;0,#N/A,D88&gt;1,#N/A,D88&lt;$K$2,D88))</f>
        <v>0.32200000000000001</v>
      </c>
      <c r="O88" s="1" cm="1">
        <f t="array" ref="O88">IF(E88=0,#N/A,_xlfn.IFS(E88&lt;$I$4,#N/A,E88&gt;$K$4,#N/A,E88&lt;$K$4,E88))</f>
        <v>27.5</v>
      </c>
      <c r="P88" s="1" cm="1">
        <f t="array" ref="P88">IF(E88=0,#N/A,_xlfn.IFS(E88&lt;0,#N/A,E88&gt;$K$4,#N/A,E88&lt;$K$4,E88))</f>
        <v>27.5</v>
      </c>
      <c r="Q88" s="10" cm="1">
        <f t="array" ref="Q88">IF(F88=0,#N/A,_xlfn.IFS(F88&lt;$I$5,#N/A,F88&gt;$K$5,#N/A,F88&lt;$K$5,F88))</f>
        <v>21.8</v>
      </c>
      <c r="R88" s="10"/>
      <c r="S88" s="10" cm="1">
        <f t="array" ref="S88">IF(G88=0,#N/A,_xlfn.IFS(G88&lt;$I$6,#N/A,G88&gt;$K$6,#N/A,G88&lt;$K$6,G88))</f>
        <v>3</v>
      </c>
      <c r="T88" s="23" cm="1">
        <f t="array" ref="T88">IF(I88=0,#N/A,_xlfn.IFS(I88&lt;$I$7,#N/A,I88&gt;$K$7,#N/A,I88&lt;$K$7,I88))</f>
        <v>5175.8</v>
      </c>
    </row>
    <row r="89" spans="1:20" x14ac:dyDescent="0.3">
      <c r="A89" s="2">
        <v>45831</v>
      </c>
      <c r="B89" s="1" t="s">
        <v>19</v>
      </c>
      <c r="C89" s="1">
        <v>0.39800000000000002</v>
      </c>
      <c r="D89" s="1">
        <v>0.111</v>
      </c>
      <c r="E89" s="1">
        <v>15.6</v>
      </c>
      <c r="F89" s="1">
        <v>31</v>
      </c>
      <c r="G89" s="1">
        <v>1</v>
      </c>
      <c r="H89" s="1" t="s">
        <v>18</v>
      </c>
      <c r="I89" s="24">
        <v>2713.4</v>
      </c>
      <c r="J89" s="1" t="s">
        <v>12</v>
      </c>
      <c r="K89" s="1" cm="1">
        <f t="array" ref="K89">IF(C89=0,#N/A,_xlfn.IFS(C89&lt;$I$2,#N/A,C89&gt;$K$2,#N/A,C89&lt;$K$2,C89))</f>
        <v>0.39800000000000002</v>
      </c>
      <c r="L89" s="1" cm="1">
        <f t="array" ref="L89">IF(C89=0,#N/A,_xlfn.IFS(C89&lt;0,#N/A,C89&gt;1,#N/A,C89&lt;$K$2,C89))</f>
        <v>0.39800000000000002</v>
      </c>
      <c r="M89" s="1" cm="1">
        <f t="array" ref="M89">IF(D89=0,#N/A,_xlfn.IFS(D89&lt;$I$3,#N/A,D89&gt;$K$3,#N/A,D89&lt;$K$3,D89))</f>
        <v>0.111</v>
      </c>
      <c r="N89" s="1" cm="1">
        <f t="array" ref="N89">IF(D89=0,#N/A,_xlfn.IFS(D89&lt;0,#N/A,D89&gt;1,#N/A,D89&lt;$K$2,D89))</f>
        <v>0.111</v>
      </c>
      <c r="O89" s="1" cm="1">
        <f t="array" ref="O89">IF(E89=0,#N/A,_xlfn.IFS(E89&lt;$I$4,#N/A,E89&gt;$K$4,#N/A,E89&lt;$K$4,E89))</f>
        <v>15.6</v>
      </c>
      <c r="P89" s="1" cm="1">
        <f t="array" ref="P89">IF(E89=0,#N/A,_xlfn.IFS(E89&lt;0,#N/A,E89&gt;$K$4,#N/A,E89&lt;$K$4,E89))</f>
        <v>15.6</v>
      </c>
      <c r="Q89" s="10" cm="1">
        <f t="array" ref="Q89">IF(F89=0,#N/A,_xlfn.IFS(F89&lt;$I$5,#N/A,F89&gt;$K$5,#N/A,F89&lt;$K$5,F89))</f>
        <v>31</v>
      </c>
      <c r="R89" s="10"/>
      <c r="S89" s="10" cm="1">
        <f t="array" ref="S89">IF(G89=0,#N/A,_xlfn.IFS(G89&lt;$I$6,#N/A,G89&gt;$K$6,#N/A,G89&lt;$K$6,G89))</f>
        <v>1</v>
      </c>
      <c r="T89" s="23" cm="1">
        <f t="array" ref="T89">IF(I89=0,#N/A,_xlfn.IFS(I89&lt;$I$7,#N/A,I89&gt;$K$7,#N/A,I89&lt;$K$7,I89))</f>
        <v>2713.4</v>
      </c>
    </row>
    <row r="90" spans="1:20" x14ac:dyDescent="0.3">
      <c r="A90" s="2">
        <v>45838</v>
      </c>
      <c r="B90" s="1" t="s">
        <v>33</v>
      </c>
      <c r="C90" s="1">
        <v>0.86499999999999999</v>
      </c>
      <c r="D90" s="1">
        <v>0.251</v>
      </c>
      <c r="E90" s="1">
        <v>63.6</v>
      </c>
      <c r="F90" s="1">
        <v>28</v>
      </c>
      <c r="G90" s="1">
        <v>1</v>
      </c>
      <c r="H90" s="1" t="s">
        <v>18</v>
      </c>
      <c r="I90" s="24">
        <v>4858.8</v>
      </c>
      <c r="J90" s="1" t="s">
        <v>10</v>
      </c>
      <c r="K90" s="1" cm="1">
        <f t="array" ref="K90">IF(C90=0,#N/A,_xlfn.IFS(C90&lt;$I$2,#N/A,C90&gt;$K$2,#N/A,C90&lt;$K$2,C90))</f>
        <v>0.86499999999999999</v>
      </c>
      <c r="L90" s="1" cm="1">
        <f t="array" ref="L90">IF(C90=0,#N/A,_xlfn.IFS(C90&lt;0,#N/A,C90&gt;1,#N/A,C90&lt;$K$2,C90))</f>
        <v>0.86499999999999999</v>
      </c>
      <c r="M90" s="1" cm="1">
        <f t="array" ref="M90">IF(D90=0,#N/A,_xlfn.IFS(D90&lt;$I$3,#N/A,D90&gt;$K$3,#N/A,D90&lt;$K$3,D90))</f>
        <v>0.251</v>
      </c>
      <c r="N90" s="1" cm="1">
        <f t="array" ref="N90">IF(D90=0,#N/A,_xlfn.IFS(D90&lt;0,#N/A,D90&gt;1,#N/A,D90&lt;$K$2,D90))</f>
        <v>0.251</v>
      </c>
      <c r="O90" s="1" cm="1">
        <f t="array" ref="O90">IF(E90=0,#N/A,_xlfn.IFS(E90&lt;$I$4,#N/A,E90&gt;$K$4,#N/A,E90&lt;$K$4,E90))</f>
        <v>63.6</v>
      </c>
      <c r="P90" s="1" cm="1">
        <f t="array" ref="P90">IF(E90=0,#N/A,_xlfn.IFS(E90&lt;0,#N/A,E90&gt;$K$4,#N/A,E90&lt;$K$4,E90))</f>
        <v>63.6</v>
      </c>
      <c r="Q90" s="10" cm="1">
        <f t="array" ref="Q90">IF(F90=0,#N/A,_xlfn.IFS(F90&lt;$I$5,#N/A,F90&gt;$K$5,#N/A,F90&lt;$K$5,F90))</f>
        <v>28</v>
      </c>
      <c r="R90" s="10"/>
      <c r="S90" s="10" cm="1">
        <f t="array" ref="S90">IF(G90=0,#N/A,_xlfn.IFS(G90&lt;$I$6,#N/A,G90&gt;$K$6,#N/A,G90&lt;$K$6,G90))</f>
        <v>1</v>
      </c>
      <c r="T90" s="23" cm="1">
        <f t="array" ref="T90">IF(I90=0,#N/A,_xlfn.IFS(I90&lt;$I$7,#N/A,I90&gt;$K$7,#N/A,I90&lt;$K$7,I90))</f>
        <v>4858.8</v>
      </c>
    </row>
    <row r="91" spans="1:20" x14ac:dyDescent="0.3">
      <c r="A91" s="2">
        <v>45845</v>
      </c>
      <c r="B91" s="1" t="s">
        <v>32</v>
      </c>
      <c r="C91" s="1">
        <v>0.60699999999999998</v>
      </c>
      <c r="D91" s="1">
        <v>0.35099999999999998</v>
      </c>
      <c r="E91" s="1">
        <v>59.9</v>
      </c>
      <c r="F91" s="1">
        <v>24.3</v>
      </c>
      <c r="G91" s="1">
        <v>4</v>
      </c>
      <c r="H91" s="1" t="s">
        <v>14</v>
      </c>
      <c r="I91" s="24">
        <v>4584.7</v>
      </c>
      <c r="J91" s="1" t="s">
        <v>10</v>
      </c>
      <c r="K91" s="1" cm="1">
        <f t="array" ref="K91">IF(C91=0,#N/A,_xlfn.IFS(C91&lt;$I$2,#N/A,C91&gt;$K$2,#N/A,C91&lt;$K$2,C91))</f>
        <v>0.60699999999999998</v>
      </c>
      <c r="L91" s="1" cm="1">
        <f t="array" ref="L91">IF(C91=0,#N/A,_xlfn.IFS(C91&lt;0,#N/A,C91&gt;1,#N/A,C91&lt;$K$2,C91))</f>
        <v>0.60699999999999998</v>
      </c>
      <c r="M91" s="1" cm="1">
        <f t="array" ref="M91">IF(D91=0,#N/A,_xlfn.IFS(D91&lt;$I$3,#N/A,D91&gt;$K$3,#N/A,D91&lt;$K$3,D91))</f>
        <v>0.35099999999999998</v>
      </c>
      <c r="N91" s="1" cm="1">
        <f t="array" ref="N91">IF(D91=0,#N/A,_xlfn.IFS(D91&lt;0,#N/A,D91&gt;1,#N/A,D91&lt;$K$2,D91))</f>
        <v>0.35099999999999998</v>
      </c>
      <c r="O91" s="1" cm="1">
        <f t="array" ref="O91">IF(E91=0,#N/A,_xlfn.IFS(E91&lt;$I$4,#N/A,E91&gt;$K$4,#N/A,E91&lt;$K$4,E91))</f>
        <v>59.9</v>
      </c>
      <c r="P91" s="1" cm="1">
        <f t="array" ref="P91">IF(E91=0,#N/A,_xlfn.IFS(E91&lt;0,#N/A,E91&gt;$K$4,#N/A,E91&lt;$K$4,E91))</f>
        <v>59.9</v>
      </c>
      <c r="Q91" s="10" cm="1">
        <f t="array" ref="Q91">IF(F91=0,#N/A,_xlfn.IFS(F91&lt;$I$5,#N/A,F91&gt;$K$5,#N/A,F91&lt;$K$5,F91))</f>
        <v>24.3</v>
      </c>
      <c r="R91" s="10"/>
      <c r="S91" s="10" cm="1">
        <f t="array" ref="S91">IF(G91=0,#N/A,_xlfn.IFS(G91&lt;$I$6,#N/A,G91&gt;$K$6,#N/A,G91&lt;$K$6,G91))</f>
        <v>4</v>
      </c>
      <c r="T91" s="23" cm="1">
        <f t="array" ref="T91">IF(I91=0,#N/A,_xlfn.IFS(I91&lt;$I$7,#N/A,I91&gt;$K$7,#N/A,I91&lt;$K$7,I91))</f>
        <v>4584.7</v>
      </c>
    </row>
    <row r="92" spans="1:20" x14ac:dyDescent="0.3">
      <c r="A92" s="2">
        <v>45852</v>
      </c>
      <c r="B92" s="1" t="s">
        <v>20</v>
      </c>
      <c r="C92" s="1">
        <v>0.50600000000000001</v>
      </c>
      <c r="D92" s="1">
        <v>0.128</v>
      </c>
      <c r="E92" s="1">
        <v>17.899999999999999</v>
      </c>
      <c r="F92" s="1">
        <v>27.4</v>
      </c>
      <c r="G92" s="1">
        <v>3</v>
      </c>
      <c r="H92" s="1" t="s">
        <v>9</v>
      </c>
      <c r="I92" s="24">
        <v>3650.3</v>
      </c>
      <c r="J92" s="1" t="s">
        <v>10</v>
      </c>
      <c r="K92" s="1" cm="1">
        <f t="array" ref="K92">IF(C92=0,#N/A,_xlfn.IFS(C92&lt;$I$2,#N/A,C92&gt;$K$2,#N/A,C92&lt;$K$2,C92))</f>
        <v>0.50600000000000001</v>
      </c>
      <c r="L92" s="1" cm="1">
        <f t="array" ref="L92">IF(C92=0,#N/A,_xlfn.IFS(C92&lt;0,#N/A,C92&gt;1,#N/A,C92&lt;$K$2,C92))</f>
        <v>0.50600000000000001</v>
      </c>
      <c r="M92" s="1" cm="1">
        <f t="array" ref="M92">IF(D92=0,#N/A,_xlfn.IFS(D92&lt;$I$3,#N/A,D92&gt;$K$3,#N/A,D92&lt;$K$3,D92))</f>
        <v>0.128</v>
      </c>
      <c r="N92" s="1" cm="1">
        <f t="array" ref="N92">IF(D92=0,#N/A,_xlfn.IFS(D92&lt;0,#N/A,D92&gt;1,#N/A,D92&lt;$K$2,D92))</f>
        <v>0.128</v>
      </c>
      <c r="O92" s="1" cm="1">
        <f t="array" ref="O92">IF(E92=0,#N/A,_xlfn.IFS(E92&lt;$I$4,#N/A,E92&gt;$K$4,#N/A,E92&lt;$K$4,E92))</f>
        <v>17.899999999999999</v>
      </c>
      <c r="P92" s="1" cm="1">
        <f t="array" ref="P92">IF(E92=0,#N/A,_xlfn.IFS(E92&lt;0,#N/A,E92&gt;$K$4,#N/A,E92&lt;$K$4,E92))</f>
        <v>17.899999999999999</v>
      </c>
      <c r="Q92" s="10" cm="1">
        <f t="array" ref="Q92">IF(F92=0,#N/A,_xlfn.IFS(F92&lt;$I$5,#N/A,F92&gt;$K$5,#N/A,F92&lt;$K$5,F92))</f>
        <v>27.4</v>
      </c>
      <c r="R92" s="10"/>
      <c r="S92" s="10" cm="1">
        <f t="array" ref="S92">IF(G92=0,#N/A,_xlfn.IFS(G92&lt;$I$6,#N/A,G92&gt;$K$6,#N/A,G92&lt;$K$6,G92))</f>
        <v>3</v>
      </c>
      <c r="T92" s="23" cm="1">
        <f t="array" ref="T92">IF(I92=0,#N/A,_xlfn.IFS(I92&lt;$I$7,#N/A,I92&gt;$K$7,#N/A,I92&lt;$K$7,I92))</f>
        <v>3650.3</v>
      </c>
    </row>
    <row r="93" spans="1:20" x14ac:dyDescent="0.3">
      <c r="A93" s="2">
        <v>45859</v>
      </c>
      <c r="B93" s="1" t="s">
        <v>29</v>
      </c>
      <c r="C93" s="1">
        <v>0.60599999999999998</v>
      </c>
      <c r="D93" s="1">
        <v>0.34599999999999997</v>
      </c>
      <c r="E93" s="1">
        <v>70.5</v>
      </c>
      <c r="F93" s="1">
        <v>24.5</v>
      </c>
      <c r="G93" s="1">
        <v>6</v>
      </c>
      <c r="H93" s="1" t="s">
        <v>9</v>
      </c>
      <c r="I93" s="24">
        <v>4164.8999999999996</v>
      </c>
      <c r="J93" s="1" t="s">
        <v>10</v>
      </c>
      <c r="K93" s="1" cm="1">
        <f t="array" ref="K93">IF(C93=0,#N/A,_xlfn.IFS(C93&lt;$I$2,#N/A,C93&gt;$K$2,#N/A,C93&lt;$K$2,C93))</f>
        <v>0.60599999999999998</v>
      </c>
      <c r="L93" s="1" cm="1">
        <f t="array" ref="L93">IF(C93=0,#N/A,_xlfn.IFS(C93&lt;0,#N/A,C93&gt;1,#N/A,C93&lt;$K$2,C93))</f>
        <v>0.60599999999999998</v>
      </c>
      <c r="M93" s="1" cm="1">
        <f t="array" ref="M93">IF(D93=0,#N/A,_xlfn.IFS(D93&lt;$I$3,#N/A,D93&gt;$K$3,#N/A,D93&lt;$K$3,D93))</f>
        <v>0.34599999999999997</v>
      </c>
      <c r="N93" s="1" cm="1">
        <f t="array" ref="N93">IF(D93=0,#N/A,_xlfn.IFS(D93&lt;0,#N/A,D93&gt;1,#N/A,D93&lt;$K$2,D93))</f>
        <v>0.34599999999999997</v>
      </c>
      <c r="O93" s="1" cm="1">
        <f t="array" ref="O93">IF(E93=0,#N/A,_xlfn.IFS(E93&lt;$I$4,#N/A,E93&gt;$K$4,#N/A,E93&lt;$K$4,E93))</f>
        <v>70.5</v>
      </c>
      <c r="P93" s="1" cm="1">
        <f t="array" ref="P93">IF(E93=0,#N/A,_xlfn.IFS(E93&lt;0,#N/A,E93&gt;$K$4,#N/A,E93&lt;$K$4,E93))</f>
        <v>70.5</v>
      </c>
      <c r="Q93" s="10" cm="1">
        <f t="array" ref="Q93">IF(F93=0,#N/A,_xlfn.IFS(F93&lt;$I$5,#N/A,F93&gt;$K$5,#N/A,F93&lt;$K$5,F93))</f>
        <v>24.5</v>
      </c>
      <c r="R93" s="10"/>
      <c r="S93" s="10" cm="1">
        <f t="array" ref="S93">IF(G93=0,#N/A,_xlfn.IFS(G93&lt;$I$6,#N/A,G93&gt;$K$6,#N/A,G93&lt;$K$6,G93))</f>
        <v>6</v>
      </c>
      <c r="T93" s="23" cm="1">
        <f t="array" ref="T93">IF(I93=0,#N/A,_xlfn.IFS(I93&lt;$I$7,#N/A,I93&gt;$K$7,#N/A,I93&lt;$K$7,I93))</f>
        <v>4164.8999999999996</v>
      </c>
    </row>
    <row r="94" spans="1:20" x14ac:dyDescent="0.3">
      <c r="A94" s="2">
        <v>45866</v>
      </c>
      <c r="B94" s="1" t="s">
        <v>20</v>
      </c>
      <c r="C94" s="1">
        <v>0.56200000000000006</v>
      </c>
      <c r="D94" s="1">
        <v>0.56399999999999995</v>
      </c>
      <c r="E94" s="1">
        <v>45.5</v>
      </c>
      <c r="F94" s="1">
        <v>28.9</v>
      </c>
      <c r="G94" s="1">
        <v>13</v>
      </c>
      <c r="H94" s="1" t="s">
        <v>14</v>
      </c>
      <c r="I94" s="24">
        <v>3521.9</v>
      </c>
      <c r="J94" s="1" t="s">
        <v>10</v>
      </c>
      <c r="K94" s="1" cm="1">
        <f t="array" ref="K94">IF(C94=0,#N/A,_xlfn.IFS(C94&lt;$I$2,#N/A,C94&gt;$K$2,#N/A,C94&lt;$K$2,C94))</f>
        <v>0.56200000000000006</v>
      </c>
      <c r="L94" s="1" cm="1">
        <f t="array" ref="L94">IF(C94=0,#N/A,_xlfn.IFS(C94&lt;0,#N/A,C94&gt;1,#N/A,C94&lt;$K$2,C94))</f>
        <v>0.56200000000000006</v>
      </c>
      <c r="M94" s="1" cm="1">
        <f t="array" ref="M94">IF(D94=0,#N/A,_xlfn.IFS(D94&lt;$I$3,#N/A,D94&gt;$K$3,#N/A,D94&lt;$K$3,D94))</f>
        <v>0.56399999999999995</v>
      </c>
      <c r="N94" s="1" cm="1">
        <f t="array" ref="N94">IF(D94=0,#N/A,_xlfn.IFS(D94&lt;0,#N/A,D94&gt;1,#N/A,D94&lt;$K$2,D94))</f>
        <v>0.56399999999999995</v>
      </c>
      <c r="O94" s="1" cm="1">
        <f t="array" ref="O94">IF(E94=0,#N/A,_xlfn.IFS(E94&lt;$I$4,#N/A,E94&gt;$K$4,#N/A,E94&lt;$K$4,E94))</f>
        <v>45.5</v>
      </c>
      <c r="P94" s="1" cm="1">
        <f t="array" ref="P94">IF(E94=0,#N/A,_xlfn.IFS(E94&lt;0,#N/A,E94&gt;$K$4,#N/A,E94&lt;$K$4,E94))</f>
        <v>45.5</v>
      </c>
      <c r="Q94" s="10" cm="1">
        <f t="array" ref="Q94">IF(F94=0,#N/A,_xlfn.IFS(F94&lt;$I$5,#N/A,F94&gt;$K$5,#N/A,F94&lt;$K$5,F94))</f>
        <v>28.9</v>
      </c>
      <c r="R94" s="10"/>
      <c r="S94" s="10" cm="1">
        <f t="array" ref="S94">IF(G94=0,#N/A,_xlfn.IFS(G94&lt;$I$6,#N/A,G94&gt;$K$6,#N/A,G94&lt;$K$6,G94))</f>
        <v>13</v>
      </c>
      <c r="T94" s="23" cm="1">
        <f t="array" ref="T94">IF(I94=0,#N/A,_xlfn.IFS(I94&lt;$I$7,#N/A,I94&gt;$K$7,#N/A,I94&lt;$K$7,I94))</f>
        <v>3521.9</v>
      </c>
    </row>
    <row r="95" spans="1:20" x14ac:dyDescent="0.3">
      <c r="A95" s="2">
        <v>45873</v>
      </c>
      <c r="B95" s="1" t="s">
        <v>23</v>
      </c>
      <c r="C95" s="1">
        <v>0.73099999999999998</v>
      </c>
      <c r="D95" s="1">
        <v>0.153</v>
      </c>
      <c r="E95" s="1">
        <v>66.8</v>
      </c>
      <c r="F95" s="1">
        <v>26.5</v>
      </c>
      <c r="G95" s="1">
        <v>10</v>
      </c>
      <c r="H95" s="1" t="s">
        <v>14</v>
      </c>
      <c r="I95" s="24">
        <v>4589.6000000000004</v>
      </c>
      <c r="J95" s="1" t="s">
        <v>10</v>
      </c>
      <c r="K95" s="1" cm="1">
        <f t="array" ref="K95">IF(C95=0,#N/A,_xlfn.IFS(C95&lt;$I$2,#N/A,C95&gt;$K$2,#N/A,C95&lt;$K$2,C95))</f>
        <v>0.73099999999999998</v>
      </c>
      <c r="L95" s="1" cm="1">
        <f t="array" ref="L95">IF(C95=0,#N/A,_xlfn.IFS(C95&lt;0,#N/A,C95&gt;1,#N/A,C95&lt;$K$2,C95))</f>
        <v>0.73099999999999998</v>
      </c>
      <c r="M95" s="1" cm="1">
        <f t="array" ref="M95">IF(D95=0,#N/A,_xlfn.IFS(D95&lt;$I$3,#N/A,D95&gt;$K$3,#N/A,D95&lt;$K$3,D95))</f>
        <v>0.153</v>
      </c>
      <c r="N95" s="1" cm="1">
        <f t="array" ref="N95">IF(D95=0,#N/A,_xlfn.IFS(D95&lt;0,#N/A,D95&gt;1,#N/A,D95&lt;$K$2,D95))</f>
        <v>0.153</v>
      </c>
      <c r="O95" s="1" cm="1">
        <f t="array" ref="O95">IF(E95=0,#N/A,_xlfn.IFS(E95&lt;$I$4,#N/A,E95&gt;$K$4,#N/A,E95&lt;$K$4,E95))</f>
        <v>66.8</v>
      </c>
      <c r="P95" s="1" cm="1">
        <f t="array" ref="P95">IF(E95=0,#N/A,_xlfn.IFS(E95&lt;0,#N/A,E95&gt;$K$4,#N/A,E95&lt;$K$4,E95))</f>
        <v>66.8</v>
      </c>
      <c r="Q95" s="10" cm="1">
        <f t="array" ref="Q95">IF(F95=0,#N/A,_xlfn.IFS(F95&lt;$I$5,#N/A,F95&gt;$K$5,#N/A,F95&lt;$K$5,F95))</f>
        <v>26.5</v>
      </c>
      <c r="R95" s="10"/>
      <c r="S95" s="10" cm="1">
        <f t="array" ref="S95">IF(G95=0,#N/A,_xlfn.IFS(G95&lt;$I$6,#N/A,G95&gt;$K$6,#N/A,G95&lt;$K$6,G95))</f>
        <v>10</v>
      </c>
      <c r="T95" s="23" cm="1">
        <f t="array" ref="T95">IF(I95=0,#N/A,_xlfn.IFS(I95&lt;$I$7,#N/A,I95&gt;$K$7,#N/A,I95&lt;$K$7,I95))</f>
        <v>4589.6000000000004</v>
      </c>
    </row>
    <row r="96" spans="1:20" x14ac:dyDescent="0.3">
      <c r="A96" s="2">
        <v>45880</v>
      </c>
      <c r="B96" s="1" t="s">
        <v>11</v>
      </c>
      <c r="C96" s="1">
        <v>0.39800000000000002</v>
      </c>
      <c r="D96" s="1">
        <v>0.48199999999999998</v>
      </c>
      <c r="E96" s="1">
        <v>83.7</v>
      </c>
      <c r="F96" s="1">
        <v>22.5</v>
      </c>
      <c r="G96" s="1">
        <v>4</v>
      </c>
      <c r="H96" s="1" t="s">
        <v>9</v>
      </c>
      <c r="I96" s="24">
        <v>3287.9</v>
      </c>
      <c r="J96" s="1" t="s">
        <v>10</v>
      </c>
      <c r="K96" s="1" cm="1">
        <f t="array" ref="K96">IF(C96=0,#N/A,_xlfn.IFS(C96&lt;$I$2,#N/A,C96&gt;$K$2,#N/A,C96&lt;$K$2,C96))</f>
        <v>0.39800000000000002</v>
      </c>
      <c r="L96" s="1" cm="1">
        <f t="array" ref="L96">IF(C96=0,#N/A,_xlfn.IFS(C96&lt;0,#N/A,C96&gt;1,#N/A,C96&lt;$K$2,C96))</f>
        <v>0.39800000000000002</v>
      </c>
      <c r="M96" s="1" cm="1">
        <f t="array" ref="M96">IF(D96=0,#N/A,_xlfn.IFS(D96&lt;$I$3,#N/A,D96&gt;$K$3,#N/A,D96&lt;$K$3,D96))</f>
        <v>0.48199999999999998</v>
      </c>
      <c r="N96" s="1" cm="1">
        <f t="array" ref="N96">IF(D96=0,#N/A,_xlfn.IFS(D96&lt;0,#N/A,D96&gt;1,#N/A,D96&lt;$K$2,D96))</f>
        <v>0.48199999999999998</v>
      </c>
      <c r="O96" s="1" cm="1">
        <f t="array" ref="O96">IF(E96=0,#N/A,_xlfn.IFS(E96&lt;$I$4,#N/A,E96&gt;$K$4,#N/A,E96&lt;$K$4,E96))</f>
        <v>83.7</v>
      </c>
      <c r="P96" s="1" cm="1">
        <f t="array" ref="P96">IF(E96=0,#N/A,_xlfn.IFS(E96&lt;0,#N/A,E96&gt;$K$4,#N/A,E96&lt;$K$4,E96))</f>
        <v>83.7</v>
      </c>
      <c r="Q96" s="10" cm="1">
        <f t="array" ref="Q96">IF(F96=0,#N/A,_xlfn.IFS(F96&lt;$I$5,#N/A,F96&gt;$K$5,#N/A,F96&lt;$K$5,F96))</f>
        <v>22.5</v>
      </c>
      <c r="R96" s="10"/>
      <c r="S96" s="10" cm="1">
        <f t="array" ref="S96">IF(G96=0,#N/A,_xlfn.IFS(G96&lt;$I$6,#N/A,G96&gt;$K$6,#N/A,G96&lt;$K$6,G96))</f>
        <v>4</v>
      </c>
      <c r="T96" s="23" cm="1">
        <f t="array" ref="T96">IF(I96=0,#N/A,_xlfn.IFS(I96&lt;$I$7,#N/A,I96&gt;$K$7,#N/A,I96&lt;$K$7,I96))</f>
        <v>3287.9</v>
      </c>
    </row>
    <row r="97" spans="1:20" x14ac:dyDescent="0.3">
      <c r="A97" s="2">
        <v>45887</v>
      </c>
      <c r="B97" s="1" t="s">
        <v>13</v>
      </c>
      <c r="C97" s="1">
        <v>0.44700000000000001</v>
      </c>
      <c r="D97" s="1">
        <v>0.30499999999999999</v>
      </c>
      <c r="E97" s="1">
        <v>17</v>
      </c>
      <c r="F97" s="1">
        <v>21.7</v>
      </c>
      <c r="G97" s="1">
        <v>5</v>
      </c>
      <c r="H97" s="1" t="s">
        <v>14</v>
      </c>
      <c r="I97" s="24">
        <v>3455.1</v>
      </c>
      <c r="J97" s="1" t="s">
        <v>10</v>
      </c>
      <c r="K97" s="1" cm="1">
        <f t="array" ref="K97">IF(C97=0,#N/A,_xlfn.IFS(C97&lt;$I$2,#N/A,C97&gt;$K$2,#N/A,C97&lt;$K$2,C97))</f>
        <v>0.44700000000000001</v>
      </c>
      <c r="L97" s="1" cm="1">
        <f t="array" ref="L97">IF(C97=0,#N/A,_xlfn.IFS(C97&lt;0,#N/A,C97&gt;1,#N/A,C97&lt;$K$2,C97))</f>
        <v>0.44700000000000001</v>
      </c>
      <c r="M97" s="1" cm="1">
        <f t="array" ref="M97">IF(D97=0,#N/A,_xlfn.IFS(D97&lt;$I$3,#N/A,D97&gt;$K$3,#N/A,D97&lt;$K$3,D97))</f>
        <v>0.30499999999999999</v>
      </c>
      <c r="N97" s="1" cm="1">
        <f t="array" ref="N97">IF(D97=0,#N/A,_xlfn.IFS(D97&lt;0,#N/A,D97&gt;1,#N/A,D97&lt;$K$2,D97))</f>
        <v>0.30499999999999999</v>
      </c>
      <c r="O97" s="1" cm="1">
        <f t="array" ref="O97">IF(E97=0,#N/A,_xlfn.IFS(E97&lt;$I$4,#N/A,E97&gt;$K$4,#N/A,E97&lt;$K$4,E97))</f>
        <v>17</v>
      </c>
      <c r="P97" s="1" cm="1">
        <f t="array" ref="P97">IF(E97=0,#N/A,_xlfn.IFS(E97&lt;0,#N/A,E97&gt;$K$4,#N/A,E97&lt;$K$4,E97))</f>
        <v>17</v>
      </c>
      <c r="Q97" s="10" cm="1">
        <f t="array" ref="Q97">IF(F97=0,#N/A,_xlfn.IFS(F97&lt;$I$5,#N/A,F97&gt;$K$5,#N/A,F97&lt;$K$5,F97))</f>
        <v>21.7</v>
      </c>
      <c r="R97" s="10"/>
      <c r="S97" s="10" cm="1">
        <f t="array" ref="S97">IF(G97=0,#N/A,_xlfn.IFS(G97&lt;$I$6,#N/A,G97&gt;$K$6,#N/A,G97&lt;$K$6,G97))</f>
        <v>5</v>
      </c>
      <c r="T97" s="23" cm="1">
        <f t="array" ref="T97">IF(I97=0,#N/A,_xlfn.IFS(I97&lt;$I$7,#N/A,I97&gt;$K$7,#N/A,I97&lt;$K$7,I97))</f>
        <v>3455.1</v>
      </c>
    </row>
    <row r="98" spans="1:20" x14ac:dyDescent="0.3">
      <c r="A98" s="2">
        <v>45894</v>
      </c>
      <c r="B98" s="1" t="s">
        <v>32</v>
      </c>
      <c r="C98" s="1">
        <v>0.82599999999999996</v>
      </c>
      <c r="D98" s="1">
        <v>0.42799999999999999</v>
      </c>
      <c r="E98" s="1">
        <v>1.9</v>
      </c>
      <c r="F98" s="1">
        <v>28.2</v>
      </c>
      <c r="G98" s="1">
        <v>9</v>
      </c>
      <c r="H98" s="1" t="s">
        <v>9</v>
      </c>
      <c r="I98" s="24">
        <v>4734.8999999999996</v>
      </c>
      <c r="J98" s="1" t="s">
        <v>10</v>
      </c>
      <c r="K98" s="1" cm="1">
        <f t="array" ref="K98">IF(C98=0,#N/A,_xlfn.IFS(C98&lt;$I$2,#N/A,C98&gt;$K$2,#N/A,C98&lt;$K$2,C98))</f>
        <v>0.82599999999999996</v>
      </c>
      <c r="L98" s="1" cm="1">
        <f t="array" ref="L98">IF(C98=0,#N/A,_xlfn.IFS(C98&lt;0,#N/A,C98&gt;1,#N/A,C98&lt;$K$2,C98))</f>
        <v>0.82599999999999996</v>
      </c>
      <c r="M98" s="1" cm="1">
        <f t="array" ref="M98">IF(D98=0,#N/A,_xlfn.IFS(D98&lt;$I$3,#N/A,D98&gt;$K$3,#N/A,D98&lt;$K$3,D98))</f>
        <v>0.42799999999999999</v>
      </c>
      <c r="N98" s="1" cm="1">
        <f t="array" ref="N98">IF(D98=0,#N/A,_xlfn.IFS(D98&lt;0,#N/A,D98&gt;1,#N/A,D98&lt;$K$2,D98))</f>
        <v>0.42799999999999999</v>
      </c>
      <c r="O98" s="1" cm="1">
        <f t="array" ref="O98">IF(E98=0,#N/A,_xlfn.IFS(E98&lt;$I$4,#N/A,E98&gt;$K$4,#N/A,E98&lt;$K$4,E98))</f>
        <v>1.9</v>
      </c>
      <c r="P98" s="1" cm="1">
        <f t="array" ref="P98">IF(E98=0,#N/A,_xlfn.IFS(E98&lt;0,#N/A,E98&gt;$K$4,#N/A,E98&lt;$K$4,E98))</f>
        <v>1.9</v>
      </c>
      <c r="Q98" s="10" cm="1">
        <f t="array" ref="Q98">IF(F98=0,#N/A,_xlfn.IFS(F98&lt;$I$5,#N/A,F98&gt;$K$5,#N/A,F98&lt;$K$5,F98))</f>
        <v>28.2</v>
      </c>
      <c r="R98" s="10"/>
      <c r="S98" s="10" cm="1">
        <f t="array" ref="S98">IF(G98=0,#N/A,_xlfn.IFS(G98&lt;$I$6,#N/A,G98&gt;$K$6,#N/A,G98&lt;$K$6,G98))</f>
        <v>9</v>
      </c>
      <c r="T98" s="23" cm="1">
        <f t="array" ref="T98">IF(I98=0,#N/A,_xlfn.IFS(I98&lt;$I$7,#N/A,I98&gt;$K$7,#N/A,I98&lt;$K$7,I98))</f>
        <v>4734.8999999999996</v>
      </c>
    </row>
    <row r="99" spans="1:20" x14ac:dyDescent="0.3">
      <c r="A99" s="2">
        <v>45901</v>
      </c>
      <c r="B99" s="1" t="s">
        <v>17</v>
      </c>
      <c r="C99" s="1">
        <v>0.86299999999999999</v>
      </c>
      <c r="D99" s="1">
        <v>0.23</v>
      </c>
      <c r="E99" s="1">
        <v>77.900000000000006</v>
      </c>
      <c r="F99" s="1">
        <v>33.5</v>
      </c>
      <c r="G99" s="1">
        <v>3</v>
      </c>
      <c r="H99" s="1" t="s">
        <v>9</v>
      </c>
      <c r="I99" s="24">
        <v>4144</v>
      </c>
      <c r="J99" s="1" t="s">
        <v>10</v>
      </c>
      <c r="K99" s="1" cm="1">
        <f t="array" ref="K99">IF(C99=0,#N/A,_xlfn.IFS(C99&lt;$I$2,#N/A,C99&gt;$K$2,#N/A,C99&lt;$K$2,C99))</f>
        <v>0.86299999999999999</v>
      </c>
      <c r="L99" s="1" cm="1">
        <f t="array" ref="L99">IF(C99=0,#N/A,_xlfn.IFS(C99&lt;0,#N/A,C99&gt;1,#N/A,C99&lt;$K$2,C99))</f>
        <v>0.86299999999999999</v>
      </c>
      <c r="M99" s="1" cm="1">
        <f t="array" ref="M99">IF(D99=0,#N/A,_xlfn.IFS(D99&lt;$I$3,#N/A,D99&gt;$K$3,#N/A,D99&lt;$K$3,D99))</f>
        <v>0.23</v>
      </c>
      <c r="N99" s="1" cm="1">
        <f t="array" ref="N99">IF(D99=0,#N/A,_xlfn.IFS(D99&lt;0,#N/A,D99&gt;1,#N/A,D99&lt;$K$2,D99))</f>
        <v>0.23</v>
      </c>
      <c r="O99" s="1" cm="1">
        <f t="array" ref="O99">IF(E99=0,#N/A,_xlfn.IFS(E99&lt;$I$4,#N/A,E99&gt;$K$4,#N/A,E99&lt;$K$4,E99))</f>
        <v>77.900000000000006</v>
      </c>
      <c r="P99" s="1" cm="1">
        <f t="array" ref="P99">IF(E99=0,#N/A,_xlfn.IFS(E99&lt;0,#N/A,E99&gt;$K$4,#N/A,E99&lt;$K$4,E99))</f>
        <v>77.900000000000006</v>
      </c>
      <c r="Q99" s="10" cm="1">
        <f t="array" ref="Q99">IF(F99=0,#N/A,_xlfn.IFS(F99&lt;$I$5,#N/A,F99&gt;$K$5,#N/A,F99&lt;$K$5,F99))</f>
        <v>33.5</v>
      </c>
      <c r="R99" s="10"/>
      <c r="S99" s="10" cm="1">
        <f t="array" ref="S99">IF(G99=0,#N/A,_xlfn.IFS(G99&lt;$I$6,#N/A,G99&gt;$K$6,#N/A,G99&lt;$K$6,G99))</f>
        <v>3</v>
      </c>
      <c r="T99" s="23" cm="1">
        <f t="array" ref="T99">IF(I99=0,#N/A,_xlfn.IFS(I99&lt;$I$7,#N/A,I99&gt;$K$7,#N/A,I99&lt;$K$7,I99))</f>
        <v>4144</v>
      </c>
    </row>
    <row r="100" spans="1:20" x14ac:dyDescent="0.3">
      <c r="A100" s="2">
        <v>45908</v>
      </c>
      <c r="B100" s="1" t="s">
        <v>17</v>
      </c>
      <c r="C100" s="1">
        <v>0.82499999999999996</v>
      </c>
      <c r="D100" s="1">
        <v>0.18</v>
      </c>
      <c r="E100" s="1">
        <v>61</v>
      </c>
      <c r="F100" s="1">
        <v>25.2</v>
      </c>
      <c r="G100" s="1">
        <v>12</v>
      </c>
      <c r="H100" s="1" t="s">
        <v>18</v>
      </c>
      <c r="I100" s="24">
        <v>4442</v>
      </c>
      <c r="J100" s="1" t="s">
        <v>10</v>
      </c>
      <c r="K100" s="1" cm="1">
        <f t="array" ref="K100">IF(C100=0,#N/A,_xlfn.IFS(C100&lt;$I$2,#N/A,C100&gt;$K$2,#N/A,C100&lt;$K$2,C100))</f>
        <v>0.82499999999999996</v>
      </c>
      <c r="L100" s="1" cm="1">
        <f t="array" ref="L100">IF(C100=0,#N/A,_xlfn.IFS(C100&lt;0,#N/A,C100&gt;1,#N/A,C100&lt;$K$2,C100))</f>
        <v>0.82499999999999996</v>
      </c>
      <c r="M100" s="1" cm="1">
        <f t="array" ref="M100">IF(D100=0,#N/A,_xlfn.IFS(D100&lt;$I$3,#N/A,D100&gt;$K$3,#N/A,D100&lt;$K$3,D100))</f>
        <v>0.18</v>
      </c>
      <c r="N100" s="1" cm="1">
        <f t="array" ref="N100">IF(D100=0,#N/A,_xlfn.IFS(D100&lt;0,#N/A,D100&gt;1,#N/A,D100&lt;$K$2,D100))</f>
        <v>0.18</v>
      </c>
      <c r="O100" s="1" cm="1">
        <f t="array" ref="O100">IF(E100=0,#N/A,_xlfn.IFS(E100&lt;$I$4,#N/A,E100&gt;$K$4,#N/A,E100&lt;$K$4,E100))</f>
        <v>61</v>
      </c>
      <c r="P100" s="1" cm="1">
        <f t="array" ref="P100">IF(E100=0,#N/A,_xlfn.IFS(E100&lt;0,#N/A,E100&gt;$K$4,#N/A,E100&lt;$K$4,E100))</f>
        <v>61</v>
      </c>
      <c r="Q100" s="10" cm="1">
        <f t="array" ref="Q100">IF(F100=0,#N/A,_xlfn.IFS(F100&lt;$I$5,#N/A,F100&gt;$K$5,#N/A,F100&lt;$K$5,F100))</f>
        <v>25.2</v>
      </c>
      <c r="R100" s="10"/>
      <c r="S100" s="10" cm="1">
        <f t="array" ref="S100">IF(G100=0,#N/A,_xlfn.IFS(G100&lt;$I$6,#N/A,G100&gt;$K$6,#N/A,G100&lt;$K$6,G100))</f>
        <v>12</v>
      </c>
      <c r="T100" s="23" cm="1">
        <f t="array" ref="T100">IF(I100=0,#N/A,_xlfn.IFS(I100&lt;$I$7,#N/A,I100&gt;$K$7,#N/A,I100&lt;$K$7,I100))</f>
        <v>4442</v>
      </c>
    </row>
    <row r="101" spans="1:20" x14ac:dyDescent="0.3">
      <c r="A101" s="2">
        <v>45915</v>
      </c>
      <c r="B101" s="1" t="s">
        <v>31</v>
      </c>
      <c r="C101" s="1">
        <v>0.49399999999999999</v>
      </c>
      <c r="D101" s="1">
        <v>0.18</v>
      </c>
      <c r="E101" s="1">
        <v>70</v>
      </c>
      <c r="F101" s="1">
        <v>31</v>
      </c>
      <c r="G101" s="1">
        <v>11</v>
      </c>
      <c r="H101" s="1" t="s">
        <v>18</v>
      </c>
      <c r="I101" s="24">
        <v>3201.2</v>
      </c>
      <c r="J101" s="1" t="s">
        <v>10</v>
      </c>
      <c r="K101" s="1" cm="1">
        <f t="array" ref="K101">IF(C101=0,#N/A,_xlfn.IFS(C101&lt;$I$2,#N/A,C101&gt;$K$2,#N/A,C101&lt;$K$2,C101))</f>
        <v>0.49399999999999999</v>
      </c>
      <c r="L101" s="1" cm="1">
        <f t="array" ref="L101">IF(C101=0,#N/A,_xlfn.IFS(C101&lt;0,#N/A,C101&gt;1,#N/A,C101&lt;$K$2,C101))</f>
        <v>0.49399999999999999</v>
      </c>
      <c r="M101" s="1" cm="1">
        <f t="array" ref="M101">IF(D101=0,#N/A,_xlfn.IFS(D101&lt;$I$3,#N/A,D101&gt;$K$3,#N/A,D101&lt;$K$3,D101))</f>
        <v>0.18</v>
      </c>
      <c r="N101" s="1" cm="1">
        <f t="array" ref="N101">IF(D101=0,#N/A,_xlfn.IFS(D101&lt;0,#N/A,D101&gt;1,#N/A,D101&lt;$K$2,D101))</f>
        <v>0.18</v>
      </c>
      <c r="O101" s="1" cm="1">
        <f t="array" ref="O101">IF(E101=0,#N/A,_xlfn.IFS(E101&lt;$I$4,#N/A,E101&gt;$K$4,#N/A,E101&lt;$K$4,E101))</f>
        <v>70</v>
      </c>
      <c r="P101" s="1" cm="1">
        <f t="array" ref="P101">IF(E101=0,#N/A,_xlfn.IFS(E101&lt;0,#N/A,E101&gt;$K$4,#N/A,E101&lt;$K$4,E101))</f>
        <v>70</v>
      </c>
      <c r="Q101" s="10" cm="1">
        <f t="array" ref="Q101">IF(F101=0,#N/A,_xlfn.IFS(F101&lt;$I$5,#N/A,F101&gt;$K$5,#N/A,F101&lt;$K$5,F101))</f>
        <v>31</v>
      </c>
      <c r="R101" s="10"/>
      <c r="S101" s="10" cm="1">
        <f t="array" ref="S101">IF(G101=0,#N/A,_xlfn.IFS(G101&lt;$I$6,#N/A,G101&gt;$K$6,#N/A,G101&lt;$K$6,G101))</f>
        <v>11</v>
      </c>
      <c r="T101" s="23" cm="1">
        <f t="array" ref="T101">IF(I101=0,#N/A,_xlfn.IFS(I101&lt;$I$7,#N/A,I101&gt;$K$7,#N/A,I101&lt;$K$7,I101))</f>
        <v>3201.2</v>
      </c>
    </row>
    <row r="102" spans="1:20" x14ac:dyDescent="0.3">
      <c r="A102" s="2">
        <v>45922</v>
      </c>
      <c r="B102" s="1" t="s">
        <v>27</v>
      </c>
      <c r="C102" s="1">
        <v>0.746</v>
      </c>
      <c r="D102" s="1">
        <v>0.13500000000000001</v>
      </c>
      <c r="E102" s="1">
        <v>83.8</v>
      </c>
      <c r="F102" s="1">
        <v>29.9</v>
      </c>
      <c r="G102" s="1">
        <v>1</v>
      </c>
      <c r="H102" s="1" t="s">
        <v>9</v>
      </c>
      <c r="I102" s="24">
        <v>4287.2</v>
      </c>
      <c r="J102" s="1" t="s">
        <v>10</v>
      </c>
      <c r="K102" s="1" cm="1">
        <f t="array" ref="K102">IF(C102=0,#N/A,_xlfn.IFS(C102&lt;$I$2,#N/A,C102&gt;$K$2,#N/A,C102&lt;$K$2,C102))</f>
        <v>0.746</v>
      </c>
      <c r="L102" s="1" cm="1">
        <f t="array" ref="L102">IF(C102=0,#N/A,_xlfn.IFS(C102&lt;0,#N/A,C102&gt;1,#N/A,C102&lt;$K$2,C102))</f>
        <v>0.746</v>
      </c>
      <c r="M102" s="1" cm="1">
        <f t="array" ref="M102">IF(D102=0,#N/A,_xlfn.IFS(D102&lt;$I$3,#N/A,D102&gt;$K$3,#N/A,D102&lt;$K$3,D102))</f>
        <v>0.13500000000000001</v>
      </c>
      <c r="N102" s="1" cm="1">
        <f t="array" ref="N102">IF(D102=0,#N/A,_xlfn.IFS(D102&lt;0,#N/A,D102&gt;1,#N/A,D102&lt;$K$2,D102))</f>
        <v>0.13500000000000001</v>
      </c>
      <c r="O102" s="1" cm="1">
        <f t="array" ref="O102">IF(E102=0,#N/A,_xlfn.IFS(E102&lt;$I$4,#N/A,E102&gt;$K$4,#N/A,E102&lt;$K$4,E102))</f>
        <v>83.8</v>
      </c>
      <c r="P102" s="1" cm="1">
        <f t="array" ref="P102">IF(E102=0,#N/A,_xlfn.IFS(E102&lt;0,#N/A,E102&gt;$K$4,#N/A,E102&lt;$K$4,E102))</f>
        <v>83.8</v>
      </c>
      <c r="Q102" s="10" cm="1">
        <f t="array" ref="Q102">IF(F102=0,#N/A,_xlfn.IFS(F102&lt;$I$5,#N/A,F102&gt;$K$5,#N/A,F102&lt;$K$5,F102))</f>
        <v>29.9</v>
      </c>
      <c r="R102" s="10"/>
      <c r="S102" s="10" cm="1">
        <f t="array" ref="S102">IF(G102=0,#N/A,_xlfn.IFS(G102&lt;$I$6,#N/A,G102&gt;$K$6,#N/A,G102&lt;$K$6,G102))</f>
        <v>1</v>
      </c>
      <c r="T102" s="23" cm="1">
        <f t="array" ref="T102">IF(I102=0,#N/A,_xlfn.IFS(I102&lt;$I$7,#N/A,I102&gt;$K$7,#N/A,I102&lt;$K$7,I102))</f>
        <v>4287.2</v>
      </c>
    </row>
    <row r="103" spans="1:20" x14ac:dyDescent="0.3">
      <c r="A103" s="2">
        <v>45929</v>
      </c>
      <c r="B103" s="1" t="s">
        <v>23</v>
      </c>
      <c r="C103" s="1">
        <v>0.53300000000000003</v>
      </c>
      <c r="D103" s="1">
        <v>0.193</v>
      </c>
      <c r="E103" s="1">
        <v>80.3</v>
      </c>
      <c r="F103" s="1">
        <v>34</v>
      </c>
      <c r="G103" s="1">
        <v>12</v>
      </c>
      <c r="H103" s="1" t="s">
        <v>9</v>
      </c>
      <c r="I103" s="24">
        <v>2766.9</v>
      </c>
      <c r="J103" s="1" t="s">
        <v>12</v>
      </c>
      <c r="K103" s="1" cm="1">
        <f t="array" ref="K103">IF(C103=0,#N/A,_xlfn.IFS(C103&lt;$I$2,#N/A,C103&gt;$K$2,#N/A,C103&lt;$K$2,C103))</f>
        <v>0.53300000000000003</v>
      </c>
      <c r="L103" s="1" cm="1">
        <f t="array" ref="L103">IF(C103=0,#N/A,_xlfn.IFS(C103&lt;0,#N/A,C103&gt;1,#N/A,C103&lt;$K$2,C103))</f>
        <v>0.53300000000000003</v>
      </c>
      <c r="M103" s="1" cm="1">
        <f t="array" ref="M103">IF(D103=0,#N/A,_xlfn.IFS(D103&lt;$I$3,#N/A,D103&gt;$K$3,#N/A,D103&lt;$K$3,D103))</f>
        <v>0.193</v>
      </c>
      <c r="N103" s="1" cm="1">
        <f t="array" ref="N103">IF(D103=0,#N/A,_xlfn.IFS(D103&lt;0,#N/A,D103&gt;1,#N/A,D103&lt;$K$2,D103))</f>
        <v>0.193</v>
      </c>
      <c r="O103" s="1" cm="1">
        <f t="array" ref="O103">IF(E103=0,#N/A,_xlfn.IFS(E103&lt;$I$4,#N/A,E103&gt;$K$4,#N/A,E103&lt;$K$4,E103))</f>
        <v>80.3</v>
      </c>
      <c r="P103" s="1" cm="1">
        <f t="array" ref="P103">IF(E103=0,#N/A,_xlfn.IFS(E103&lt;0,#N/A,E103&gt;$K$4,#N/A,E103&lt;$K$4,E103))</f>
        <v>80.3</v>
      </c>
      <c r="Q103" s="10" cm="1">
        <f t="array" ref="Q103">IF(F103=0,#N/A,_xlfn.IFS(F103&lt;$I$5,#N/A,F103&gt;$K$5,#N/A,F103&lt;$K$5,F103))</f>
        <v>34</v>
      </c>
      <c r="R103" s="10"/>
      <c r="S103" s="10" cm="1">
        <f t="array" ref="S103">IF(G103=0,#N/A,_xlfn.IFS(G103&lt;$I$6,#N/A,G103&gt;$K$6,#N/A,G103&lt;$K$6,G103))</f>
        <v>12</v>
      </c>
      <c r="T103" s="23" cm="1">
        <f t="array" ref="T103">IF(I103=0,#N/A,_xlfn.IFS(I103&lt;$I$7,#N/A,I103&gt;$K$7,#N/A,I103&lt;$K$7,I103))</f>
        <v>2766.9</v>
      </c>
    </row>
    <row r="104" spans="1:20" x14ac:dyDescent="0.3">
      <c r="A104" s="2">
        <v>45936</v>
      </c>
      <c r="B104" s="1" t="s">
        <v>22</v>
      </c>
      <c r="C104" s="1">
        <v>0.54800000000000004</v>
      </c>
      <c r="D104" s="1">
        <v>0.432</v>
      </c>
      <c r="E104" s="1">
        <v>96.1</v>
      </c>
      <c r="F104" s="1">
        <v>32.299999999999997</v>
      </c>
      <c r="G104" s="1">
        <v>9</v>
      </c>
      <c r="H104" s="1" t="s">
        <v>9</v>
      </c>
      <c r="I104" s="24">
        <v>3129.5</v>
      </c>
      <c r="J104" s="1" t="s">
        <v>10</v>
      </c>
      <c r="K104" s="1" cm="1">
        <f t="array" ref="K104">IF(C104=0,#N/A,_xlfn.IFS(C104&lt;$I$2,#N/A,C104&gt;$K$2,#N/A,C104&lt;$K$2,C104))</f>
        <v>0.54800000000000004</v>
      </c>
      <c r="L104" s="1" cm="1">
        <f t="array" ref="L104">IF(C104=0,#N/A,_xlfn.IFS(C104&lt;0,#N/A,C104&gt;1,#N/A,C104&lt;$K$2,C104))</f>
        <v>0.54800000000000004</v>
      </c>
      <c r="M104" s="1" cm="1">
        <f t="array" ref="M104">IF(D104=0,#N/A,_xlfn.IFS(D104&lt;$I$3,#N/A,D104&gt;$K$3,#N/A,D104&lt;$K$3,D104))</f>
        <v>0.432</v>
      </c>
      <c r="N104" s="1" cm="1">
        <f t="array" ref="N104">IF(D104=0,#N/A,_xlfn.IFS(D104&lt;0,#N/A,D104&gt;1,#N/A,D104&lt;$K$2,D104))</f>
        <v>0.432</v>
      </c>
      <c r="O104" s="1" cm="1">
        <f t="array" ref="O104">IF(E104=0,#N/A,_xlfn.IFS(E104&lt;$I$4,#N/A,E104&gt;$K$4,#N/A,E104&lt;$K$4,E104))</f>
        <v>96.1</v>
      </c>
      <c r="P104" s="1" cm="1">
        <f t="array" ref="P104">IF(E104=0,#N/A,_xlfn.IFS(E104&lt;0,#N/A,E104&gt;$K$4,#N/A,E104&lt;$K$4,E104))</f>
        <v>96.1</v>
      </c>
      <c r="Q104" s="10" cm="1">
        <f t="array" ref="Q104">IF(F104=0,#N/A,_xlfn.IFS(F104&lt;$I$5,#N/A,F104&gt;$K$5,#N/A,F104&lt;$K$5,F104))</f>
        <v>32.299999999999997</v>
      </c>
      <c r="R104" s="10"/>
      <c r="S104" s="10" cm="1">
        <f t="array" ref="S104">IF(G104=0,#N/A,_xlfn.IFS(G104&lt;$I$6,#N/A,G104&gt;$K$6,#N/A,G104&lt;$K$6,G104))</f>
        <v>9</v>
      </c>
      <c r="T104" s="23" cm="1">
        <f t="array" ref="T104">IF(I104=0,#N/A,_xlfn.IFS(I104&lt;$I$7,#N/A,I104&gt;$K$7,#N/A,I104&lt;$K$7,I104))</f>
        <v>3129.5</v>
      </c>
    </row>
    <row r="105" spans="1:20" x14ac:dyDescent="0.3">
      <c r="A105" s="2">
        <v>45943</v>
      </c>
      <c r="B105" s="1" t="s">
        <v>23</v>
      </c>
      <c r="C105" s="1">
        <v>0.34300000000000003</v>
      </c>
      <c r="D105" s="1">
        <v>0.54100000000000004</v>
      </c>
      <c r="E105" s="1">
        <v>53.6</v>
      </c>
      <c r="F105" s="1">
        <v>28.5</v>
      </c>
      <c r="G105" s="1">
        <v>8</v>
      </c>
      <c r="H105" s="1" t="s">
        <v>9</v>
      </c>
      <c r="I105" s="24">
        <v>2116.5</v>
      </c>
      <c r="J105" s="1" t="s">
        <v>12</v>
      </c>
      <c r="K105" s="1" cm="1">
        <f t="array" ref="K105">IF(C105=0,#N/A,_xlfn.IFS(C105&lt;$I$2,#N/A,C105&gt;$K$2,#N/A,C105&lt;$K$2,C105))</f>
        <v>0.34300000000000003</v>
      </c>
      <c r="L105" s="1" cm="1">
        <f t="array" ref="L105">IF(C105=0,#N/A,_xlfn.IFS(C105&lt;0,#N/A,C105&gt;1,#N/A,C105&lt;$K$2,C105))</f>
        <v>0.34300000000000003</v>
      </c>
      <c r="M105" s="1" cm="1">
        <f t="array" ref="M105">IF(D105=0,#N/A,_xlfn.IFS(D105&lt;$I$3,#N/A,D105&gt;$K$3,#N/A,D105&lt;$K$3,D105))</f>
        <v>0.54100000000000004</v>
      </c>
      <c r="N105" s="1" cm="1">
        <f t="array" ref="N105">IF(D105=0,#N/A,_xlfn.IFS(D105&lt;0,#N/A,D105&gt;1,#N/A,D105&lt;$K$2,D105))</f>
        <v>0.54100000000000004</v>
      </c>
      <c r="O105" s="1" cm="1">
        <f t="array" ref="O105">IF(E105=0,#N/A,_xlfn.IFS(E105&lt;$I$4,#N/A,E105&gt;$K$4,#N/A,E105&lt;$K$4,E105))</f>
        <v>53.6</v>
      </c>
      <c r="P105" s="1" cm="1">
        <f t="array" ref="P105">IF(E105=0,#N/A,_xlfn.IFS(E105&lt;0,#N/A,E105&gt;$K$4,#N/A,E105&lt;$K$4,E105))</f>
        <v>53.6</v>
      </c>
      <c r="Q105" s="10" cm="1">
        <f t="array" ref="Q105">IF(F105=0,#N/A,_xlfn.IFS(F105&lt;$I$5,#N/A,F105&gt;$K$5,#N/A,F105&lt;$K$5,F105))</f>
        <v>28.5</v>
      </c>
      <c r="R105" s="10"/>
      <c r="S105" s="10" cm="1">
        <f t="array" ref="S105">IF(G105=0,#N/A,_xlfn.IFS(G105&lt;$I$6,#N/A,G105&gt;$K$6,#N/A,G105&lt;$K$6,G105))</f>
        <v>8</v>
      </c>
      <c r="T105" s="23" cm="1">
        <f t="array" ref="T105">IF(I105=0,#N/A,_xlfn.IFS(I105&lt;$I$7,#N/A,I105&gt;$K$7,#N/A,I105&lt;$K$7,I105))</f>
        <v>2116.5</v>
      </c>
    </row>
    <row r="106" spans="1:20" x14ac:dyDescent="0.3">
      <c r="A106" s="2">
        <v>45950</v>
      </c>
      <c r="B106" s="1" t="s">
        <v>25</v>
      </c>
      <c r="C106" s="1">
        <v>0.61399999999999999</v>
      </c>
      <c r="D106" s="1">
        <v>0.50700000000000001</v>
      </c>
      <c r="E106" s="1">
        <v>48.8</v>
      </c>
      <c r="F106" s="1">
        <v>29.9</v>
      </c>
      <c r="G106" s="1">
        <v>9</v>
      </c>
      <c r="H106" s="1" t="s">
        <v>9</v>
      </c>
      <c r="I106" s="24">
        <v>3279.7</v>
      </c>
      <c r="J106" s="1" t="s">
        <v>10</v>
      </c>
      <c r="K106" s="1" cm="1">
        <f t="array" ref="K106">IF(C106=0,#N/A,_xlfn.IFS(C106&lt;$I$2,#N/A,C106&gt;$K$2,#N/A,C106&lt;$K$2,C106))</f>
        <v>0.61399999999999999</v>
      </c>
      <c r="L106" s="1" cm="1">
        <f t="array" ref="L106">IF(C106=0,#N/A,_xlfn.IFS(C106&lt;0,#N/A,C106&gt;1,#N/A,C106&lt;$K$2,C106))</f>
        <v>0.61399999999999999</v>
      </c>
      <c r="M106" s="1" cm="1">
        <f t="array" ref="M106">IF(D106=0,#N/A,_xlfn.IFS(D106&lt;$I$3,#N/A,D106&gt;$K$3,#N/A,D106&lt;$K$3,D106))</f>
        <v>0.50700000000000001</v>
      </c>
      <c r="N106" s="1" cm="1">
        <f t="array" ref="N106">IF(D106=0,#N/A,_xlfn.IFS(D106&lt;0,#N/A,D106&gt;1,#N/A,D106&lt;$K$2,D106))</f>
        <v>0.50700000000000001</v>
      </c>
      <c r="O106" s="1" cm="1">
        <f t="array" ref="O106">IF(E106=0,#N/A,_xlfn.IFS(E106&lt;$I$4,#N/A,E106&gt;$K$4,#N/A,E106&lt;$K$4,E106))</f>
        <v>48.8</v>
      </c>
      <c r="P106" s="1" cm="1">
        <f t="array" ref="P106">IF(E106=0,#N/A,_xlfn.IFS(E106&lt;0,#N/A,E106&gt;$K$4,#N/A,E106&lt;$K$4,E106))</f>
        <v>48.8</v>
      </c>
      <c r="Q106" s="10" cm="1">
        <f t="array" ref="Q106">IF(F106=0,#N/A,_xlfn.IFS(F106&lt;$I$5,#N/A,F106&gt;$K$5,#N/A,F106&lt;$K$5,F106))</f>
        <v>29.9</v>
      </c>
      <c r="R106" s="10"/>
      <c r="S106" s="10" cm="1">
        <f t="array" ref="S106">IF(G106=0,#N/A,_xlfn.IFS(G106&lt;$I$6,#N/A,G106&gt;$K$6,#N/A,G106&lt;$K$6,G106))</f>
        <v>9</v>
      </c>
      <c r="T106" s="23" cm="1">
        <f t="array" ref="T106">IF(I106=0,#N/A,_xlfn.IFS(I106&lt;$I$7,#N/A,I106&gt;$K$7,#N/A,I106&lt;$K$7,I106))</f>
        <v>3279.7</v>
      </c>
    </row>
    <row r="107" spans="1:20" x14ac:dyDescent="0.3">
      <c r="A107" s="2">
        <v>45957</v>
      </c>
      <c r="B107" s="1" t="s">
        <v>19</v>
      </c>
      <c r="C107" s="1">
        <v>0.33</v>
      </c>
      <c r="D107" s="1">
        <v>0.443</v>
      </c>
      <c r="E107" s="1">
        <v>40.200000000000003</v>
      </c>
      <c r="F107" s="1">
        <v>33.5</v>
      </c>
      <c r="G107" s="1">
        <v>14</v>
      </c>
      <c r="H107" s="1" t="s">
        <v>9</v>
      </c>
      <c r="I107" s="24">
        <v>1714.9</v>
      </c>
      <c r="J107" s="1" t="s">
        <v>12</v>
      </c>
      <c r="K107" s="1" cm="1">
        <f t="array" ref="K107">IF(C107=0,#N/A,_xlfn.IFS(C107&lt;$I$2,#N/A,C107&gt;$K$2,#N/A,C107&lt;$K$2,C107))</f>
        <v>0.33</v>
      </c>
      <c r="L107" s="1" cm="1">
        <f t="array" ref="L107">IF(C107=0,#N/A,_xlfn.IFS(C107&lt;0,#N/A,C107&gt;1,#N/A,C107&lt;$K$2,C107))</f>
        <v>0.33</v>
      </c>
      <c r="M107" s="1" cm="1">
        <f t="array" ref="M107">IF(D107=0,#N/A,_xlfn.IFS(D107&lt;$I$3,#N/A,D107&gt;$K$3,#N/A,D107&lt;$K$3,D107))</f>
        <v>0.443</v>
      </c>
      <c r="N107" s="1" cm="1">
        <f t="array" ref="N107">IF(D107=0,#N/A,_xlfn.IFS(D107&lt;0,#N/A,D107&gt;1,#N/A,D107&lt;$K$2,D107))</f>
        <v>0.443</v>
      </c>
      <c r="O107" s="1" cm="1">
        <f t="array" ref="O107">IF(E107=0,#N/A,_xlfn.IFS(E107&lt;$I$4,#N/A,E107&gt;$K$4,#N/A,E107&lt;$K$4,E107))</f>
        <v>40.200000000000003</v>
      </c>
      <c r="P107" s="1" cm="1">
        <f t="array" ref="P107">IF(E107=0,#N/A,_xlfn.IFS(E107&lt;0,#N/A,E107&gt;$K$4,#N/A,E107&lt;$K$4,E107))</f>
        <v>40.200000000000003</v>
      </c>
      <c r="Q107" s="10" cm="1">
        <f t="array" ref="Q107">IF(F107=0,#N/A,_xlfn.IFS(F107&lt;$I$5,#N/A,F107&gt;$K$5,#N/A,F107&lt;$K$5,F107))</f>
        <v>33.5</v>
      </c>
      <c r="R107" s="10"/>
      <c r="S107" s="10" cm="1">
        <f t="array" ref="S107">IF(G107=0,#N/A,_xlfn.IFS(G107&lt;$I$6,#N/A,G107&gt;$K$6,#N/A,G107&lt;$K$6,G107))</f>
        <v>14</v>
      </c>
      <c r="T107" s="23" cm="1">
        <f t="array" ref="T107">IF(I107=0,#N/A,_xlfn.IFS(I107&lt;$I$7,#N/A,I107&gt;$K$7,#N/A,I107&lt;$K$7,I107))</f>
        <v>1714.9</v>
      </c>
    </row>
    <row r="108" spans="1:20" x14ac:dyDescent="0.3">
      <c r="A108" s="2">
        <v>45964</v>
      </c>
      <c r="B108" s="1" t="s">
        <v>24</v>
      </c>
      <c r="C108" s="1">
        <v>0.432</v>
      </c>
      <c r="D108" s="1">
        <v>0.155</v>
      </c>
      <c r="E108" s="1">
        <v>15.4</v>
      </c>
      <c r="F108" s="1">
        <v>26</v>
      </c>
      <c r="G108" s="1">
        <v>6</v>
      </c>
      <c r="H108" s="1" t="s">
        <v>14</v>
      </c>
      <c r="I108" s="24">
        <v>3470.4</v>
      </c>
      <c r="J108" s="1" t="s">
        <v>10</v>
      </c>
      <c r="K108" s="1" cm="1">
        <f t="array" ref="K108">IF(C108=0,#N/A,_xlfn.IFS(C108&lt;$I$2,#N/A,C108&gt;$K$2,#N/A,C108&lt;$K$2,C108))</f>
        <v>0.432</v>
      </c>
      <c r="L108" s="1" cm="1">
        <f t="array" ref="L108">IF(C108=0,#N/A,_xlfn.IFS(C108&lt;0,#N/A,C108&gt;1,#N/A,C108&lt;$K$2,C108))</f>
        <v>0.432</v>
      </c>
      <c r="M108" s="1" cm="1">
        <f t="array" ref="M108">IF(D108=0,#N/A,_xlfn.IFS(D108&lt;$I$3,#N/A,D108&gt;$K$3,#N/A,D108&lt;$K$3,D108))</f>
        <v>0.155</v>
      </c>
      <c r="N108" s="1" cm="1">
        <f t="array" ref="N108">IF(D108=0,#N/A,_xlfn.IFS(D108&lt;0,#N/A,D108&gt;1,#N/A,D108&lt;$K$2,D108))</f>
        <v>0.155</v>
      </c>
      <c r="O108" s="1" cm="1">
        <f t="array" ref="O108">IF(E108=0,#N/A,_xlfn.IFS(E108&lt;$I$4,#N/A,E108&gt;$K$4,#N/A,E108&lt;$K$4,E108))</f>
        <v>15.4</v>
      </c>
      <c r="P108" s="1" cm="1">
        <f t="array" ref="P108">IF(E108=0,#N/A,_xlfn.IFS(E108&lt;0,#N/A,E108&gt;$K$4,#N/A,E108&lt;$K$4,E108))</f>
        <v>15.4</v>
      </c>
      <c r="Q108" s="10" cm="1">
        <f t="array" ref="Q108">IF(F108=0,#N/A,_xlfn.IFS(F108&lt;$I$5,#N/A,F108&gt;$K$5,#N/A,F108&lt;$K$5,F108))</f>
        <v>26</v>
      </c>
      <c r="R108" s="10"/>
      <c r="S108" s="10" cm="1">
        <f t="array" ref="S108">IF(G108=0,#N/A,_xlfn.IFS(G108&lt;$I$6,#N/A,G108&gt;$K$6,#N/A,G108&lt;$K$6,G108))</f>
        <v>6</v>
      </c>
      <c r="T108" s="23" cm="1">
        <f t="array" ref="T108">IF(I108=0,#N/A,_xlfn.IFS(I108&lt;$I$7,#N/A,I108&gt;$K$7,#N/A,I108&lt;$K$7,I108))</f>
        <v>3470.4</v>
      </c>
    </row>
    <row r="109" spans="1:20" x14ac:dyDescent="0.3">
      <c r="A109" s="2">
        <v>45971</v>
      </c>
      <c r="B109" s="1" t="s">
        <v>32</v>
      </c>
      <c r="C109" s="1">
        <v>0.79900000000000004</v>
      </c>
      <c r="D109" s="1">
        <v>0.245</v>
      </c>
      <c r="E109" s="1">
        <v>57.3</v>
      </c>
      <c r="F109" s="1">
        <v>24.9</v>
      </c>
      <c r="G109" s="1">
        <v>3</v>
      </c>
      <c r="H109" s="1" t="s">
        <v>9</v>
      </c>
      <c r="I109" s="24">
        <v>4654.3999999999996</v>
      </c>
      <c r="J109" s="1" t="s">
        <v>10</v>
      </c>
      <c r="K109" s="1" cm="1">
        <f t="array" ref="K109">IF(C109=0,#N/A,_xlfn.IFS(C109&lt;$I$2,#N/A,C109&gt;$K$2,#N/A,C109&lt;$K$2,C109))</f>
        <v>0.79900000000000004</v>
      </c>
      <c r="L109" s="1" cm="1">
        <f t="array" ref="L109">IF(C109=0,#N/A,_xlfn.IFS(C109&lt;0,#N/A,C109&gt;1,#N/A,C109&lt;$K$2,C109))</f>
        <v>0.79900000000000004</v>
      </c>
      <c r="M109" s="1" cm="1">
        <f t="array" ref="M109">IF(D109=0,#N/A,_xlfn.IFS(D109&lt;$I$3,#N/A,D109&gt;$K$3,#N/A,D109&lt;$K$3,D109))</f>
        <v>0.245</v>
      </c>
      <c r="N109" s="1" cm="1">
        <f t="array" ref="N109">IF(D109=0,#N/A,_xlfn.IFS(D109&lt;0,#N/A,D109&gt;1,#N/A,D109&lt;$K$2,D109))</f>
        <v>0.245</v>
      </c>
      <c r="O109" s="1" cm="1">
        <f t="array" ref="O109">IF(E109=0,#N/A,_xlfn.IFS(E109&lt;$I$4,#N/A,E109&gt;$K$4,#N/A,E109&lt;$K$4,E109))</f>
        <v>57.3</v>
      </c>
      <c r="P109" s="1" cm="1">
        <f t="array" ref="P109">IF(E109=0,#N/A,_xlfn.IFS(E109&lt;0,#N/A,E109&gt;$K$4,#N/A,E109&lt;$K$4,E109))</f>
        <v>57.3</v>
      </c>
      <c r="Q109" s="10" cm="1">
        <f t="array" ref="Q109">IF(F109=0,#N/A,_xlfn.IFS(F109&lt;$I$5,#N/A,F109&gt;$K$5,#N/A,F109&lt;$K$5,F109))</f>
        <v>24.9</v>
      </c>
      <c r="R109" s="10"/>
      <c r="S109" s="10" cm="1">
        <f t="array" ref="S109">IF(G109=0,#N/A,_xlfn.IFS(G109&lt;$I$6,#N/A,G109&gt;$K$6,#N/A,G109&lt;$K$6,G109))</f>
        <v>3</v>
      </c>
      <c r="T109" s="23" cm="1">
        <f t="array" ref="T109">IF(I109=0,#N/A,_xlfn.IFS(I109&lt;$I$7,#N/A,I109&gt;$K$7,#N/A,I109&lt;$K$7,I109))</f>
        <v>4654.3999999999996</v>
      </c>
    </row>
    <row r="110" spans="1:20" x14ac:dyDescent="0.3">
      <c r="A110" s="2">
        <v>45978</v>
      </c>
      <c r="B110" s="1" t="s">
        <v>23</v>
      </c>
      <c r="C110" s="1">
        <v>0.34499999999999997</v>
      </c>
      <c r="D110" s="1">
        <v>0.255</v>
      </c>
      <c r="E110" s="1">
        <v>27.7</v>
      </c>
      <c r="F110" s="1">
        <v>20.2</v>
      </c>
      <c r="G110" s="1">
        <v>2</v>
      </c>
      <c r="H110" s="1" t="s">
        <v>14</v>
      </c>
      <c r="I110" s="24">
        <v>2416.9</v>
      </c>
      <c r="J110" s="1" t="s">
        <v>12</v>
      </c>
      <c r="K110" s="1" cm="1">
        <f t="array" ref="K110">IF(C110=0,#N/A,_xlfn.IFS(C110&lt;$I$2,#N/A,C110&gt;$K$2,#N/A,C110&lt;$K$2,C110))</f>
        <v>0.34499999999999997</v>
      </c>
      <c r="L110" s="1" cm="1">
        <f t="array" ref="L110">IF(C110=0,#N/A,_xlfn.IFS(C110&lt;0,#N/A,C110&gt;1,#N/A,C110&lt;$K$2,C110))</f>
        <v>0.34499999999999997</v>
      </c>
      <c r="M110" s="1" cm="1">
        <f t="array" ref="M110">IF(D110=0,#N/A,_xlfn.IFS(D110&lt;$I$3,#N/A,D110&gt;$K$3,#N/A,D110&lt;$K$3,D110))</f>
        <v>0.255</v>
      </c>
      <c r="N110" s="1" cm="1">
        <f t="array" ref="N110">IF(D110=0,#N/A,_xlfn.IFS(D110&lt;0,#N/A,D110&gt;1,#N/A,D110&lt;$K$2,D110))</f>
        <v>0.255</v>
      </c>
      <c r="O110" s="1" cm="1">
        <f t="array" ref="O110">IF(E110=0,#N/A,_xlfn.IFS(E110&lt;$I$4,#N/A,E110&gt;$K$4,#N/A,E110&lt;$K$4,E110))</f>
        <v>27.7</v>
      </c>
      <c r="P110" s="1" cm="1">
        <f t="array" ref="P110">IF(E110=0,#N/A,_xlfn.IFS(E110&lt;0,#N/A,E110&gt;$K$4,#N/A,E110&lt;$K$4,E110))</f>
        <v>27.7</v>
      </c>
      <c r="Q110" s="10" cm="1">
        <f t="array" ref="Q110">IF(F110=0,#N/A,_xlfn.IFS(F110&lt;$I$5,#N/A,F110&gt;$K$5,#N/A,F110&lt;$K$5,F110))</f>
        <v>20.2</v>
      </c>
      <c r="R110" s="10"/>
      <c r="S110" s="10" cm="1">
        <f t="array" ref="S110">IF(G110=0,#N/A,_xlfn.IFS(G110&lt;$I$6,#N/A,G110&gt;$K$6,#N/A,G110&lt;$K$6,G110))</f>
        <v>2</v>
      </c>
      <c r="T110" s="23" cm="1">
        <f t="array" ref="T110">IF(I110=0,#N/A,_xlfn.IFS(I110&lt;$I$7,#N/A,I110&gt;$K$7,#N/A,I110&lt;$K$7,I110))</f>
        <v>2416.9</v>
      </c>
    </row>
    <row r="111" spans="1:20" x14ac:dyDescent="0.3">
      <c r="A111" s="2">
        <v>45985</v>
      </c>
      <c r="B111" s="1" t="s">
        <v>33</v>
      </c>
      <c r="C111" s="1">
        <v>0.25</v>
      </c>
      <c r="D111" s="1">
        <v>0.22500000000000001</v>
      </c>
      <c r="E111" s="1">
        <v>92.1</v>
      </c>
      <c r="F111" s="1">
        <v>32.4</v>
      </c>
      <c r="G111" s="1">
        <v>9</v>
      </c>
      <c r="H111" s="1" t="s">
        <v>14</v>
      </c>
      <c r="I111" s="24">
        <v>1353.6</v>
      </c>
      <c r="J111" s="1" t="s">
        <v>12</v>
      </c>
      <c r="K111" s="1" cm="1">
        <f t="array" ref="K111">IF(C111=0,#N/A,_xlfn.IFS(C111&lt;$I$2,#N/A,C111&gt;$K$2,#N/A,C111&lt;$K$2,C111))</f>
        <v>0.25</v>
      </c>
      <c r="L111" s="1" cm="1">
        <f t="array" ref="L111">IF(C111=0,#N/A,_xlfn.IFS(C111&lt;0,#N/A,C111&gt;1,#N/A,C111&lt;$K$2,C111))</f>
        <v>0.25</v>
      </c>
      <c r="M111" s="1" cm="1">
        <f t="array" ref="M111">IF(D111=0,#N/A,_xlfn.IFS(D111&lt;$I$3,#N/A,D111&gt;$K$3,#N/A,D111&lt;$K$3,D111))</f>
        <v>0.22500000000000001</v>
      </c>
      <c r="N111" s="1" cm="1">
        <f t="array" ref="N111">IF(D111=0,#N/A,_xlfn.IFS(D111&lt;0,#N/A,D111&gt;1,#N/A,D111&lt;$K$2,D111))</f>
        <v>0.22500000000000001</v>
      </c>
      <c r="O111" s="1" cm="1">
        <f t="array" ref="O111">IF(E111=0,#N/A,_xlfn.IFS(E111&lt;$I$4,#N/A,E111&gt;$K$4,#N/A,E111&lt;$K$4,E111))</f>
        <v>92.1</v>
      </c>
      <c r="P111" s="1" cm="1">
        <f t="array" ref="P111">IF(E111=0,#N/A,_xlfn.IFS(E111&lt;0,#N/A,E111&gt;$K$4,#N/A,E111&lt;$K$4,E111))</f>
        <v>92.1</v>
      </c>
      <c r="Q111" s="10" cm="1">
        <f t="array" ref="Q111">IF(F111=0,#N/A,_xlfn.IFS(F111&lt;$I$5,#N/A,F111&gt;$K$5,#N/A,F111&lt;$K$5,F111))</f>
        <v>32.4</v>
      </c>
      <c r="R111" s="10"/>
      <c r="S111" s="10" cm="1">
        <f t="array" ref="S111">IF(G111=0,#N/A,_xlfn.IFS(G111&lt;$I$6,#N/A,G111&gt;$K$6,#N/A,G111&lt;$K$6,G111))</f>
        <v>9</v>
      </c>
      <c r="T111" s="23" cm="1">
        <f t="array" ref="T111">IF(I111=0,#N/A,_xlfn.IFS(I111&lt;$I$7,#N/A,I111&gt;$K$7,#N/A,I111&lt;$K$7,I111))</f>
        <v>1353.6</v>
      </c>
    </row>
    <row r="112" spans="1:20" x14ac:dyDescent="0.3">
      <c r="A112" s="2">
        <v>45992</v>
      </c>
      <c r="B112" s="1" t="s">
        <v>25</v>
      </c>
      <c r="C112" s="1">
        <v>0.248</v>
      </c>
      <c r="D112" s="1">
        <v>0.35799999999999998</v>
      </c>
      <c r="E112" s="1">
        <v>58.3</v>
      </c>
      <c r="F112" s="1">
        <v>32</v>
      </c>
      <c r="G112" s="1">
        <v>13</v>
      </c>
      <c r="H112" s="1" t="s">
        <v>9</v>
      </c>
      <c r="I112" s="24">
        <v>1882.8</v>
      </c>
      <c r="J112" s="1" t="s">
        <v>12</v>
      </c>
      <c r="K112" s="1" cm="1">
        <f t="array" ref="K112">IF(C112=0,#N/A,_xlfn.IFS(C112&lt;$I$2,#N/A,C112&gt;$K$2,#N/A,C112&lt;$K$2,C112))</f>
        <v>0.248</v>
      </c>
      <c r="L112" s="1" cm="1">
        <f t="array" ref="L112">IF(C112=0,#N/A,_xlfn.IFS(C112&lt;0,#N/A,C112&gt;1,#N/A,C112&lt;$K$2,C112))</f>
        <v>0.248</v>
      </c>
      <c r="M112" s="1" cm="1">
        <f t="array" ref="M112">IF(D112=0,#N/A,_xlfn.IFS(D112&lt;$I$3,#N/A,D112&gt;$K$3,#N/A,D112&lt;$K$3,D112))</f>
        <v>0.35799999999999998</v>
      </c>
      <c r="N112" s="1" cm="1">
        <f t="array" ref="N112">IF(D112=0,#N/A,_xlfn.IFS(D112&lt;0,#N/A,D112&gt;1,#N/A,D112&lt;$K$2,D112))</f>
        <v>0.35799999999999998</v>
      </c>
      <c r="O112" s="1" cm="1">
        <f t="array" ref="O112">IF(E112=0,#N/A,_xlfn.IFS(E112&lt;$I$4,#N/A,E112&gt;$K$4,#N/A,E112&lt;$K$4,E112))</f>
        <v>58.3</v>
      </c>
      <c r="P112" s="1" cm="1">
        <f t="array" ref="P112">IF(E112=0,#N/A,_xlfn.IFS(E112&lt;0,#N/A,E112&gt;$K$4,#N/A,E112&lt;$K$4,E112))</f>
        <v>58.3</v>
      </c>
      <c r="Q112" s="10" cm="1">
        <f t="array" ref="Q112">IF(F112=0,#N/A,_xlfn.IFS(F112&lt;$I$5,#N/A,F112&gt;$K$5,#N/A,F112&lt;$K$5,F112))</f>
        <v>32</v>
      </c>
      <c r="R112" s="10"/>
      <c r="S112" s="10" cm="1">
        <f t="array" ref="S112">IF(G112=0,#N/A,_xlfn.IFS(G112&lt;$I$6,#N/A,G112&gt;$K$6,#N/A,G112&lt;$K$6,G112))</f>
        <v>13</v>
      </c>
      <c r="T112" s="23" cm="1">
        <f t="array" ref="T112">IF(I112=0,#N/A,_xlfn.IFS(I112&lt;$I$7,#N/A,I112&gt;$K$7,#N/A,I112&lt;$K$7,I112))</f>
        <v>1882.8</v>
      </c>
    </row>
    <row r="113" spans="1:20" x14ac:dyDescent="0.3">
      <c r="A113" s="2">
        <v>45999</v>
      </c>
      <c r="B113" s="1" t="s">
        <v>29</v>
      </c>
      <c r="C113" s="1">
        <v>0.85899999999999999</v>
      </c>
      <c r="D113" s="1">
        <v>0.36799999999999999</v>
      </c>
      <c r="E113" s="1">
        <v>59.3</v>
      </c>
      <c r="F113" s="1">
        <v>21.6</v>
      </c>
      <c r="G113" s="1">
        <v>14</v>
      </c>
      <c r="H113" s="1" t="s">
        <v>9</v>
      </c>
      <c r="I113" s="24">
        <v>5115.2</v>
      </c>
      <c r="J113" s="1" t="s">
        <v>10</v>
      </c>
      <c r="K113" s="1" cm="1">
        <f t="array" ref="K113">IF(C113=0,#N/A,_xlfn.IFS(C113&lt;$I$2,#N/A,C113&gt;$K$2,#N/A,C113&lt;$K$2,C113))</f>
        <v>0.85899999999999999</v>
      </c>
      <c r="L113" s="1" cm="1">
        <f t="array" ref="L113">IF(C113=0,#N/A,_xlfn.IFS(C113&lt;0,#N/A,C113&gt;1,#N/A,C113&lt;$K$2,C113))</f>
        <v>0.85899999999999999</v>
      </c>
      <c r="M113" s="1" cm="1">
        <f t="array" ref="M113">IF(D113=0,#N/A,_xlfn.IFS(D113&lt;$I$3,#N/A,D113&gt;$K$3,#N/A,D113&lt;$K$3,D113))</f>
        <v>0.36799999999999999</v>
      </c>
      <c r="N113" s="1" cm="1">
        <f t="array" ref="N113">IF(D113=0,#N/A,_xlfn.IFS(D113&lt;0,#N/A,D113&gt;1,#N/A,D113&lt;$K$2,D113))</f>
        <v>0.36799999999999999</v>
      </c>
      <c r="O113" s="1" cm="1">
        <f t="array" ref="O113">IF(E113=0,#N/A,_xlfn.IFS(E113&lt;$I$4,#N/A,E113&gt;$K$4,#N/A,E113&lt;$K$4,E113))</f>
        <v>59.3</v>
      </c>
      <c r="P113" s="1" cm="1">
        <f t="array" ref="P113">IF(E113=0,#N/A,_xlfn.IFS(E113&lt;0,#N/A,E113&gt;$K$4,#N/A,E113&lt;$K$4,E113))</f>
        <v>59.3</v>
      </c>
      <c r="Q113" s="10" cm="1">
        <f t="array" ref="Q113">IF(F113=0,#N/A,_xlfn.IFS(F113&lt;$I$5,#N/A,F113&gt;$K$5,#N/A,F113&lt;$K$5,F113))</f>
        <v>21.6</v>
      </c>
      <c r="R113" s="10"/>
      <c r="S113" s="10" cm="1">
        <f t="array" ref="S113">IF(G113=0,#N/A,_xlfn.IFS(G113&lt;$I$6,#N/A,G113&gt;$K$6,#N/A,G113&lt;$K$6,G113))</f>
        <v>14</v>
      </c>
      <c r="T113" s="23" cm="1">
        <f t="array" ref="T113">IF(I113=0,#N/A,_xlfn.IFS(I113&lt;$I$7,#N/A,I113&gt;$K$7,#N/A,I113&lt;$K$7,I113))</f>
        <v>5115.2</v>
      </c>
    </row>
    <row r="114" spans="1:20" x14ac:dyDescent="0.3">
      <c r="A114" s="2">
        <v>46006</v>
      </c>
      <c r="B114" s="1" t="s">
        <v>26</v>
      </c>
      <c r="C114" s="1">
        <v>0.55500000000000005</v>
      </c>
      <c r="D114" s="1">
        <v>0.27800000000000002</v>
      </c>
      <c r="E114" s="1">
        <v>35.5</v>
      </c>
      <c r="F114" s="1">
        <v>28.7</v>
      </c>
      <c r="G114" s="1">
        <v>2</v>
      </c>
      <c r="H114" s="1" t="s">
        <v>14</v>
      </c>
      <c r="I114" s="24">
        <v>3050.9</v>
      </c>
      <c r="J114" s="1" t="s">
        <v>10</v>
      </c>
      <c r="K114" s="1" cm="1">
        <f t="array" ref="K114">IF(C114=0,#N/A,_xlfn.IFS(C114&lt;$I$2,#N/A,C114&gt;$K$2,#N/A,C114&lt;$K$2,C114))</f>
        <v>0.55500000000000005</v>
      </c>
      <c r="L114" s="1" cm="1">
        <f t="array" ref="L114">IF(C114=0,#N/A,_xlfn.IFS(C114&lt;0,#N/A,C114&gt;1,#N/A,C114&lt;$K$2,C114))</f>
        <v>0.55500000000000005</v>
      </c>
      <c r="M114" s="1" cm="1">
        <f t="array" ref="M114">IF(D114=0,#N/A,_xlfn.IFS(D114&lt;$I$3,#N/A,D114&gt;$K$3,#N/A,D114&lt;$K$3,D114))</f>
        <v>0.27800000000000002</v>
      </c>
      <c r="N114" s="1" cm="1">
        <f t="array" ref="N114">IF(D114=0,#N/A,_xlfn.IFS(D114&lt;0,#N/A,D114&gt;1,#N/A,D114&lt;$K$2,D114))</f>
        <v>0.27800000000000002</v>
      </c>
      <c r="O114" s="1" cm="1">
        <f t="array" ref="O114">IF(E114=0,#N/A,_xlfn.IFS(E114&lt;$I$4,#N/A,E114&gt;$K$4,#N/A,E114&lt;$K$4,E114))</f>
        <v>35.5</v>
      </c>
      <c r="P114" s="1" cm="1">
        <f t="array" ref="P114">IF(E114=0,#N/A,_xlfn.IFS(E114&lt;0,#N/A,E114&gt;$K$4,#N/A,E114&lt;$K$4,E114))</f>
        <v>35.5</v>
      </c>
      <c r="Q114" s="10" cm="1">
        <f t="array" ref="Q114">IF(F114=0,#N/A,_xlfn.IFS(F114&lt;$I$5,#N/A,F114&gt;$K$5,#N/A,F114&lt;$K$5,F114))</f>
        <v>28.7</v>
      </c>
      <c r="R114" s="10"/>
      <c r="S114" s="10" cm="1">
        <f t="array" ref="S114">IF(G114=0,#N/A,_xlfn.IFS(G114&lt;$I$6,#N/A,G114&gt;$K$6,#N/A,G114&lt;$K$6,G114))</f>
        <v>2</v>
      </c>
      <c r="T114" s="23" cm="1">
        <f t="array" ref="T114">IF(I114=0,#N/A,_xlfn.IFS(I114&lt;$I$7,#N/A,I114&gt;$K$7,#N/A,I114&lt;$K$7,I114))</f>
        <v>3050.9</v>
      </c>
    </row>
    <row r="115" spans="1:20" x14ac:dyDescent="0.3">
      <c r="A115" s="2">
        <v>46013</v>
      </c>
      <c r="B115" s="1" t="s">
        <v>27</v>
      </c>
      <c r="C115" s="1">
        <v>0.48699999999999999</v>
      </c>
      <c r="D115" s="1">
        <v>0.27700000000000002</v>
      </c>
      <c r="E115" s="1">
        <v>5.2</v>
      </c>
      <c r="F115" s="1">
        <v>27</v>
      </c>
      <c r="G115" s="1">
        <v>8</v>
      </c>
      <c r="H115" s="1" t="s">
        <v>14</v>
      </c>
      <c r="I115" s="24">
        <v>3314.1</v>
      </c>
      <c r="J115" s="1" t="s">
        <v>10</v>
      </c>
      <c r="K115" s="1" cm="1">
        <f t="array" ref="K115">IF(C115=0,#N/A,_xlfn.IFS(C115&lt;$I$2,#N/A,C115&gt;$K$2,#N/A,C115&lt;$K$2,C115))</f>
        <v>0.48699999999999999</v>
      </c>
      <c r="L115" s="1" cm="1">
        <f t="array" ref="L115">IF(C115=0,#N/A,_xlfn.IFS(C115&lt;0,#N/A,C115&gt;1,#N/A,C115&lt;$K$2,C115))</f>
        <v>0.48699999999999999</v>
      </c>
      <c r="M115" s="1" cm="1">
        <f t="array" ref="M115">IF(D115=0,#N/A,_xlfn.IFS(D115&lt;$I$3,#N/A,D115&gt;$K$3,#N/A,D115&lt;$K$3,D115))</f>
        <v>0.27700000000000002</v>
      </c>
      <c r="N115" s="1" cm="1">
        <f t="array" ref="N115">IF(D115=0,#N/A,_xlfn.IFS(D115&lt;0,#N/A,D115&gt;1,#N/A,D115&lt;$K$2,D115))</f>
        <v>0.27700000000000002</v>
      </c>
      <c r="O115" s="1" cm="1">
        <f t="array" ref="O115">IF(E115=0,#N/A,_xlfn.IFS(E115&lt;$I$4,#N/A,E115&gt;$K$4,#N/A,E115&lt;$K$4,E115))</f>
        <v>5.2</v>
      </c>
      <c r="P115" s="1" cm="1">
        <f t="array" ref="P115">IF(E115=0,#N/A,_xlfn.IFS(E115&lt;0,#N/A,E115&gt;$K$4,#N/A,E115&lt;$K$4,E115))</f>
        <v>5.2</v>
      </c>
      <c r="Q115" s="10" cm="1">
        <f t="array" ref="Q115">IF(F115=0,#N/A,_xlfn.IFS(F115&lt;$I$5,#N/A,F115&gt;$K$5,#N/A,F115&lt;$K$5,F115))</f>
        <v>27</v>
      </c>
      <c r="R115" s="10"/>
      <c r="S115" s="10" cm="1">
        <f t="array" ref="S115">IF(G115=0,#N/A,_xlfn.IFS(G115&lt;$I$6,#N/A,G115&gt;$K$6,#N/A,G115&lt;$K$6,G115))</f>
        <v>8</v>
      </c>
      <c r="T115" s="23" cm="1">
        <f t="array" ref="T115">IF(I115=0,#N/A,_xlfn.IFS(I115&lt;$I$7,#N/A,I115&gt;$K$7,#N/A,I115&lt;$K$7,I115))</f>
        <v>3314.1</v>
      </c>
    </row>
    <row r="116" spans="1:20" x14ac:dyDescent="0.3">
      <c r="A116" s="2">
        <v>46020</v>
      </c>
      <c r="B116" s="1" t="s">
        <v>20</v>
      </c>
      <c r="C116" s="1">
        <v>0.76800000000000002</v>
      </c>
      <c r="D116" s="1">
        <v>0.51400000000000001</v>
      </c>
      <c r="E116" s="1">
        <v>3.2</v>
      </c>
      <c r="F116" s="1">
        <v>21.8</v>
      </c>
      <c r="G116" s="1">
        <v>4</v>
      </c>
      <c r="H116" s="1" t="s">
        <v>9</v>
      </c>
      <c r="I116" s="24">
        <v>5931</v>
      </c>
      <c r="J116" s="1" t="s">
        <v>10</v>
      </c>
      <c r="K116" s="1" cm="1">
        <f t="array" ref="K116">IF(C116=0,#N/A,_xlfn.IFS(C116&lt;$I$2,#N/A,C116&gt;$K$2,#N/A,C116&lt;$K$2,C116))</f>
        <v>0.76800000000000002</v>
      </c>
      <c r="L116" s="1" cm="1">
        <f t="array" ref="L116">IF(C116=0,#N/A,_xlfn.IFS(C116&lt;0,#N/A,C116&gt;1,#N/A,C116&lt;$K$2,C116))</f>
        <v>0.76800000000000002</v>
      </c>
      <c r="M116" s="1" cm="1">
        <f t="array" ref="M116">IF(D116=0,#N/A,_xlfn.IFS(D116&lt;$I$3,#N/A,D116&gt;$K$3,#N/A,D116&lt;$K$3,D116))</f>
        <v>0.51400000000000001</v>
      </c>
      <c r="N116" s="1" cm="1">
        <f t="array" ref="N116">IF(D116=0,#N/A,_xlfn.IFS(D116&lt;0,#N/A,D116&gt;1,#N/A,D116&lt;$K$2,D116))</f>
        <v>0.51400000000000001</v>
      </c>
      <c r="O116" s="1" cm="1">
        <f t="array" ref="O116">IF(E116=0,#N/A,_xlfn.IFS(E116&lt;$I$4,#N/A,E116&gt;$K$4,#N/A,E116&lt;$K$4,E116))</f>
        <v>3.2</v>
      </c>
      <c r="P116" s="1" cm="1">
        <f t="array" ref="P116">IF(E116=0,#N/A,_xlfn.IFS(E116&lt;0,#N/A,E116&gt;$K$4,#N/A,E116&lt;$K$4,E116))</f>
        <v>3.2</v>
      </c>
      <c r="Q116" s="10" cm="1">
        <f t="array" ref="Q116">IF(F116=0,#N/A,_xlfn.IFS(F116&lt;$I$5,#N/A,F116&gt;$K$5,#N/A,F116&lt;$K$5,F116))</f>
        <v>21.8</v>
      </c>
      <c r="R116" s="10"/>
      <c r="S116" s="10" cm="1">
        <f t="array" ref="S116">IF(G116=0,#N/A,_xlfn.IFS(G116&lt;$I$6,#N/A,G116&gt;$K$6,#N/A,G116&lt;$K$6,G116))</f>
        <v>4</v>
      </c>
      <c r="T116" s="23" cm="1">
        <f t="array" ref="T116">IF(I116=0,#N/A,_xlfn.IFS(I116&lt;$I$7,#N/A,I116&gt;$K$7,#N/A,I116&lt;$K$7,I116))</f>
        <v>5931</v>
      </c>
    </row>
    <row r="117" spans="1:20" x14ac:dyDescent="0.3">
      <c r="A117" s="2">
        <v>46027</v>
      </c>
      <c r="B117" s="1" t="s">
        <v>22</v>
      </c>
      <c r="C117" s="1">
        <v>0.78500000000000003</v>
      </c>
      <c r="D117" s="1">
        <v>0.495</v>
      </c>
      <c r="E117" s="1">
        <v>42.3</v>
      </c>
      <c r="F117" s="1">
        <v>34.700000000000003</v>
      </c>
      <c r="G117" s="1">
        <v>12</v>
      </c>
      <c r="H117" s="1" t="s">
        <v>9</v>
      </c>
      <c r="I117" s="24">
        <v>3547.5</v>
      </c>
      <c r="J117" s="1" t="s">
        <v>10</v>
      </c>
      <c r="K117" s="1" cm="1">
        <f t="array" ref="K117">IF(C117=0,#N/A,_xlfn.IFS(C117&lt;$I$2,#N/A,C117&gt;$K$2,#N/A,C117&lt;$K$2,C117))</f>
        <v>0.78500000000000003</v>
      </c>
      <c r="L117" s="1" cm="1">
        <f t="array" ref="L117">IF(C117=0,#N/A,_xlfn.IFS(C117&lt;0,#N/A,C117&gt;1,#N/A,C117&lt;$K$2,C117))</f>
        <v>0.78500000000000003</v>
      </c>
      <c r="M117" s="1" cm="1">
        <f t="array" ref="M117">IF(D117=0,#N/A,_xlfn.IFS(D117&lt;$I$3,#N/A,D117&gt;$K$3,#N/A,D117&lt;$K$3,D117))</f>
        <v>0.495</v>
      </c>
      <c r="N117" s="1" cm="1">
        <f t="array" ref="N117">IF(D117=0,#N/A,_xlfn.IFS(D117&lt;0,#N/A,D117&gt;1,#N/A,D117&lt;$K$2,D117))</f>
        <v>0.495</v>
      </c>
      <c r="O117" s="1" cm="1">
        <f t="array" ref="O117">IF(E117=0,#N/A,_xlfn.IFS(E117&lt;$I$4,#N/A,E117&gt;$K$4,#N/A,E117&lt;$K$4,E117))</f>
        <v>42.3</v>
      </c>
      <c r="P117" s="1" cm="1">
        <f t="array" ref="P117">IF(E117=0,#N/A,_xlfn.IFS(E117&lt;0,#N/A,E117&gt;$K$4,#N/A,E117&lt;$K$4,E117))</f>
        <v>42.3</v>
      </c>
      <c r="Q117" s="10" cm="1">
        <f t="array" ref="Q117">IF(F117=0,#N/A,_xlfn.IFS(F117&lt;$I$5,#N/A,F117&gt;$K$5,#N/A,F117&lt;$K$5,F117))</f>
        <v>34.700000000000003</v>
      </c>
      <c r="R117" s="10"/>
      <c r="S117" s="10" cm="1">
        <f t="array" ref="S117">IF(G117=0,#N/A,_xlfn.IFS(G117&lt;$I$6,#N/A,G117&gt;$K$6,#N/A,G117&lt;$K$6,G117))</f>
        <v>12</v>
      </c>
      <c r="T117" s="23" cm="1">
        <f t="array" ref="T117">IF(I117=0,#N/A,_xlfn.IFS(I117&lt;$I$7,#N/A,I117&gt;$K$7,#N/A,I117&lt;$K$7,I117))</f>
        <v>3547.5</v>
      </c>
    </row>
    <row r="118" spans="1:20" x14ac:dyDescent="0.3">
      <c r="A118" s="2">
        <v>46034</v>
      </c>
      <c r="B118" s="1" t="s">
        <v>33</v>
      </c>
      <c r="C118" s="1">
        <v>0.433</v>
      </c>
      <c r="D118" s="1">
        <v>0.254</v>
      </c>
      <c r="E118" s="1">
        <v>8.5</v>
      </c>
      <c r="F118" s="1">
        <v>23.2</v>
      </c>
      <c r="G118" s="1">
        <v>14</v>
      </c>
      <c r="H118" s="1" t="s">
        <v>14</v>
      </c>
      <c r="I118" s="24">
        <v>2925.9</v>
      </c>
      <c r="J118" s="1" t="s">
        <v>12</v>
      </c>
      <c r="K118" s="1" cm="1">
        <f t="array" ref="K118">IF(C118=0,#N/A,_xlfn.IFS(C118&lt;$I$2,#N/A,C118&gt;$K$2,#N/A,C118&lt;$K$2,C118))</f>
        <v>0.433</v>
      </c>
      <c r="L118" s="1" cm="1">
        <f t="array" ref="L118">IF(C118=0,#N/A,_xlfn.IFS(C118&lt;0,#N/A,C118&gt;1,#N/A,C118&lt;$K$2,C118))</f>
        <v>0.433</v>
      </c>
      <c r="M118" s="1" cm="1">
        <f t="array" ref="M118">IF(D118=0,#N/A,_xlfn.IFS(D118&lt;$I$3,#N/A,D118&gt;$K$3,#N/A,D118&lt;$K$3,D118))</f>
        <v>0.254</v>
      </c>
      <c r="N118" s="1" cm="1">
        <f t="array" ref="N118">IF(D118=0,#N/A,_xlfn.IFS(D118&lt;0,#N/A,D118&gt;1,#N/A,D118&lt;$K$2,D118))</f>
        <v>0.254</v>
      </c>
      <c r="O118" s="1" cm="1">
        <f t="array" ref="O118">IF(E118=0,#N/A,_xlfn.IFS(E118&lt;$I$4,#N/A,E118&gt;$K$4,#N/A,E118&lt;$K$4,E118))</f>
        <v>8.5</v>
      </c>
      <c r="P118" s="1" cm="1">
        <f t="array" ref="P118">IF(E118=0,#N/A,_xlfn.IFS(E118&lt;0,#N/A,E118&gt;$K$4,#N/A,E118&lt;$K$4,E118))</f>
        <v>8.5</v>
      </c>
      <c r="Q118" s="10" cm="1">
        <f t="array" ref="Q118">IF(F118=0,#N/A,_xlfn.IFS(F118&lt;$I$5,#N/A,F118&gt;$K$5,#N/A,F118&lt;$K$5,F118))</f>
        <v>23.2</v>
      </c>
      <c r="R118" s="10"/>
      <c r="S118" s="10" cm="1">
        <f t="array" ref="S118">IF(G118=0,#N/A,_xlfn.IFS(G118&lt;$I$6,#N/A,G118&gt;$K$6,#N/A,G118&lt;$K$6,G118))</f>
        <v>14</v>
      </c>
      <c r="T118" s="23" cm="1">
        <f t="array" ref="T118">IF(I118=0,#N/A,_xlfn.IFS(I118&lt;$I$7,#N/A,I118&gt;$K$7,#N/A,I118&lt;$K$7,I118))</f>
        <v>2925.9</v>
      </c>
    </row>
    <row r="119" spans="1:20" x14ac:dyDescent="0.3">
      <c r="A119" s="2">
        <v>46041</v>
      </c>
      <c r="B119" s="1" t="s">
        <v>29</v>
      </c>
      <c r="C119" s="1">
        <v>0.68600000000000005</v>
      </c>
      <c r="D119" s="1">
        <v>0.55700000000000005</v>
      </c>
      <c r="E119" s="1">
        <v>60.7</v>
      </c>
      <c r="F119" s="1">
        <v>21</v>
      </c>
      <c r="G119" s="1">
        <v>2</v>
      </c>
      <c r="H119" s="1" t="s">
        <v>14</v>
      </c>
      <c r="I119" s="24">
        <v>4931.6000000000004</v>
      </c>
      <c r="J119" s="1" t="s">
        <v>10</v>
      </c>
      <c r="K119" s="1" cm="1">
        <f t="array" ref="K119">IF(C119=0,#N/A,_xlfn.IFS(C119&lt;$I$2,#N/A,C119&gt;$K$2,#N/A,C119&lt;$K$2,C119))</f>
        <v>0.68600000000000005</v>
      </c>
      <c r="L119" s="1" cm="1">
        <f t="array" ref="L119">IF(C119=0,#N/A,_xlfn.IFS(C119&lt;0,#N/A,C119&gt;1,#N/A,C119&lt;$K$2,C119))</f>
        <v>0.68600000000000005</v>
      </c>
      <c r="M119" s="1" cm="1">
        <f t="array" ref="M119">IF(D119=0,#N/A,_xlfn.IFS(D119&lt;$I$3,#N/A,D119&gt;$K$3,#N/A,D119&lt;$K$3,D119))</f>
        <v>0.55700000000000005</v>
      </c>
      <c r="N119" s="1" cm="1">
        <f t="array" ref="N119">IF(D119=0,#N/A,_xlfn.IFS(D119&lt;0,#N/A,D119&gt;1,#N/A,D119&lt;$K$2,D119))</f>
        <v>0.55700000000000005</v>
      </c>
      <c r="O119" s="1" cm="1">
        <f t="array" ref="O119">IF(E119=0,#N/A,_xlfn.IFS(E119&lt;$I$4,#N/A,E119&gt;$K$4,#N/A,E119&lt;$K$4,E119))</f>
        <v>60.7</v>
      </c>
      <c r="P119" s="1" cm="1">
        <f t="array" ref="P119">IF(E119=0,#N/A,_xlfn.IFS(E119&lt;0,#N/A,E119&gt;$K$4,#N/A,E119&lt;$K$4,E119))</f>
        <v>60.7</v>
      </c>
      <c r="Q119" s="10" cm="1">
        <f t="array" ref="Q119">IF(F119=0,#N/A,_xlfn.IFS(F119&lt;$I$5,#N/A,F119&gt;$K$5,#N/A,F119&lt;$K$5,F119))</f>
        <v>21</v>
      </c>
      <c r="R119" s="10"/>
      <c r="S119" s="10" cm="1">
        <f t="array" ref="S119">IF(G119=0,#N/A,_xlfn.IFS(G119&lt;$I$6,#N/A,G119&gt;$K$6,#N/A,G119&lt;$K$6,G119))</f>
        <v>2</v>
      </c>
      <c r="T119" s="23" cm="1">
        <f t="array" ref="T119">IF(I119=0,#N/A,_xlfn.IFS(I119&lt;$I$7,#N/A,I119&gt;$K$7,#N/A,I119&lt;$K$7,I119))</f>
        <v>4931.6000000000004</v>
      </c>
    </row>
    <row r="120" spans="1:20" x14ac:dyDescent="0.3">
      <c r="A120" s="2">
        <v>46048</v>
      </c>
      <c r="B120" s="1" t="s">
        <v>32</v>
      </c>
      <c r="C120" s="1">
        <v>0.74</v>
      </c>
      <c r="D120" s="1">
        <v>0.57599999999999996</v>
      </c>
      <c r="E120" s="1">
        <v>88.1</v>
      </c>
      <c r="F120" s="1">
        <v>28.9</v>
      </c>
      <c r="G120" s="1">
        <v>14</v>
      </c>
      <c r="H120" s="1" t="s">
        <v>14</v>
      </c>
      <c r="I120" s="24">
        <v>4671.3999999999996</v>
      </c>
      <c r="J120" s="1" t="s">
        <v>10</v>
      </c>
      <c r="K120" s="1" cm="1">
        <f t="array" ref="K120">IF(C120=0,#N/A,_xlfn.IFS(C120&lt;$I$2,#N/A,C120&gt;$K$2,#N/A,C120&lt;$K$2,C120))</f>
        <v>0.74</v>
      </c>
      <c r="L120" s="1" cm="1">
        <f t="array" ref="L120">IF(C120=0,#N/A,_xlfn.IFS(C120&lt;0,#N/A,C120&gt;1,#N/A,C120&lt;$K$2,C120))</f>
        <v>0.74</v>
      </c>
      <c r="M120" s="1" cm="1">
        <f t="array" ref="M120">IF(D120=0,#N/A,_xlfn.IFS(D120&lt;$I$3,#N/A,D120&gt;$K$3,#N/A,D120&lt;$K$3,D120))</f>
        <v>0.57599999999999996</v>
      </c>
      <c r="N120" s="1" cm="1">
        <f t="array" ref="N120">IF(D120=0,#N/A,_xlfn.IFS(D120&lt;0,#N/A,D120&gt;1,#N/A,D120&lt;$K$2,D120))</f>
        <v>0.57599999999999996</v>
      </c>
      <c r="O120" s="1" cm="1">
        <f t="array" ref="O120">IF(E120=0,#N/A,_xlfn.IFS(E120&lt;$I$4,#N/A,E120&gt;$K$4,#N/A,E120&lt;$K$4,E120))</f>
        <v>88.1</v>
      </c>
      <c r="P120" s="1" cm="1">
        <f t="array" ref="P120">IF(E120=0,#N/A,_xlfn.IFS(E120&lt;0,#N/A,E120&gt;$K$4,#N/A,E120&lt;$K$4,E120))</f>
        <v>88.1</v>
      </c>
      <c r="Q120" s="10" cm="1">
        <f t="array" ref="Q120">IF(F120=0,#N/A,_xlfn.IFS(F120&lt;$I$5,#N/A,F120&gt;$K$5,#N/A,F120&lt;$K$5,F120))</f>
        <v>28.9</v>
      </c>
      <c r="R120" s="10"/>
      <c r="S120" s="10" cm="1">
        <f t="array" ref="S120">IF(G120=0,#N/A,_xlfn.IFS(G120&lt;$I$6,#N/A,G120&gt;$K$6,#N/A,G120&lt;$K$6,G120))</f>
        <v>14</v>
      </c>
      <c r="T120" s="23" cm="1">
        <f t="array" ref="T120">IF(I120=0,#N/A,_xlfn.IFS(I120&lt;$I$7,#N/A,I120&gt;$K$7,#N/A,I120&lt;$K$7,I120))</f>
        <v>4671.3999999999996</v>
      </c>
    </row>
    <row r="121" spans="1:20" x14ac:dyDescent="0.3">
      <c r="A121" s="2">
        <v>46055</v>
      </c>
      <c r="B121" s="1" t="s">
        <v>20</v>
      </c>
      <c r="C121" s="1">
        <v>0.65800000000000003</v>
      </c>
      <c r="D121" s="1">
        <v>0.26300000000000001</v>
      </c>
      <c r="E121" s="1">
        <v>88.3</v>
      </c>
      <c r="F121" s="1">
        <v>31.1</v>
      </c>
      <c r="G121" s="1">
        <v>4</v>
      </c>
      <c r="H121" s="1" t="s">
        <v>18</v>
      </c>
      <c r="I121" s="24">
        <v>3492.8</v>
      </c>
      <c r="J121" s="1" t="s">
        <v>10</v>
      </c>
      <c r="K121" s="1" cm="1">
        <f t="array" ref="K121">IF(C121=0,#N/A,_xlfn.IFS(C121&lt;$I$2,#N/A,C121&gt;$K$2,#N/A,C121&lt;$K$2,C121))</f>
        <v>0.65800000000000003</v>
      </c>
      <c r="L121" s="1" cm="1">
        <f t="array" ref="L121">IF(C121=0,#N/A,_xlfn.IFS(C121&lt;0,#N/A,C121&gt;1,#N/A,C121&lt;$K$2,C121))</f>
        <v>0.65800000000000003</v>
      </c>
      <c r="M121" s="1" cm="1">
        <f t="array" ref="M121">IF(D121=0,#N/A,_xlfn.IFS(D121&lt;$I$3,#N/A,D121&gt;$K$3,#N/A,D121&lt;$K$3,D121))</f>
        <v>0.26300000000000001</v>
      </c>
      <c r="N121" s="1" cm="1">
        <f t="array" ref="N121">IF(D121=0,#N/A,_xlfn.IFS(D121&lt;0,#N/A,D121&gt;1,#N/A,D121&lt;$K$2,D121))</f>
        <v>0.26300000000000001</v>
      </c>
      <c r="O121" s="1" cm="1">
        <f t="array" ref="O121">IF(E121=0,#N/A,_xlfn.IFS(E121&lt;$I$4,#N/A,E121&gt;$K$4,#N/A,E121&lt;$K$4,E121))</f>
        <v>88.3</v>
      </c>
      <c r="P121" s="1" cm="1">
        <f t="array" ref="P121">IF(E121=0,#N/A,_xlfn.IFS(E121&lt;0,#N/A,E121&gt;$K$4,#N/A,E121&lt;$K$4,E121))</f>
        <v>88.3</v>
      </c>
      <c r="Q121" s="10" cm="1">
        <f t="array" ref="Q121">IF(F121=0,#N/A,_xlfn.IFS(F121&lt;$I$5,#N/A,F121&gt;$K$5,#N/A,F121&lt;$K$5,F121))</f>
        <v>31.1</v>
      </c>
      <c r="R121" s="10"/>
      <c r="S121" s="10" cm="1">
        <f t="array" ref="S121">IF(G121=0,#N/A,_xlfn.IFS(G121&lt;$I$6,#N/A,G121&gt;$K$6,#N/A,G121&lt;$K$6,G121))</f>
        <v>4</v>
      </c>
      <c r="T121" s="23" cm="1">
        <f t="array" ref="T121">IF(I121=0,#N/A,_xlfn.IFS(I121&lt;$I$7,#N/A,I121&gt;$K$7,#N/A,I121&lt;$K$7,I121))</f>
        <v>3492.8</v>
      </c>
    </row>
    <row r="122" spans="1:20" x14ac:dyDescent="0.3">
      <c r="A122" s="2">
        <v>46062</v>
      </c>
      <c r="B122" s="1" t="s">
        <v>25</v>
      </c>
      <c r="C122" s="1">
        <v>0.30599999999999999</v>
      </c>
      <c r="D122" s="1">
        <v>0.27700000000000002</v>
      </c>
      <c r="E122" s="1">
        <v>65.900000000000006</v>
      </c>
      <c r="F122" s="1">
        <v>20.5</v>
      </c>
      <c r="G122" s="1">
        <v>1</v>
      </c>
      <c r="H122" s="1" t="s">
        <v>14</v>
      </c>
      <c r="I122" s="24">
        <v>2493.6</v>
      </c>
      <c r="J122" s="1" t="s">
        <v>12</v>
      </c>
      <c r="K122" s="1" cm="1">
        <f t="array" ref="K122">IF(C122=0,#N/A,_xlfn.IFS(C122&lt;$I$2,#N/A,C122&gt;$K$2,#N/A,C122&lt;$K$2,C122))</f>
        <v>0.30599999999999999</v>
      </c>
      <c r="L122" s="1" cm="1">
        <f t="array" ref="L122">IF(C122=0,#N/A,_xlfn.IFS(C122&lt;0,#N/A,C122&gt;1,#N/A,C122&lt;$K$2,C122))</f>
        <v>0.30599999999999999</v>
      </c>
      <c r="M122" s="1" cm="1">
        <f t="array" ref="M122">IF(D122=0,#N/A,_xlfn.IFS(D122&lt;$I$3,#N/A,D122&gt;$K$3,#N/A,D122&lt;$K$3,D122))</f>
        <v>0.27700000000000002</v>
      </c>
      <c r="N122" s="1" cm="1">
        <f t="array" ref="N122">IF(D122=0,#N/A,_xlfn.IFS(D122&lt;0,#N/A,D122&gt;1,#N/A,D122&lt;$K$2,D122))</f>
        <v>0.27700000000000002</v>
      </c>
      <c r="O122" s="1" cm="1">
        <f t="array" ref="O122">IF(E122=0,#N/A,_xlfn.IFS(E122&lt;$I$4,#N/A,E122&gt;$K$4,#N/A,E122&lt;$K$4,E122))</f>
        <v>65.900000000000006</v>
      </c>
      <c r="P122" s="1" cm="1">
        <f t="array" ref="P122">IF(E122=0,#N/A,_xlfn.IFS(E122&lt;0,#N/A,E122&gt;$K$4,#N/A,E122&lt;$K$4,E122))</f>
        <v>65.900000000000006</v>
      </c>
      <c r="Q122" s="10" cm="1">
        <f t="array" ref="Q122">IF(F122=0,#N/A,_xlfn.IFS(F122&lt;$I$5,#N/A,F122&gt;$K$5,#N/A,F122&lt;$K$5,F122))</f>
        <v>20.5</v>
      </c>
      <c r="R122" s="10"/>
      <c r="S122" s="10" cm="1">
        <f t="array" ref="S122">IF(G122=0,#N/A,_xlfn.IFS(G122&lt;$I$6,#N/A,G122&gt;$K$6,#N/A,G122&lt;$K$6,G122))</f>
        <v>1</v>
      </c>
      <c r="T122" s="23" cm="1">
        <f t="array" ref="T122">IF(I122=0,#N/A,_xlfn.IFS(I122&lt;$I$7,#N/A,I122&gt;$K$7,#N/A,I122&lt;$K$7,I122))</f>
        <v>2493.6</v>
      </c>
    </row>
    <row r="123" spans="1:20" x14ac:dyDescent="0.3">
      <c r="A123" s="2">
        <v>46069</v>
      </c>
      <c r="B123" s="1" t="s">
        <v>17</v>
      </c>
      <c r="C123" s="1">
        <v>0.81299999999999994</v>
      </c>
      <c r="D123" s="1">
        <v>0.35299999999999998</v>
      </c>
      <c r="E123" s="1">
        <v>21.1</v>
      </c>
      <c r="F123" s="1">
        <v>29.9</v>
      </c>
      <c r="G123" s="1">
        <v>10</v>
      </c>
      <c r="H123" s="1" t="s">
        <v>18</v>
      </c>
      <c r="I123" s="24">
        <v>4705.1000000000004</v>
      </c>
      <c r="J123" s="1" t="s">
        <v>10</v>
      </c>
      <c r="K123" s="1" cm="1">
        <f t="array" ref="K123">IF(C123=0,#N/A,_xlfn.IFS(C123&lt;$I$2,#N/A,C123&gt;$K$2,#N/A,C123&lt;$K$2,C123))</f>
        <v>0.81299999999999994</v>
      </c>
      <c r="L123" s="1" cm="1">
        <f t="array" ref="L123">IF(C123=0,#N/A,_xlfn.IFS(C123&lt;0,#N/A,C123&gt;1,#N/A,C123&lt;$K$2,C123))</f>
        <v>0.81299999999999994</v>
      </c>
      <c r="M123" s="1" cm="1">
        <f t="array" ref="M123">IF(D123=0,#N/A,_xlfn.IFS(D123&lt;$I$3,#N/A,D123&gt;$K$3,#N/A,D123&lt;$K$3,D123))</f>
        <v>0.35299999999999998</v>
      </c>
      <c r="N123" s="1" cm="1">
        <f t="array" ref="N123">IF(D123=0,#N/A,_xlfn.IFS(D123&lt;0,#N/A,D123&gt;1,#N/A,D123&lt;$K$2,D123))</f>
        <v>0.35299999999999998</v>
      </c>
      <c r="O123" s="1" cm="1">
        <f t="array" ref="O123">IF(E123=0,#N/A,_xlfn.IFS(E123&lt;$I$4,#N/A,E123&gt;$K$4,#N/A,E123&lt;$K$4,E123))</f>
        <v>21.1</v>
      </c>
      <c r="P123" s="1" cm="1">
        <f t="array" ref="P123">IF(E123=0,#N/A,_xlfn.IFS(E123&lt;0,#N/A,E123&gt;$K$4,#N/A,E123&lt;$K$4,E123))</f>
        <v>21.1</v>
      </c>
      <c r="Q123" s="10" cm="1">
        <f t="array" ref="Q123">IF(F123=0,#N/A,_xlfn.IFS(F123&lt;$I$5,#N/A,F123&gt;$K$5,#N/A,F123&lt;$K$5,F123))</f>
        <v>29.9</v>
      </c>
      <c r="R123" s="10"/>
      <c r="S123" s="10" cm="1">
        <f t="array" ref="S123">IF(G123=0,#N/A,_xlfn.IFS(G123&lt;$I$6,#N/A,G123&gt;$K$6,#N/A,G123&lt;$K$6,G123))</f>
        <v>10</v>
      </c>
      <c r="T123" s="23" cm="1">
        <f t="array" ref="T123">IF(I123=0,#N/A,_xlfn.IFS(I123&lt;$I$7,#N/A,I123&gt;$K$7,#N/A,I123&lt;$K$7,I123))</f>
        <v>4705.1000000000004</v>
      </c>
    </row>
    <row r="124" spans="1:20" x14ac:dyDescent="0.3">
      <c r="A124" s="2">
        <v>46076</v>
      </c>
      <c r="B124" s="1" t="s">
        <v>27</v>
      </c>
      <c r="C124" s="1">
        <v>0.57699999999999996</v>
      </c>
      <c r="D124" s="1">
        <v>0.57099999999999995</v>
      </c>
      <c r="E124" s="1">
        <v>86.3</v>
      </c>
      <c r="F124" s="1">
        <v>28</v>
      </c>
      <c r="G124" s="1">
        <v>3</v>
      </c>
      <c r="H124" s="1" t="s">
        <v>9</v>
      </c>
      <c r="I124" s="24">
        <v>3769.5</v>
      </c>
      <c r="J124" s="1" t="s">
        <v>10</v>
      </c>
      <c r="K124" s="1" cm="1">
        <f t="array" ref="K124">IF(C124=0,#N/A,_xlfn.IFS(C124&lt;$I$2,#N/A,C124&gt;$K$2,#N/A,C124&lt;$K$2,C124))</f>
        <v>0.57699999999999996</v>
      </c>
      <c r="L124" s="1" cm="1">
        <f t="array" ref="L124">IF(C124=0,#N/A,_xlfn.IFS(C124&lt;0,#N/A,C124&gt;1,#N/A,C124&lt;$K$2,C124))</f>
        <v>0.57699999999999996</v>
      </c>
      <c r="M124" s="1" cm="1">
        <f t="array" ref="M124">IF(D124=0,#N/A,_xlfn.IFS(D124&lt;$I$3,#N/A,D124&gt;$K$3,#N/A,D124&lt;$K$3,D124))</f>
        <v>0.57099999999999995</v>
      </c>
      <c r="N124" s="1" cm="1">
        <f t="array" ref="N124">IF(D124=0,#N/A,_xlfn.IFS(D124&lt;0,#N/A,D124&gt;1,#N/A,D124&lt;$K$2,D124))</f>
        <v>0.57099999999999995</v>
      </c>
      <c r="O124" s="1" cm="1">
        <f t="array" ref="O124">IF(E124=0,#N/A,_xlfn.IFS(E124&lt;$I$4,#N/A,E124&gt;$K$4,#N/A,E124&lt;$K$4,E124))</f>
        <v>86.3</v>
      </c>
      <c r="P124" s="1" cm="1">
        <f t="array" ref="P124">IF(E124=0,#N/A,_xlfn.IFS(E124&lt;0,#N/A,E124&gt;$K$4,#N/A,E124&lt;$K$4,E124))</f>
        <v>86.3</v>
      </c>
      <c r="Q124" s="10" cm="1">
        <f t="array" ref="Q124">IF(F124=0,#N/A,_xlfn.IFS(F124&lt;$I$5,#N/A,F124&gt;$K$5,#N/A,F124&lt;$K$5,F124))</f>
        <v>28</v>
      </c>
      <c r="R124" s="10"/>
      <c r="S124" s="10" cm="1">
        <f t="array" ref="S124">IF(G124=0,#N/A,_xlfn.IFS(G124&lt;$I$6,#N/A,G124&gt;$K$6,#N/A,G124&lt;$K$6,G124))</f>
        <v>3</v>
      </c>
      <c r="T124" s="23" cm="1">
        <f t="array" ref="T124">IF(I124=0,#N/A,_xlfn.IFS(I124&lt;$I$7,#N/A,I124&gt;$K$7,#N/A,I124&lt;$K$7,I124))</f>
        <v>3769.5</v>
      </c>
    </row>
    <row r="125" spans="1:20" x14ac:dyDescent="0.3">
      <c r="A125" s="2">
        <v>46083</v>
      </c>
      <c r="B125" s="1" t="s">
        <v>11</v>
      </c>
      <c r="C125" s="1">
        <v>0.39800000000000002</v>
      </c>
      <c r="D125" s="1">
        <v>0.53800000000000003</v>
      </c>
      <c r="E125" s="1">
        <v>88.6</v>
      </c>
      <c r="F125" s="1">
        <v>21.5</v>
      </c>
      <c r="G125" s="1">
        <v>9</v>
      </c>
      <c r="H125" s="1" t="s">
        <v>9</v>
      </c>
      <c r="I125" s="24">
        <v>3873.6</v>
      </c>
      <c r="J125" s="1" t="s">
        <v>10</v>
      </c>
      <c r="K125" s="1" cm="1">
        <f t="array" ref="K125">IF(C125=0,#N/A,_xlfn.IFS(C125&lt;$I$2,#N/A,C125&gt;$K$2,#N/A,C125&lt;$K$2,C125))</f>
        <v>0.39800000000000002</v>
      </c>
      <c r="L125" s="1" cm="1">
        <f t="array" ref="L125">IF(C125=0,#N/A,_xlfn.IFS(C125&lt;0,#N/A,C125&gt;1,#N/A,C125&lt;$K$2,C125))</f>
        <v>0.39800000000000002</v>
      </c>
      <c r="M125" s="1" cm="1">
        <f t="array" ref="M125">IF(D125=0,#N/A,_xlfn.IFS(D125&lt;$I$3,#N/A,D125&gt;$K$3,#N/A,D125&lt;$K$3,D125))</f>
        <v>0.53800000000000003</v>
      </c>
      <c r="N125" s="1" cm="1">
        <f t="array" ref="N125">IF(D125=0,#N/A,_xlfn.IFS(D125&lt;0,#N/A,D125&gt;1,#N/A,D125&lt;$K$2,D125))</f>
        <v>0.53800000000000003</v>
      </c>
      <c r="O125" s="1" cm="1">
        <f t="array" ref="O125">IF(E125=0,#N/A,_xlfn.IFS(E125&lt;$I$4,#N/A,E125&gt;$K$4,#N/A,E125&lt;$K$4,E125))</f>
        <v>88.6</v>
      </c>
      <c r="P125" s="1" cm="1">
        <f t="array" ref="P125">IF(E125=0,#N/A,_xlfn.IFS(E125&lt;0,#N/A,E125&gt;$K$4,#N/A,E125&lt;$K$4,E125))</f>
        <v>88.6</v>
      </c>
      <c r="Q125" s="10" cm="1">
        <f t="array" ref="Q125">IF(F125=0,#N/A,_xlfn.IFS(F125&lt;$I$5,#N/A,F125&gt;$K$5,#N/A,F125&lt;$K$5,F125))</f>
        <v>21.5</v>
      </c>
      <c r="R125" s="10"/>
      <c r="S125" s="10" cm="1">
        <f t="array" ref="S125">IF(G125=0,#N/A,_xlfn.IFS(G125&lt;$I$6,#N/A,G125&gt;$K$6,#N/A,G125&lt;$K$6,G125))</f>
        <v>9</v>
      </c>
      <c r="T125" s="23" cm="1">
        <f t="array" ref="T125">IF(I125=0,#N/A,_xlfn.IFS(I125&lt;$I$7,#N/A,I125&gt;$K$7,#N/A,I125&lt;$K$7,I125))</f>
        <v>3873.6</v>
      </c>
    </row>
    <row r="126" spans="1:20" x14ac:dyDescent="0.3">
      <c r="A126" s="2">
        <v>46090</v>
      </c>
      <c r="B126" s="1" t="s">
        <v>30</v>
      </c>
      <c r="C126" s="1">
        <v>0.498</v>
      </c>
      <c r="D126" s="1">
        <v>0.151</v>
      </c>
      <c r="E126" s="1">
        <v>19.7</v>
      </c>
      <c r="F126" s="1">
        <v>22.6</v>
      </c>
      <c r="G126" s="1">
        <v>1</v>
      </c>
      <c r="H126" s="1" t="s">
        <v>14</v>
      </c>
      <c r="I126" s="24">
        <v>3927.1</v>
      </c>
      <c r="J126" s="1" t="s">
        <v>10</v>
      </c>
      <c r="K126" s="1" cm="1">
        <f t="array" ref="K126">IF(C126=0,#N/A,_xlfn.IFS(C126&lt;$I$2,#N/A,C126&gt;$K$2,#N/A,C126&lt;$K$2,C126))</f>
        <v>0.498</v>
      </c>
      <c r="L126" s="1" cm="1">
        <f t="array" ref="L126">IF(C126=0,#N/A,_xlfn.IFS(C126&lt;0,#N/A,C126&gt;1,#N/A,C126&lt;$K$2,C126))</f>
        <v>0.498</v>
      </c>
      <c r="M126" s="1" cm="1">
        <f t="array" ref="M126">IF(D126=0,#N/A,_xlfn.IFS(D126&lt;$I$3,#N/A,D126&gt;$K$3,#N/A,D126&lt;$K$3,D126))</f>
        <v>0.151</v>
      </c>
      <c r="N126" s="1" cm="1">
        <f t="array" ref="N126">IF(D126=0,#N/A,_xlfn.IFS(D126&lt;0,#N/A,D126&gt;1,#N/A,D126&lt;$K$2,D126))</f>
        <v>0.151</v>
      </c>
      <c r="O126" s="1" cm="1">
        <f t="array" ref="O126">IF(E126=0,#N/A,_xlfn.IFS(E126&lt;$I$4,#N/A,E126&gt;$K$4,#N/A,E126&lt;$K$4,E126))</f>
        <v>19.7</v>
      </c>
      <c r="P126" s="1" cm="1">
        <f t="array" ref="P126">IF(E126=0,#N/A,_xlfn.IFS(E126&lt;0,#N/A,E126&gt;$K$4,#N/A,E126&lt;$K$4,E126))</f>
        <v>19.7</v>
      </c>
      <c r="Q126" s="10" cm="1">
        <f t="array" ref="Q126">IF(F126=0,#N/A,_xlfn.IFS(F126&lt;$I$5,#N/A,F126&gt;$K$5,#N/A,F126&lt;$K$5,F126))</f>
        <v>22.6</v>
      </c>
      <c r="R126" s="10"/>
      <c r="S126" s="10" cm="1">
        <f t="array" ref="S126">IF(G126=0,#N/A,_xlfn.IFS(G126&lt;$I$6,#N/A,G126&gt;$K$6,#N/A,G126&lt;$K$6,G126))</f>
        <v>1</v>
      </c>
      <c r="T126" s="23" cm="1">
        <f t="array" ref="T126">IF(I126=0,#N/A,_xlfn.IFS(I126&lt;$I$7,#N/A,I126&gt;$K$7,#N/A,I126&lt;$K$7,I126))</f>
        <v>3927.1</v>
      </c>
    </row>
    <row r="127" spans="1:20" x14ac:dyDescent="0.3">
      <c r="A127" s="2">
        <v>46097</v>
      </c>
      <c r="B127" s="1" t="s">
        <v>23</v>
      </c>
      <c r="C127" s="1">
        <v>0.22600000000000001</v>
      </c>
      <c r="D127" s="1">
        <v>0.29599999999999999</v>
      </c>
      <c r="E127" s="1">
        <v>73.7</v>
      </c>
      <c r="F127" s="1">
        <v>28.5</v>
      </c>
      <c r="G127" s="1">
        <v>1</v>
      </c>
      <c r="H127" s="1" t="s">
        <v>9</v>
      </c>
      <c r="I127" s="24">
        <v>2028.4</v>
      </c>
      <c r="J127" s="1" t="s">
        <v>12</v>
      </c>
      <c r="K127" s="1" cm="1">
        <f t="array" ref="K127">IF(C127=0,#N/A,_xlfn.IFS(C127&lt;$I$2,#N/A,C127&gt;$K$2,#N/A,C127&lt;$K$2,C127))</f>
        <v>0.22600000000000001</v>
      </c>
      <c r="L127" s="1" cm="1">
        <f t="array" ref="L127">IF(C127=0,#N/A,_xlfn.IFS(C127&lt;0,#N/A,C127&gt;1,#N/A,C127&lt;$K$2,C127))</f>
        <v>0.22600000000000001</v>
      </c>
      <c r="M127" s="1" cm="1">
        <f t="array" ref="M127">IF(D127=0,#N/A,_xlfn.IFS(D127&lt;$I$3,#N/A,D127&gt;$K$3,#N/A,D127&lt;$K$3,D127))</f>
        <v>0.29599999999999999</v>
      </c>
      <c r="N127" s="1" cm="1">
        <f t="array" ref="N127">IF(D127=0,#N/A,_xlfn.IFS(D127&lt;0,#N/A,D127&gt;1,#N/A,D127&lt;$K$2,D127))</f>
        <v>0.29599999999999999</v>
      </c>
      <c r="O127" s="1" cm="1">
        <f t="array" ref="O127">IF(E127=0,#N/A,_xlfn.IFS(E127&lt;$I$4,#N/A,E127&gt;$K$4,#N/A,E127&lt;$K$4,E127))</f>
        <v>73.7</v>
      </c>
      <c r="P127" s="1" cm="1">
        <f t="array" ref="P127">IF(E127=0,#N/A,_xlfn.IFS(E127&lt;0,#N/A,E127&gt;$K$4,#N/A,E127&lt;$K$4,E127))</f>
        <v>73.7</v>
      </c>
      <c r="Q127" s="10" cm="1">
        <f t="array" ref="Q127">IF(F127=0,#N/A,_xlfn.IFS(F127&lt;$I$5,#N/A,F127&gt;$K$5,#N/A,F127&lt;$K$5,F127))</f>
        <v>28.5</v>
      </c>
      <c r="R127" s="10"/>
      <c r="S127" s="10" cm="1">
        <f t="array" ref="S127">IF(G127=0,#N/A,_xlfn.IFS(G127&lt;$I$6,#N/A,G127&gt;$K$6,#N/A,G127&lt;$K$6,G127))</f>
        <v>1</v>
      </c>
      <c r="T127" s="23" cm="1">
        <f t="array" ref="T127">IF(I127=0,#N/A,_xlfn.IFS(I127&lt;$I$7,#N/A,I127&gt;$K$7,#N/A,I127&lt;$K$7,I127))</f>
        <v>2028.4</v>
      </c>
    </row>
    <row r="128" spans="1:20" x14ac:dyDescent="0.3">
      <c r="A128" s="2">
        <v>46104</v>
      </c>
      <c r="B128" s="1" t="s">
        <v>23</v>
      </c>
      <c r="C128" s="1">
        <v>0.28999999999999998</v>
      </c>
      <c r="D128" s="1">
        <v>0.377</v>
      </c>
      <c r="E128" s="1">
        <v>28.7</v>
      </c>
      <c r="F128" s="1">
        <v>24.4</v>
      </c>
      <c r="G128" s="1">
        <v>11</v>
      </c>
      <c r="H128" s="1" t="s">
        <v>9</v>
      </c>
      <c r="I128" s="24">
        <v>2431.4</v>
      </c>
      <c r="J128" s="1" t="s">
        <v>12</v>
      </c>
      <c r="K128" s="1" cm="1">
        <f t="array" ref="K128">IF(C128=0,#N/A,_xlfn.IFS(C128&lt;$I$2,#N/A,C128&gt;$K$2,#N/A,C128&lt;$K$2,C128))</f>
        <v>0.28999999999999998</v>
      </c>
      <c r="L128" s="1" cm="1">
        <f t="array" ref="L128">IF(C128=0,#N/A,_xlfn.IFS(C128&lt;0,#N/A,C128&gt;1,#N/A,C128&lt;$K$2,C128))</f>
        <v>0.28999999999999998</v>
      </c>
      <c r="M128" s="1" cm="1">
        <f t="array" ref="M128">IF(D128=0,#N/A,_xlfn.IFS(D128&lt;$I$3,#N/A,D128&gt;$K$3,#N/A,D128&lt;$K$3,D128))</f>
        <v>0.377</v>
      </c>
      <c r="N128" s="1" cm="1">
        <f t="array" ref="N128">IF(D128=0,#N/A,_xlfn.IFS(D128&lt;0,#N/A,D128&gt;1,#N/A,D128&lt;$K$2,D128))</f>
        <v>0.377</v>
      </c>
      <c r="O128" s="1" cm="1">
        <f t="array" ref="O128">IF(E128=0,#N/A,_xlfn.IFS(E128&lt;$I$4,#N/A,E128&gt;$K$4,#N/A,E128&lt;$K$4,E128))</f>
        <v>28.7</v>
      </c>
      <c r="P128" s="1" cm="1">
        <f t="array" ref="P128">IF(E128=0,#N/A,_xlfn.IFS(E128&lt;0,#N/A,E128&gt;$K$4,#N/A,E128&lt;$K$4,E128))</f>
        <v>28.7</v>
      </c>
      <c r="Q128" s="10" cm="1">
        <f t="array" ref="Q128">IF(F128=0,#N/A,_xlfn.IFS(F128&lt;$I$5,#N/A,F128&gt;$K$5,#N/A,F128&lt;$K$5,F128))</f>
        <v>24.4</v>
      </c>
      <c r="R128" s="10"/>
      <c r="S128" s="10" cm="1">
        <f t="array" ref="S128">IF(G128=0,#N/A,_xlfn.IFS(G128&lt;$I$6,#N/A,G128&gt;$K$6,#N/A,G128&lt;$K$6,G128))</f>
        <v>11</v>
      </c>
      <c r="T128" s="23" cm="1">
        <f t="array" ref="T128">IF(I128=0,#N/A,_xlfn.IFS(I128&lt;$I$7,#N/A,I128&gt;$K$7,#N/A,I128&lt;$K$7,I128))</f>
        <v>2431.4</v>
      </c>
    </row>
    <row r="129" spans="1:20" x14ac:dyDescent="0.3">
      <c r="A129" s="2">
        <v>46111</v>
      </c>
      <c r="B129" s="1" t="s">
        <v>32</v>
      </c>
      <c r="C129" s="1">
        <v>0.73599999999999999</v>
      </c>
      <c r="D129" s="1">
        <v>0.35199999999999998</v>
      </c>
      <c r="E129" s="1">
        <v>80.3</v>
      </c>
      <c r="F129" s="1">
        <v>34.1</v>
      </c>
      <c r="G129" s="1">
        <v>7</v>
      </c>
      <c r="H129" s="1" t="s">
        <v>9</v>
      </c>
      <c r="I129" s="24">
        <v>4502.5</v>
      </c>
      <c r="J129" s="1" t="s">
        <v>10</v>
      </c>
      <c r="K129" s="1" cm="1">
        <f t="array" ref="K129">IF(C129=0,#N/A,_xlfn.IFS(C129&lt;$I$2,#N/A,C129&gt;$K$2,#N/A,C129&lt;$K$2,C129))</f>
        <v>0.73599999999999999</v>
      </c>
      <c r="L129" s="1" cm="1">
        <f t="array" ref="L129">IF(C129=0,#N/A,_xlfn.IFS(C129&lt;0,#N/A,C129&gt;1,#N/A,C129&lt;$K$2,C129))</f>
        <v>0.73599999999999999</v>
      </c>
      <c r="M129" s="1" cm="1">
        <f t="array" ref="M129">IF(D129=0,#N/A,_xlfn.IFS(D129&lt;$I$3,#N/A,D129&gt;$K$3,#N/A,D129&lt;$K$3,D129))</f>
        <v>0.35199999999999998</v>
      </c>
      <c r="N129" s="1" cm="1">
        <f t="array" ref="N129">IF(D129=0,#N/A,_xlfn.IFS(D129&lt;0,#N/A,D129&gt;1,#N/A,D129&lt;$K$2,D129))</f>
        <v>0.35199999999999998</v>
      </c>
      <c r="O129" s="1" cm="1">
        <f t="array" ref="O129">IF(E129=0,#N/A,_xlfn.IFS(E129&lt;$I$4,#N/A,E129&gt;$K$4,#N/A,E129&lt;$K$4,E129))</f>
        <v>80.3</v>
      </c>
      <c r="P129" s="1" cm="1">
        <f t="array" ref="P129">IF(E129=0,#N/A,_xlfn.IFS(E129&lt;0,#N/A,E129&gt;$K$4,#N/A,E129&lt;$K$4,E129))</f>
        <v>80.3</v>
      </c>
      <c r="Q129" s="10" cm="1">
        <f t="array" ref="Q129">IF(F129=0,#N/A,_xlfn.IFS(F129&lt;$I$5,#N/A,F129&gt;$K$5,#N/A,F129&lt;$K$5,F129))</f>
        <v>34.1</v>
      </c>
      <c r="R129" s="10"/>
      <c r="S129" s="10" cm="1">
        <f t="array" ref="S129">IF(G129=0,#N/A,_xlfn.IFS(G129&lt;$I$6,#N/A,G129&gt;$K$6,#N/A,G129&lt;$K$6,G129))</f>
        <v>7</v>
      </c>
      <c r="T129" s="23" cm="1">
        <f t="array" ref="T129">IF(I129=0,#N/A,_xlfn.IFS(I129&lt;$I$7,#N/A,I129&gt;$K$7,#N/A,I129&lt;$K$7,I129))</f>
        <v>4502.5</v>
      </c>
    </row>
    <row r="130" spans="1:20" x14ac:dyDescent="0.3">
      <c r="A130" s="2">
        <v>46118</v>
      </c>
      <c r="B130" s="1" t="s">
        <v>33</v>
      </c>
      <c r="C130" s="1">
        <v>0.2</v>
      </c>
      <c r="D130" s="1">
        <v>0.19700000000000001</v>
      </c>
      <c r="E130" s="1">
        <v>99.7</v>
      </c>
      <c r="F130" s="1">
        <v>32.299999999999997</v>
      </c>
      <c r="G130" s="1">
        <v>0</v>
      </c>
      <c r="H130" s="1" t="s">
        <v>9</v>
      </c>
      <c r="I130" s="24">
        <v>1150.5999999999999</v>
      </c>
      <c r="J130" s="1" t="s">
        <v>12</v>
      </c>
      <c r="K130" s="1" cm="1">
        <f t="array" ref="K130">IF(C130=0,#N/A,_xlfn.IFS(C130&lt;$I$2,#N/A,C130&gt;$K$2,#N/A,C130&lt;$K$2,C130))</f>
        <v>0.2</v>
      </c>
      <c r="L130" s="1" cm="1">
        <f t="array" ref="L130">IF(C130=0,#N/A,_xlfn.IFS(C130&lt;0,#N/A,C130&gt;1,#N/A,C130&lt;$K$2,C130))</f>
        <v>0.2</v>
      </c>
      <c r="M130" s="1" cm="1">
        <f t="array" ref="M130">IF(D130=0,#N/A,_xlfn.IFS(D130&lt;$I$3,#N/A,D130&gt;$K$3,#N/A,D130&lt;$K$3,D130))</f>
        <v>0.19700000000000001</v>
      </c>
      <c r="N130" s="1" cm="1">
        <f t="array" ref="N130">IF(D130=0,#N/A,_xlfn.IFS(D130&lt;0,#N/A,D130&gt;1,#N/A,D130&lt;$K$2,D130))</f>
        <v>0.19700000000000001</v>
      </c>
      <c r="O130" s="1" cm="1">
        <f t="array" ref="O130">IF(E130=0,#N/A,_xlfn.IFS(E130&lt;$I$4,#N/A,E130&gt;$K$4,#N/A,E130&lt;$K$4,E130))</f>
        <v>99.7</v>
      </c>
      <c r="P130" s="1" cm="1">
        <f t="array" ref="P130">IF(E130=0,#N/A,_xlfn.IFS(E130&lt;0,#N/A,E130&gt;$K$4,#N/A,E130&lt;$K$4,E130))</f>
        <v>99.7</v>
      </c>
      <c r="Q130" s="10" cm="1">
        <f t="array" ref="Q130">IF(F130=0,#N/A,_xlfn.IFS(F130&lt;$I$5,#N/A,F130&gt;$K$5,#N/A,F130&lt;$K$5,F130))</f>
        <v>32.299999999999997</v>
      </c>
      <c r="R130" s="10"/>
      <c r="S130" s="10" t="e" cm="1">
        <f t="array" ref="S130">IF(G130=0,#N/A,_xlfn.IFS(G130&lt;$I$6,#N/A,G130&gt;$K$6,#N/A,G130&lt;$K$6,G130))</f>
        <v>#N/A</v>
      </c>
      <c r="T130" s="23" cm="1">
        <f t="array" ref="T130">IF(I130=0,#N/A,_xlfn.IFS(I130&lt;$I$7,#N/A,I130&gt;$K$7,#N/A,I130&lt;$K$7,I130))</f>
        <v>1150.5999999999999</v>
      </c>
    </row>
    <row r="131" spans="1:20" x14ac:dyDescent="0.3">
      <c r="A131" s="2">
        <v>46125</v>
      </c>
      <c r="B131" s="1" t="s">
        <v>26</v>
      </c>
      <c r="C131" s="1">
        <v>0.49199999999999999</v>
      </c>
      <c r="D131" s="1">
        <v>0.52900000000000003</v>
      </c>
      <c r="E131" s="1">
        <v>3</v>
      </c>
      <c r="F131" s="1">
        <v>34.799999999999997</v>
      </c>
      <c r="G131" s="1">
        <v>13</v>
      </c>
      <c r="H131" s="1" t="s">
        <v>18</v>
      </c>
      <c r="I131" s="24">
        <v>2296.4</v>
      </c>
      <c r="J131" s="1" t="s">
        <v>12</v>
      </c>
      <c r="K131" s="1" cm="1">
        <f t="array" ref="K131">IF(C131=0,#N/A,_xlfn.IFS(C131&lt;$I$2,#N/A,C131&gt;$K$2,#N/A,C131&lt;$K$2,C131))</f>
        <v>0.49199999999999999</v>
      </c>
      <c r="L131" s="1" cm="1">
        <f t="array" ref="L131">IF(C131=0,#N/A,_xlfn.IFS(C131&lt;0,#N/A,C131&gt;1,#N/A,C131&lt;$K$2,C131))</f>
        <v>0.49199999999999999</v>
      </c>
      <c r="M131" s="1" cm="1">
        <f t="array" ref="M131">IF(D131=0,#N/A,_xlfn.IFS(D131&lt;$I$3,#N/A,D131&gt;$K$3,#N/A,D131&lt;$K$3,D131))</f>
        <v>0.52900000000000003</v>
      </c>
      <c r="N131" s="1" cm="1">
        <f t="array" ref="N131">IF(D131=0,#N/A,_xlfn.IFS(D131&lt;0,#N/A,D131&gt;1,#N/A,D131&lt;$K$2,D131))</f>
        <v>0.52900000000000003</v>
      </c>
      <c r="O131" s="1" cm="1">
        <f t="array" ref="O131">IF(E131=0,#N/A,_xlfn.IFS(E131&lt;$I$4,#N/A,E131&gt;$K$4,#N/A,E131&lt;$K$4,E131))</f>
        <v>3</v>
      </c>
      <c r="P131" s="1" cm="1">
        <f t="array" ref="P131">IF(E131=0,#N/A,_xlfn.IFS(E131&lt;0,#N/A,E131&gt;$K$4,#N/A,E131&lt;$K$4,E131))</f>
        <v>3</v>
      </c>
      <c r="Q131" s="10" cm="1">
        <f t="array" ref="Q131">IF(F131=0,#N/A,_xlfn.IFS(F131&lt;$I$5,#N/A,F131&gt;$K$5,#N/A,F131&lt;$K$5,F131))</f>
        <v>34.799999999999997</v>
      </c>
      <c r="R131" s="10"/>
      <c r="S131" s="10" cm="1">
        <f t="array" ref="S131">IF(G131=0,#N/A,_xlfn.IFS(G131&lt;$I$6,#N/A,G131&gt;$K$6,#N/A,G131&lt;$K$6,G131))</f>
        <v>13</v>
      </c>
      <c r="T131" s="23" cm="1">
        <f t="array" ref="T131">IF(I131=0,#N/A,_xlfn.IFS(I131&lt;$I$7,#N/A,I131&gt;$K$7,#N/A,I131&lt;$K$7,I131))</f>
        <v>2296.4</v>
      </c>
    </row>
    <row r="132" spans="1:20" x14ac:dyDescent="0.3">
      <c r="A132" s="2">
        <v>46132</v>
      </c>
      <c r="B132" s="1" t="s">
        <v>25</v>
      </c>
      <c r="C132" s="1">
        <v>0.56599999999999995</v>
      </c>
      <c r="D132" s="1">
        <v>0.438</v>
      </c>
      <c r="E132" s="1">
        <v>89.7</v>
      </c>
      <c r="F132" s="1">
        <v>23.9</v>
      </c>
      <c r="G132" s="1">
        <v>6</v>
      </c>
      <c r="H132" s="1" t="s">
        <v>18</v>
      </c>
      <c r="I132" s="24">
        <v>4482.8999999999996</v>
      </c>
      <c r="J132" s="1" t="s">
        <v>10</v>
      </c>
      <c r="K132" s="1" cm="1">
        <f t="array" ref="K132">IF(C132=0,#N/A,_xlfn.IFS(C132&lt;$I$2,#N/A,C132&gt;$K$2,#N/A,C132&lt;$K$2,C132))</f>
        <v>0.56599999999999995</v>
      </c>
      <c r="L132" s="1" cm="1">
        <f t="array" ref="L132">IF(C132=0,#N/A,_xlfn.IFS(C132&lt;0,#N/A,C132&gt;1,#N/A,C132&lt;$K$2,C132))</f>
        <v>0.56599999999999995</v>
      </c>
      <c r="M132" s="1" cm="1">
        <f t="array" ref="M132">IF(D132=0,#N/A,_xlfn.IFS(D132&lt;$I$3,#N/A,D132&gt;$K$3,#N/A,D132&lt;$K$3,D132))</f>
        <v>0.438</v>
      </c>
      <c r="N132" s="1" cm="1">
        <f t="array" ref="N132">IF(D132=0,#N/A,_xlfn.IFS(D132&lt;0,#N/A,D132&gt;1,#N/A,D132&lt;$K$2,D132))</f>
        <v>0.438</v>
      </c>
      <c r="O132" s="1" cm="1">
        <f t="array" ref="O132">IF(E132=0,#N/A,_xlfn.IFS(E132&lt;$I$4,#N/A,E132&gt;$K$4,#N/A,E132&lt;$K$4,E132))</f>
        <v>89.7</v>
      </c>
      <c r="P132" s="1" cm="1">
        <f t="array" ref="P132">IF(E132=0,#N/A,_xlfn.IFS(E132&lt;0,#N/A,E132&gt;$K$4,#N/A,E132&lt;$K$4,E132))</f>
        <v>89.7</v>
      </c>
      <c r="Q132" s="10" cm="1">
        <f t="array" ref="Q132">IF(F132=0,#N/A,_xlfn.IFS(F132&lt;$I$5,#N/A,F132&gt;$K$5,#N/A,F132&lt;$K$5,F132))</f>
        <v>23.9</v>
      </c>
      <c r="R132" s="10"/>
      <c r="S132" s="10" cm="1">
        <f t="array" ref="S132">IF(G132=0,#N/A,_xlfn.IFS(G132&lt;$I$6,#N/A,G132&gt;$K$6,#N/A,G132&lt;$K$6,G132))</f>
        <v>6</v>
      </c>
      <c r="T132" s="23" cm="1">
        <f t="array" ref="T132">IF(I132=0,#N/A,_xlfn.IFS(I132&lt;$I$7,#N/A,I132&gt;$K$7,#N/A,I132&lt;$K$7,I132))</f>
        <v>4482.8999999999996</v>
      </c>
    </row>
    <row r="133" spans="1:20" x14ac:dyDescent="0.3">
      <c r="A133" s="2">
        <v>46139</v>
      </c>
      <c r="B133" s="1" t="s">
        <v>33</v>
      </c>
      <c r="C133" s="1">
        <v>0.23799999999999999</v>
      </c>
      <c r="D133" s="1">
        <v>0.51900000000000002</v>
      </c>
      <c r="E133" s="1">
        <v>62.3</v>
      </c>
      <c r="F133" s="1">
        <v>34.5</v>
      </c>
      <c r="G133" s="1">
        <v>4</v>
      </c>
      <c r="H133" s="1" t="s">
        <v>14</v>
      </c>
      <c r="I133" s="24">
        <v>797.7</v>
      </c>
      <c r="J133" s="1" t="s">
        <v>12</v>
      </c>
      <c r="K133" s="1" cm="1">
        <f t="array" ref="K133">IF(C133=0,#N/A,_xlfn.IFS(C133&lt;$I$2,#N/A,C133&gt;$K$2,#N/A,C133&lt;$K$2,C133))</f>
        <v>0.23799999999999999</v>
      </c>
      <c r="L133" s="1" cm="1">
        <f t="array" ref="L133">IF(C133=0,#N/A,_xlfn.IFS(C133&lt;0,#N/A,C133&gt;1,#N/A,C133&lt;$K$2,C133))</f>
        <v>0.23799999999999999</v>
      </c>
      <c r="M133" s="1" cm="1">
        <f t="array" ref="M133">IF(D133=0,#N/A,_xlfn.IFS(D133&lt;$I$3,#N/A,D133&gt;$K$3,#N/A,D133&lt;$K$3,D133))</f>
        <v>0.51900000000000002</v>
      </c>
      <c r="N133" s="1" cm="1">
        <f t="array" ref="N133">IF(D133=0,#N/A,_xlfn.IFS(D133&lt;0,#N/A,D133&gt;1,#N/A,D133&lt;$K$2,D133))</f>
        <v>0.51900000000000002</v>
      </c>
      <c r="O133" s="1" cm="1">
        <f t="array" ref="O133">IF(E133=0,#N/A,_xlfn.IFS(E133&lt;$I$4,#N/A,E133&gt;$K$4,#N/A,E133&lt;$K$4,E133))</f>
        <v>62.3</v>
      </c>
      <c r="P133" s="1" cm="1">
        <f t="array" ref="P133">IF(E133=0,#N/A,_xlfn.IFS(E133&lt;0,#N/A,E133&gt;$K$4,#N/A,E133&lt;$K$4,E133))</f>
        <v>62.3</v>
      </c>
      <c r="Q133" s="10" cm="1">
        <f t="array" ref="Q133">IF(F133=0,#N/A,_xlfn.IFS(F133&lt;$I$5,#N/A,F133&gt;$K$5,#N/A,F133&lt;$K$5,F133))</f>
        <v>34.5</v>
      </c>
      <c r="R133" s="10"/>
      <c r="S133" s="10" cm="1">
        <f t="array" ref="S133">IF(G133=0,#N/A,_xlfn.IFS(G133&lt;$I$6,#N/A,G133&gt;$K$6,#N/A,G133&lt;$K$6,G133))</f>
        <v>4</v>
      </c>
      <c r="T133" s="23" cm="1">
        <f t="array" ref="T133">IF(I133=0,#N/A,_xlfn.IFS(I133&lt;$I$7,#N/A,I133&gt;$K$7,#N/A,I133&lt;$K$7,I133))</f>
        <v>797.7</v>
      </c>
    </row>
    <row r="134" spans="1:20" x14ac:dyDescent="0.3">
      <c r="A134" s="2">
        <v>46146</v>
      </c>
      <c r="B134" s="1" t="s">
        <v>24</v>
      </c>
      <c r="C134" s="1">
        <v>0.88100000000000001</v>
      </c>
      <c r="D134" s="1">
        <v>0.52900000000000003</v>
      </c>
      <c r="E134" s="1">
        <v>97.3</v>
      </c>
      <c r="F134" s="1">
        <v>26.5</v>
      </c>
      <c r="G134" s="1">
        <v>14</v>
      </c>
      <c r="H134" s="1" t="s">
        <v>14</v>
      </c>
      <c r="I134" s="24">
        <v>4700.8</v>
      </c>
      <c r="J134" s="1" t="s">
        <v>10</v>
      </c>
      <c r="K134" s="1" cm="1">
        <f t="array" ref="K134">IF(C134=0,#N/A,_xlfn.IFS(C134&lt;$I$2,#N/A,C134&gt;$K$2,#N/A,C134&lt;$K$2,C134))</f>
        <v>0.88100000000000001</v>
      </c>
      <c r="L134" s="1" cm="1">
        <f t="array" ref="L134">IF(C134=0,#N/A,_xlfn.IFS(C134&lt;0,#N/A,C134&gt;1,#N/A,C134&lt;$K$2,C134))</f>
        <v>0.88100000000000001</v>
      </c>
      <c r="M134" s="1" cm="1">
        <f t="array" ref="M134">IF(D134=0,#N/A,_xlfn.IFS(D134&lt;$I$3,#N/A,D134&gt;$K$3,#N/A,D134&lt;$K$3,D134))</f>
        <v>0.52900000000000003</v>
      </c>
      <c r="N134" s="1" cm="1">
        <f t="array" ref="N134">IF(D134=0,#N/A,_xlfn.IFS(D134&lt;0,#N/A,D134&gt;1,#N/A,D134&lt;$K$2,D134))</f>
        <v>0.52900000000000003</v>
      </c>
      <c r="O134" s="1" cm="1">
        <f t="array" ref="O134">IF(E134=0,#N/A,_xlfn.IFS(E134&lt;$I$4,#N/A,E134&gt;$K$4,#N/A,E134&lt;$K$4,E134))</f>
        <v>97.3</v>
      </c>
      <c r="P134" s="1" cm="1">
        <f t="array" ref="P134">IF(E134=0,#N/A,_xlfn.IFS(E134&lt;0,#N/A,E134&gt;$K$4,#N/A,E134&lt;$K$4,E134))</f>
        <v>97.3</v>
      </c>
      <c r="Q134" s="10" cm="1">
        <f t="array" ref="Q134">IF(F134=0,#N/A,_xlfn.IFS(F134&lt;$I$5,#N/A,F134&gt;$K$5,#N/A,F134&lt;$K$5,F134))</f>
        <v>26.5</v>
      </c>
      <c r="R134" s="10"/>
      <c r="S134" s="10" cm="1">
        <f t="array" ref="S134">IF(G134=0,#N/A,_xlfn.IFS(G134&lt;$I$6,#N/A,G134&gt;$K$6,#N/A,G134&lt;$K$6,G134))</f>
        <v>14</v>
      </c>
      <c r="T134" s="23" cm="1">
        <f t="array" ref="T134">IF(I134=0,#N/A,_xlfn.IFS(I134&lt;$I$7,#N/A,I134&gt;$K$7,#N/A,I134&lt;$K$7,I134))</f>
        <v>4700.8</v>
      </c>
    </row>
    <row r="135" spans="1:20" x14ac:dyDescent="0.3">
      <c r="A135" s="2">
        <v>46153</v>
      </c>
      <c r="B135" s="1" t="s">
        <v>28</v>
      </c>
      <c r="C135" s="1">
        <v>0.35799999999999998</v>
      </c>
      <c r="D135" s="1">
        <v>0.47399999999999998</v>
      </c>
      <c r="E135" s="1">
        <v>46.5</v>
      </c>
      <c r="F135" s="1">
        <v>25.2</v>
      </c>
      <c r="G135" s="1">
        <v>10</v>
      </c>
      <c r="H135" s="1" t="s">
        <v>14</v>
      </c>
      <c r="I135" s="24">
        <v>2805.9</v>
      </c>
      <c r="J135" s="1" t="s">
        <v>12</v>
      </c>
      <c r="K135" s="1" cm="1">
        <f t="array" ref="K135">IF(C135=0,#N/A,_xlfn.IFS(C135&lt;$I$2,#N/A,C135&gt;$K$2,#N/A,C135&lt;$K$2,C135))</f>
        <v>0.35799999999999998</v>
      </c>
      <c r="L135" s="1" cm="1">
        <f t="array" ref="L135">IF(C135=0,#N/A,_xlfn.IFS(C135&lt;0,#N/A,C135&gt;1,#N/A,C135&lt;$K$2,C135))</f>
        <v>0.35799999999999998</v>
      </c>
      <c r="M135" s="1" cm="1">
        <f t="array" ref="M135">IF(D135=0,#N/A,_xlfn.IFS(D135&lt;$I$3,#N/A,D135&gt;$K$3,#N/A,D135&lt;$K$3,D135))</f>
        <v>0.47399999999999998</v>
      </c>
      <c r="N135" s="1" cm="1">
        <f t="array" ref="N135">IF(D135=0,#N/A,_xlfn.IFS(D135&lt;0,#N/A,D135&gt;1,#N/A,D135&lt;$K$2,D135))</f>
        <v>0.47399999999999998</v>
      </c>
      <c r="O135" s="1" cm="1">
        <f t="array" ref="O135">IF(E135=0,#N/A,_xlfn.IFS(E135&lt;$I$4,#N/A,E135&gt;$K$4,#N/A,E135&lt;$K$4,E135))</f>
        <v>46.5</v>
      </c>
      <c r="P135" s="1" cm="1">
        <f t="array" ref="P135">IF(E135=0,#N/A,_xlfn.IFS(E135&lt;0,#N/A,E135&gt;$K$4,#N/A,E135&lt;$K$4,E135))</f>
        <v>46.5</v>
      </c>
      <c r="Q135" s="10" cm="1">
        <f t="array" ref="Q135">IF(F135=0,#N/A,_xlfn.IFS(F135&lt;$I$5,#N/A,F135&gt;$K$5,#N/A,F135&lt;$K$5,F135))</f>
        <v>25.2</v>
      </c>
      <c r="R135" s="10"/>
      <c r="S135" s="10" cm="1">
        <f t="array" ref="S135">IF(G135=0,#N/A,_xlfn.IFS(G135&lt;$I$6,#N/A,G135&gt;$K$6,#N/A,G135&lt;$K$6,G135))</f>
        <v>10</v>
      </c>
      <c r="T135" s="23" cm="1">
        <f t="array" ref="T135">IF(I135=0,#N/A,_xlfn.IFS(I135&lt;$I$7,#N/A,I135&gt;$K$7,#N/A,I135&lt;$K$7,I135))</f>
        <v>2805.9</v>
      </c>
    </row>
    <row r="136" spans="1:20" x14ac:dyDescent="0.3">
      <c r="A136" s="2">
        <v>46160</v>
      </c>
      <c r="B136" s="1" t="s">
        <v>11</v>
      </c>
      <c r="C136" s="1">
        <v>0.41299999999999998</v>
      </c>
      <c r="D136" s="1">
        <v>0.32</v>
      </c>
      <c r="E136" s="1">
        <v>84.7</v>
      </c>
      <c r="F136" s="1">
        <v>20.8</v>
      </c>
      <c r="G136" s="1">
        <v>7</v>
      </c>
      <c r="H136" s="1" t="s">
        <v>9</v>
      </c>
      <c r="I136" s="24">
        <v>3484.5</v>
      </c>
      <c r="J136" s="1" t="s">
        <v>10</v>
      </c>
      <c r="K136" s="1" cm="1">
        <f t="array" ref="K136">IF(C136=0,#N/A,_xlfn.IFS(C136&lt;$I$2,#N/A,C136&gt;$K$2,#N/A,C136&lt;$K$2,C136))</f>
        <v>0.41299999999999998</v>
      </c>
      <c r="L136" s="1" cm="1">
        <f t="array" ref="L136">IF(C136=0,#N/A,_xlfn.IFS(C136&lt;0,#N/A,C136&gt;1,#N/A,C136&lt;$K$2,C136))</f>
        <v>0.41299999999999998</v>
      </c>
      <c r="M136" s="1" cm="1">
        <f t="array" ref="M136">IF(D136=0,#N/A,_xlfn.IFS(D136&lt;$I$3,#N/A,D136&gt;$K$3,#N/A,D136&lt;$K$3,D136))</f>
        <v>0.32</v>
      </c>
      <c r="N136" s="1" cm="1">
        <f t="array" ref="N136">IF(D136=0,#N/A,_xlfn.IFS(D136&lt;0,#N/A,D136&gt;1,#N/A,D136&lt;$K$2,D136))</f>
        <v>0.32</v>
      </c>
      <c r="O136" s="1" cm="1">
        <f t="array" ref="O136">IF(E136=0,#N/A,_xlfn.IFS(E136&lt;$I$4,#N/A,E136&gt;$K$4,#N/A,E136&lt;$K$4,E136))</f>
        <v>84.7</v>
      </c>
      <c r="P136" s="1" cm="1">
        <f t="array" ref="P136">IF(E136=0,#N/A,_xlfn.IFS(E136&lt;0,#N/A,E136&gt;$K$4,#N/A,E136&lt;$K$4,E136))</f>
        <v>84.7</v>
      </c>
      <c r="Q136" s="10" cm="1">
        <f t="array" ref="Q136">IF(F136=0,#N/A,_xlfn.IFS(F136&lt;$I$5,#N/A,F136&gt;$K$5,#N/A,F136&lt;$K$5,F136))</f>
        <v>20.8</v>
      </c>
      <c r="R136" s="10"/>
      <c r="S136" s="10" cm="1">
        <f t="array" ref="S136">IF(G136=0,#N/A,_xlfn.IFS(G136&lt;$I$6,#N/A,G136&gt;$K$6,#N/A,G136&lt;$K$6,G136))</f>
        <v>7</v>
      </c>
      <c r="T136" s="23" cm="1">
        <f t="array" ref="T136">IF(I136=0,#N/A,_xlfn.IFS(I136&lt;$I$7,#N/A,I136&gt;$K$7,#N/A,I136&lt;$K$7,I136))</f>
        <v>3484.5</v>
      </c>
    </row>
    <row r="137" spans="1:20" x14ac:dyDescent="0.3">
      <c r="A137" s="2">
        <v>46167</v>
      </c>
      <c r="B137" s="1" t="s">
        <v>21</v>
      </c>
      <c r="C137" s="1">
        <v>0.41299999999999998</v>
      </c>
      <c r="D137" s="1">
        <v>0.40500000000000003</v>
      </c>
      <c r="E137" s="1">
        <v>6.2</v>
      </c>
      <c r="F137" s="1">
        <v>20.8</v>
      </c>
      <c r="G137" s="1">
        <v>0</v>
      </c>
      <c r="H137" s="1" t="s">
        <v>9</v>
      </c>
      <c r="I137" s="24">
        <v>3416.6</v>
      </c>
      <c r="J137" s="1" t="s">
        <v>10</v>
      </c>
      <c r="K137" s="1" cm="1">
        <f t="array" ref="K137">IF(C137=0,#N/A,_xlfn.IFS(C137&lt;$I$2,#N/A,C137&gt;$K$2,#N/A,C137&lt;$K$2,C137))</f>
        <v>0.41299999999999998</v>
      </c>
      <c r="L137" s="1" cm="1">
        <f t="array" ref="L137">IF(C137=0,#N/A,_xlfn.IFS(C137&lt;0,#N/A,C137&gt;1,#N/A,C137&lt;$K$2,C137))</f>
        <v>0.41299999999999998</v>
      </c>
      <c r="M137" s="1" cm="1">
        <f t="array" ref="M137">IF(D137=0,#N/A,_xlfn.IFS(D137&lt;$I$3,#N/A,D137&gt;$K$3,#N/A,D137&lt;$K$3,D137))</f>
        <v>0.40500000000000003</v>
      </c>
      <c r="N137" s="1" cm="1">
        <f t="array" ref="N137">IF(D137=0,#N/A,_xlfn.IFS(D137&lt;0,#N/A,D137&gt;1,#N/A,D137&lt;$K$2,D137))</f>
        <v>0.40500000000000003</v>
      </c>
      <c r="O137" s="1" cm="1">
        <f t="array" ref="O137">IF(E137=0,#N/A,_xlfn.IFS(E137&lt;$I$4,#N/A,E137&gt;$K$4,#N/A,E137&lt;$K$4,E137))</f>
        <v>6.2</v>
      </c>
      <c r="P137" s="1" cm="1">
        <f t="array" ref="P137">IF(E137=0,#N/A,_xlfn.IFS(E137&lt;0,#N/A,E137&gt;$K$4,#N/A,E137&lt;$K$4,E137))</f>
        <v>6.2</v>
      </c>
      <c r="Q137" s="10" cm="1">
        <f t="array" ref="Q137">IF(F137=0,#N/A,_xlfn.IFS(F137&lt;$I$5,#N/A,F137&gt;$K$5,#N/A,F137&lt;$K$5,F137))</f>
        <v>20.8</v>
      </c>
      <c r="R137" s="10"/>
      <c r="S137" s="10" t="e" cm="1">
        <f t="array" ref="S137">IF(G137=0,#N/A,_xlfn.IFS(G137&lt;$I$6,#N/A,G137&gt;$K$6,#N/A,G137&lt;$K$6,G137))</f>
        <v>#N/A</v>
      </c>
      <c r="T137" s="23" cm="1">
        <f t="array" ref="T137">IF(I137=0,#N/A,_xlfn.IFS(I137&lt;$I$7,#N/A,I137&gt;$K$7,#N/A,I137&lt;$K$7,I137))</f>
        <v>3416.6</v>
      </c>
    </row>
    <row r="138" spans="1:20" x14ac:dyDescent="0.3">
      <c r="A138" s="2">
        <v>46174</v>
      </c>
      <c r="B138" s="1" t="s">
        <v>27</v>
      </c>
      <c r="C138" s="1">
        <v>0.36099999999999999</v>
      </c>
      <c r="D138" s="1">
        <v>0.18</v>
      </c>
      <c r="E138" s="1">
        <v>33.5</v>
      </c>
      <c r="F138" s="1">
        <v>30.4</v>
      </c>
      <c r="G138" s="1">
        <v>10</v>
      </c>
      <c r="H138" s="1" t="s">
        <v>18</v>
      </c>
      <c r="I138" s="24">
        <v>2563.1999999999998</v>
      </c>
      <c r="J138" s="1" t="s">
        <v>12</v>
      </c>
      <c r="K138" s="1" cm="1">
        <f t="array" ref="K138">IF(C138=0,#N/A,_xlfn.IFS(C138&lt;$I$2,#N/A,C138&gt;$K$2,#N/A,C138&lt;$K$2,C138))</f>
        <v>0.36099999999999999</v>
      </c>
      <c r="L138" s="1" cm="1">
        <f t="array" ref="L138">IF(C138=0,#N/A,_xlfn.IFS(C138&lt;0,#N/A,C138&gt;1,#N/A,C138&lt;$K$2,C138))</f>
        <v>0.36099999999999999</v>
      </c>
      <c r="M138" s="1" cm="1">
        <f t="array" ref="M138">IF(D138=0,#N/A,_xlfn.IFS(D138&lt;$I$3,#N/A,D138&gt;$K$3,#N/A,D138&lt;$K$3,D138))</f>
        <v>0.18</v>
      </c>
      <c r="N138" s="1" cm="1">
        <f t="array" ref="N138">IF(D138=0,#N/A,_xlfn.IFS(D138&lt;0,#N/A,D138&gt;1,#N/A,D138&lt;$K$2,D138))</f>
        <v>0.18</v>
      </c>
      <c r="O138" s="1" cm="1">
        <f t="array" ref="O138">IF(E138=0,#N/A,_xlfn.IFS(E138&lt;$I$4,#N/A,E138&gt;$K$4,#N/A,E138&lt;$K$4,E138))</f>
        <v>33.5</v>
      </c>
      <c r="P138" s="1" cm="1">
        <f t="array" ref="P138">IF(E138=0,#N/A,_xlfn.IFS(E138&lt;0,#N/A,E138&gt;$K$4,#N/A,E138&lt;$K$4,E138))</f>
        <v>33.5</v>
      </c>
      <c r="Q138" s="10" cm="1">
        <f t="array" ref="Q138">IF(F138=0,#N/A,_xlfn.IFS(F138&lt;$I$5,#N/A,F138&gt;$K$5,#N/A,F138&lt;$K$5,F138))</f>
        <v>30.4</v>
      </c>
      <c r="R138" s="10"/>
      <c r="S138" s="10" cm="1">
        <f t="array" ref="S138">IF(G138=0,#N/A,_xlfn.IFS(G138&lt;$I$6,#N/A,G138&gt;$K$6,#N/A,G138&lt;$K$6,G138))</f>
        <v>10</v>
      </c>
      <c r="T138" s="23" cm="1">
        <f t="array" ref="T138">IF(I138=0,#N/A,_xlfn.IFS(I138&lt;$I$7,#N/A,I138&gt;$K$7,#N/A,I138&lt;$K$7,I138))</f>
        <v>2563.1999999999998</v>
      </c>
    </row>
    <row r="139" spans="1:20" x14ac:dyDescent="0.3">
      <c r="A139" s="2">
        <v>46181</v>
      </c>
      <c r="B139" s="1" t="s">
        <v>24</v>
      </c>
      <c r="C139" s="1">
        <v>0.20100000000000001</v>
      </c>
      <c r="D139" s="1">
        <v>0.437</v>
      </c>
      <c r="E139" s="1">
        <v>6.7</v>
      </c>
      <c r="F139" s="1">
        <v>26.9</v>
      </c>
      <c r="G139" s="1">
        <v>6</v>
      </c>
      <c r="H139" s="1" t="s">
        <v>18</v>
      </c>
      <c r="I139" s="24">
        <v>1542.5</v>
      </c>
      <c r="J139" s="1" t="s">
        <v>12</v>
      </c>
      <c r="K139" s="1" cm="1">
        <f t="array" ref="K139">IF(C139=0,#N/A,_xlfn.IFS(C139&lt;$I$2,#N/A,C139&gt;$K$2,#N/A,C139&lt;$K$2,C139))</f>
        <v>0.20100000000000001</v>
      </c>
      <c r="L139" s="1" cm="1">
        <f t="array" ref="L139">IF(C139=0,#N/A,_xlfn.IFS(C139&lt;0,#N/A,C139&gt;1,#N/A,C139&lt;$K$2,C139))</f>
        <v>0.20100000000000001</v>
      </c>
      <c r="M139" s="1" cm="1">
        <f t="array" ref="M139">IF(D139=0,#N/A,_xlfn.IFS(D139&lt;$I$3,#N/A,D139&gt;$K$3,#N/A,D139&lt;$K$3,D139))</f>
        <v>0.437</v>
      </c>
      <c r="N139" s="1" cm="1">
        <f t="array" ref="N139">IF(D139=0,#N/A,_xlfn.IFS(D139&lt;0,#N/A,D139&gt;1,#N/A,D139&lt;$K$2,D139))</f>
        <v>0.437</v>
      </c>
      <c r="O139" s="1" cm="1">
        <f t="array" ref="O139">IF(E139=0,#N/A,_xlfn.IFS(E139&lt;$I$4,#N/A,E139&gt;$K$4,#N/A,E139&lt;$K$4,E139))</f>
        <v>6.7</v>
      </c>
      <c r="P139" s="1" cm="1">
        <f t="array" ref="P139">IF(E139=0,#N/A,_xlfn.IFS(E139&lt;0,#N/A,E139&gt;$K$4,#N/A,E139&lt;$K$4,E139))</f>
        <v>6.7</v>
      </c>
      <c r="Q139" s="10" cm="1">
        <f t="array" ref="Q139">IF(F139=0,#N/A,_xlfn.IFS(F139&lt;$I$5,#N/A,F139&gt;$K$5,#N/A,F139&lt;$K$5,F139))</f>
        <v>26.9</v>
      </c>
      <c r="R139" s="10"/>
      <c r="S139" s="10" cm="1">
        <f t="array" ref="S139">IF(G139=0,#N/A,_xlfn.IFS(G139&lt;$I$6,#N/A,G139&gt;$K$6,#N/A,G139&lt;$K$6,G139))</f>
        <v>6</v>
      </c>
      <c r="T139" s="23" cm="1">
        <f t="array" ref="T139">IF(I139=0,#N/A,_xlfn.IFS(I139&lt;$I$7,#N/A,I139&gt;$K$7,#N/A,I139&lt;$K$7,I139))</f>
        <v>1542.5</v>
      </c>
    </row>
    <row r="140" spans="1:20" x14ac:dyDescent="0.3">
      <c r="A140" s="2">
        <v>46188</v>
      </c>
      <c r="B140" s="1" t="s">
        <v>31</v>
      </c>
      <c r="C140" s="1">
        <v>0.71099999999999997</v>
      </c>
      <c r="D140" s="1">
        <v>0.19</v>
      </c>
      <c r="E140" s="1">
        <v>97.5</v>
      </c>
      <c r="F140" s="1">
        <v>23.4</v>
      </c>
      <c r="G140" s="1">
        <v>4</v>
      </c>
      <c r="H140" s="1" t="s">
        <v>14</v>
      </c>
      <c r="I140" s="24">
        <v>4734.3</v>
      </c>
      <c r="J140" s="1" t="s">
        <v>10</v>
      </c>
      <c r="K140" s="1" cm="1">
        <f t="array" ref="K140">IF(C140=0,#N/A,_xlfn.IFS(C140&lt;$I$2,#N/A,C140&gt;$K$2,#N/A,C140&lt;$K$2,C140))</f>
        <v>0.71099999999999997</v>
      </c>
      <c r="L140" s="1" cm="1">
        <f t="array" ref="L140">IF(C140=0,#N/A,_xlfn.IFS(C140&lt;0,#N/A,C140&gt;1,#N/A,C140&lt;$K$2,C140))</f>
        <v>0.71099999999999997</v>
      </c>
      <c r="M140" s="1" cm="1">
        <f t="array" ref="M140">IF(D140=0,#N/A,_xlfn.IFS(D140&lt;$I$3,#N/A,D140&gt;$K$3,#N/A,D140&lt;$K$3,D140))</f>
        <v>0.19</v>
      </c>
      <c r="N140" s="1" cm="1">
        <f t="array" ref="N140">IF(D140=0,#N/A,_xlfn.IFS(D140&lt;0,#N/A,D140&gt;1,#N/A,D140&lt;$K$2,D140))</f>
        <v>0.19</v>
      </c>
      <c r="O140" s="1" cm="1">
        <f t="array" ref="O140">IF(E140=0,#N/A,_xlfn.IFS(E140&lt;$I$4,#N/A,E140&gt;$K$4,#N/A,E140&lt;$K$4,E140))</f>
        <v>97.5</v>
      </c>
      <c r="P140" s="1" cm="1">
        <f t="array" ref="P140">IF(E140=0,#N/A,_xlfn.IFS(E140&lt;0,#N/A,E140&gt;$K$4,#N/A,E140&lt;$K$4,E140))</f>
        <v>97.5</v>
      </c>
      <c r="Q140" s="10" cm="1">
        <f t="array" ref="Q140">IF(F140=0,#N/A,_xlfn.IFS(F140&lt;$I$5,#N/A,F140&gt;$K$5,#N/A,F140&lt;$K$5,F140))</f>
        <v>23.4</v>
      </c>
      <c r="R140" s="10"/>
      <c r="S140" s="10" cm="1">
        <f t="array" ref="S140">IF(G140=0,#N/A,_xlfn.IFS(G140&lt;$I$6,#N/A,G140&gt;$K$6,#N/A,G140&lt;$K$6,G140))</f>
        <v>4</v>
      </c>
      <c r="T140" s="23" cm="1">
        <f t="array" ref="T140">IF(I140=0,#N/A,_xlfn.IFS(I140&lt;$I$7,#N/A,I140&gt;$K$7,#N/A,I140&lt;$K$7,I140))</f>
        <v>4734.3</v>
      </c>
    </row>
    <row r="141" spans="1:20" x14ac:dyDescent="0.3">
      <c r="A141" s="2">
        <v>46195</v>
      </c>
      <c r="B141" s="1" t="s">
        <v>15</v>
      </c>
      <c r="C141" s="1">
        <v>0.877</v>
      </c>
      <c r="D141" s="1">
        <v>0.44700000000000001</v>
      </c>
      <c r="E141" s="1">
        <v>81.7</v>
      </c>
      <c r="F141" s="1">
        <v>29.2</v>
      </c>
      <c r="G141" s="1">
        <v>3</v>
      </c>
      <c r="H141" s="1" t="s">
        <v>18</v>
      </c>
      <c r="I141" s="24">
        <v>4857</v>
      </c>
      <c r="J141" s="1" t="s">
        <v>10</v>
      </c>
      <c r="K141" s="1" cm="1">
        <f t="array" ref="K141">IF(C141=0,#N/A,_xlfn.IFS(C141&lt;$I$2,#N/A,C141&gt;$K$2,#N/A,C141&lt;$K$2,C141))</f>
        <v>0.877</v>
      </c>
      <c r="L141" s="1" cm="1">
        <f t="array" ref="L141">IF(C141=0,#N/A,_xlfn.IFS(C141&lt;0,#N/A,C141&gt;1,#N/A,C141&lt;$K$2,C141))</f>
        <v>0.877</v>
      </c>
      <c r="M141" s="1" cm="1">
        <f t="array" ref="M141">IF(D141=0,#N/A,_xlfn.IFS(D141&lt;$I$3,#N/A,D141&gt;$K$3,#N/A,D141&lt;$K$3,D141))</f>
        <v>0.44700000000000001</v>
      </c>
      <c r="N141" s="1" cm="1">
        <f t="array" ref="N141">IF(D141=0,#N/A,_xlfn.IFS(D141&lt;0,#N/A,D141&gt;1,#N/A,D141&lt;$K$2,D141))</f>
        <v>0.44700000000000001</v>
      </c>
      <c r="O141" s="1" cm="1">
        <f t="array" ref="O141">IF(E141=0,#N/A,_xlfn.IFS(E141&lt;$I$4,#N/A,E141&gt;$K$4,#N/A,E141&lt;$K$4,E141))</f>
        <v>81.7</v>
      </c>
      <c r="P141" s="1" cm="1">
        <f t="array" ref="P141">IF(E141=0,#N/A,_xlfn.IFS(E141&lt;0,#N/A,E141&gt;$K$4,#N/A,E141&lt;$K$4,E141))</f>
        <v>81.7</v>
      </c>
      <c r="Q141" s="10" cm="1">
        <f t="array" ref="Q141">IF(F141=0,#N/A,_xlfn.IFS(F141&lt;$I$5,#N/A,F141&gt;$K$5,#N/A,F141&lt;$K$5,F141))</f>
        <v>29.2</v>
      </c>
      <c r="R141" s="10"/>
      <c r="S141" s="10" cm="1">
        <f t="array" ref="S141">IF(G141=0,#N/A,_xlfn.IFS(G141&lt;$I$6,#N/A,G141&gt;$K$6,#N/A,G141&lt;$K$6,G141))</f>
        <v>3</v>
      </c>
      <c r="T141" s="23" cm="1">
        <f t="array" ref="T141">IF(I141=0,#N/A,_xlfn.IFS(I141&lt;$I$7,#N/A,I141&gt;$K$7,#N/A,I141&lt;$K$7,I141))</f>
        <v>4857</v>
      </c>
    </row>
    <row r="142" spans="1:20" x14ac:dyDescent="0.3">
      <c r="A142" s="2">
        <v>46202</v>
      </c>
      <c r="B142" s="1" t="s">
        <v>21</v>
      </c>
      <c r="C142" s="1">
        <v>0.35699999999999998</v>
      </c>
      <c r="D142" s="1">
        <v>0.215</v>
      </c>
      <c r="E142" s="1">
        <v>85.3</v>
      </c>
      <c r="F142" s="1">
        <v>23.8</v>
      </c>
      <c r="G142" s="1">
        <v>6</v>
      </c>
      <c r="H142" s="1" t="s">
        <v>18</v>
      </c>
      <c r="I142" s="24">
        <v>2637.6</v>
      </c>
      <c r="J142" s="1" t="s">
        <v>12</v>
      </c>
      <c r="K142" s="1" cm="1">
        <f t="array" ref="K142">IF(C142=0,#N/A,_xlfn.IFS(C142&lt;$I$2,#N/A,C142&gt;$K$2,#N/A,C142&lt;$K$2,C142))</f>
        <v>0.35699999999999998</v>
      </c>
      <c r="L142" s="1" cm="1">
        <f t="array" ref="L142">IF(C142=0,#N/A,_xlfn.IFS(C142&lt;0,#N/A,C142&gt;1,#N/A,C142&lt;$K$2,C142))</f>
        <v>0.35699999999999998</v>
      </c>
      <c r="M142" s="1" cm="1">
        <f t="array" ref="M142">IF(D142=0,#N/A,_xlfn.IFS(D142&lt;$I$3,#N/A,D142&gt;$K$3,#N/A,D142&lt;$K$3,D142))</f>
        <v>0.215</v>
      </c>
      <c r="N142" s="1" cm="1">
        <f t="array" ref="N142">IF(D142=0,#N/A,_xlfn.IFS(D142&lt;0,#N/A,D142&gt;1,#N/A,D142&lt;$K$2,D142))</f>
        <v>0.215</v>
      </c>
      <c r="O142" s="1" cm="1">
        <f t="array" ref="O142">IF(E142=0,#N/A,_xlfn.IFS(E142&lt;$I$4,#N/A,E142&gt;$K$4,#N/A,E142&lt;$K$4,E142))</f>
        <v>85.3</v>
      </c>
      <c r="P142" s="1" cm="1">
        <f t="array" ref="P142">IF(E142=0,#N/A,_xlfn.IFS(E142&lt;0,#N/A,E142&gt;$K$4,#N/A,E142&lt;$K$4,E142))</f>
        <v>85.3</v>
      </c>
      <c r="Q142" s="10" cm="1">
        <f t="array" ref="Q142">IF(F142=0,#N/A,_xlfn.IFS(F142&lt;$I$5,#N/A,F142&gt;$K$5,#N/A,F142&lt;$K$5,F142))</f>
        <v>23.8</v>
      </c>
      <c r="R142" s="10"/>
      <c r="S142" s="10" cm="1">
        <f t="array" ref="S142">IF(G142=0,#N/A,_xlfn.IFS(G142&lt;$I$6,#N/A,G142&gt;$K$6,#N/A,G142&lt;$K$6,G142))</f>
        <v>6</v>
      </c>
      <c r="T142" s="23" cm="1">
        <f t="array" ref="T142">IF(I142=0,#N/A,_xlfn.IFS(I142&lt;$I$7,#N/A,I142&gt;$K$7,#N/A,I142&lt;$K$7,I142))</f>
        <v>2637.6</v>
      </c>
    </row>
    <row r="143" spans="1:20" x14ac:dyDescent="0.3">
      <c r="A143" s="2">
        <v>46209</v>
      </c>
      <c r="B143" s="1" t="s">
        <v>32</v>
      </c>
      <c r="C143" s="1">
        <v>0.66400000000000003</v>
      </c>
      <c r="D143" s="1">
        <v>0.159</v>
      </c>
      <c r="E143" s="1">
        <v>93.8</v>
      </c>
      <c r="F143" s="1">
        <v>28.7</v>
      </c>
      <c r="G143" s="1">
        <v>9</v>
      </c>
      <c r="H143" s="1" t="s">
        <v>18</v>
      </c>
      <c r="I143" s="24">
        <v>3931.4</v>
      </c>
      <c r="J143" s="1" t="s">
        <v>10</v>
      </c>
      <c r="K143" s="1" cm="1">
        <f t="array" ref="K143">IF(C143=0,#N/A,_xlfn.IFS(C143&lt;$I$2,#N/A,C143&gt;$K$2,#N/A,C143&lt;$K$2,C143))</f>
        <v>0.66400000000000003</v>
      </c>
      <c r="L143" s="1" cm="1">
        <f t="array" ref="L143">IF(C143=0,#N/A,_xlfn.IFS(C143&lt;0,#N/A,C143&gt;1,#N/A,C143&lt;$K$2,C143))</f>
        <v>0.66400000000000003</v>
      </c>
      <c r="M143" s="1" cm="1">
        <f t="array" ref="M143">IF(D143=0,#N/A,_xlfn.IFS(D143&lt;$I$3,#N/A,D143&gt;$K$3,#N/A,D143&lt;$K$3,D143))</f>
        <v>0.159</v>
      </c>
      <c r="N143" s="1" cm="1">
        <f t="array" ref="N143">IF(D143=0,#N/A,_xlfn.IFS(D143&lt;0,#N/A,D143&gt;1,#N/A,D143&lt;$K$2,D143))</f>
        <v>0.159</v>
      </c>
      <c r="O143" s="1" cm="1">
        <f t="array" ref="O143">IF(E143=0,#N/A,_xlfn.IFS(E143&lt;$I$4,#N/A,E143&gt;$K$4,#N/A,E143&lt;$K$4,E143))</f>
        <v>93.8</v>
      </c>
      <c r="P143" s="1" cm="1">
        <f t="array" ref="P143">IF(E143=0,#N/A,_xlfn.IFS(E143&lt;0,#N/A,E143&gt;$K$4,#N/A,E143&lt;$K$4,E143))</f>
        <v>93.8</v>
      </c>
      <c r="Q143" s="10" cm="1">
        <f t="array" ref="Q143">IF(F143=0,#N/A,_xlfn.IFS(F143&lt;$I$5,#N/A,F143&gt;$K$5,#N/A,F143&lt;$K$5,F143))</f>
        <v>28.7</v>
      </c>
      <c r="R143" s="10"/>
      <c r="S143" s="10" cm="1">
        <f t="array" ref="S143">IF(G143=0,#N/A,_xlfn.IFS(G143&lt;$I$6,#N/A,G143&gt;$K$6,#N/A,G143&lt;$K$6,G143))</f>
        <v>9</v>
      </c>
      <c r="T143" s="23" cm="1">
        <f t="array" ref="T143">IF(I143=0,#N/A,_xlfn.IFS(I143&lt;$I$7,#N/A,I143&gt;$K$7,#N/A,I143&lt;$K$7,I143))</f>
        <v>3931.4</v>
      </c>
    </row>
    <row r="144" spans="1:20" x14ac:dyDescent="0.3">
      <c r="A144" s="2">
        <v>46216</v>
      </c>
      <c r="B144" s="1" t="s">
        <v>11</v>
      </c>
      <c r="C144" s="1">
        <v>0.71899999999999997</v>
      </c>
      <c r="D144" s="1">
        <v>0.183</v>
      </c>
      <c r="E144" s="1">
        <v>8.5</v>
      </c>
      <c r="F144" s="1">
        <v>25.4</v>
      </c>
      <c r="G144" s="1">
        <v>14</v>
      </c>
      <c r="H144" s="1" t="s">
        <v>18</v>
      </c>
      <c r="I144" s="24">
        <v>4810.8</v>
      </c>
      <c r="J144" s="1" t="s">
        <v>10</v>
      </c>
      <c r="K144" s="1" cm="1">
        <f t="array" ref="K144">IF(C144=0,#N/A,_xlfn.IFS(C144&lt;$I$2,#N/A,C144&gt;$K$2,#N/A,C144&lt;$K$2,C144))</f>
        <v>0.71899999999999997</v>
      </c>
      <c r="L144" s="1" cm="1">
        <f t="array" ref="L144">IF(C144=0,#N/A,_xlfn.IFS(C144&lt;0,#N/A,C144&gt;1,#N/A,C144&lt;$K$2,C144))</f>
        <v>0.71899999999999997</v>
      </c>
      <c r="M144" s="1" cm="1">
        <f t="array" ref="M144">IF(D144=0,#N/A,_xlfn.IFS(D144&lt;$I$3,#N/A,D144&gt;$K$3,#N/A,D144&lt;$K$3,D144))</f>
        <v>0.183</v>
      </c>
      <c r="N144" s="1" cm="1">
        <f t="array" ref="N144">IF(D144=0,#N/A,_xlfn.IFS(D144&lt;0,#N/A,D144&gt;1,#N/A,D144&lt;$K$2,D144))</f>
        <v>0.183</v>
      </c>
      <c r="O144" s="1" cm="1">
        <f t="array" ref="O144">IF(E144=0,#N/A,_xlfn.IFS(E144&lt;$I$4,#N/A,E144&gt;$K$4,#N/A,E144&lt;$K$4,E144))</f>
        <v>8.5</v>
      </c>
      <c r="P144" s="1" cm="1">
        <f t="array" ref="P144">IF(E144=0,#N/A,_xlfn.IFS(E144&lt;0,#N/A,E144&gt;$K$4,#N/A,E144&lt;$K$4,E144))</f>
        <v>8.5</v>
      </c>
      <c r="Q144" s="10" cm="1">
        <f t="array" ref="Q144">IF(F144=0,#N/A,_xlfn.IFS(F144&lt;$I$5,#N/A,F144&gt;$K$5,#N/A,F144&lt;$K$5,F144))</f>
        <v>25.4</v>
      </c>
      <c r="R144" s="10"/>
      <c r="S144" s="10" cm="1">
        <f t="array" ref="S144">IF(G144=0,#N/A,_xlfn.IFS(G144&lt;$I$6,#N/A,G144&gt;$K$6,#N/A,G144&lt;$K$6,G144))</f>
        <v>14</v>
      </c>
      <c r="T144" s="23" cm="1">
        <f t="array" ref="T144">IF(I144=0,#N/A,_xlfn.IFS(I144&lt;$I$7,#N/A,I144&gt;$K$7,#N/A,I144&lt;$K$7,I144))</f>
        <v>4810.8</v>
      </c>
    </row>
    <row r="145" spans="1:20" x14ac:dyDescent="0.3">
      <c r="A145" s="2">
        <v>46223</v>
      </c>
      <c r="B145" s="1" t="s">
        <v>28</v>
      </c>
      <c r="C145" s="1">
        <v>0.79400000000000004</v>
      </c>
      <c r="D145" s="1">
        <v>0.10100000000000001</v>
      </c>
      <c r="E145" s="1">
        <v>38.6</v>
      </c>
      <c r="F145" s="1">
        <v>32.4</v>
      </c>
      <c r="G145" s="1">
        <v>1</v>
      </c>
      <c r="H145" s="1" t="s">
        <v>18</v>
      </c>
      <c r="I145" s="24">
        <v>4866.2</v>
      </c>
      <c r="J145" s="1" t="s">
        <v>10</v>
      </c>
      <c r="K145" s="1" cm="1">
        <f t="array" ref="K145">IF(C145=0,#N/A,_xlfn.IFS(C145&lt;$I$2,#N/A,C145&gt;$K$2,#N/A,C145&lt;$K$2,C145))</f>
        <v>0.79400000000000004</v>
      </c>
      <c r="L145" s="1" cm="1">
        <f t="array" ref="L145">IF(C145=0,#N/A,_xlfn.IFS(C145&lt;0,#N/A,C145&gt;1,#N/A,C145&lt;$K$2,C145))</f>
        <v>0.79400000000000004</v>
      </c>
      <c r="M145" s="1" cm="1">
        <f t="array" ref="M145">IF(D145=0,#N/A,_xlfn.IFS(D145&lt;$I$3,#N/A,D145&gt;$K$3,#N/A,D145&lt;$K$3,D145))</f>
        <v>0.10100000000000001</v>
      </c>
      <c r="N145" s="1" cm="1">
        <f t="array" ref="N145">IF(D145=0,#N/A,_xlfn.IFS(D145&lt;0,#N/A,D145&gt;1,#N/A,D145&lt;$K$2,D145))</f>
        <v>0.10100000000000001</v>
      </c>
      <c r="O145" s="1" cm="1">
        <f t="array" ref="O145">IF(E145=0,#N/A,_xlfn.IFS(E145&lt;$I$4,#N/A,E145&gt;$K$4,#N/A,E145&lt;$K$4,E145))</f>
        <v>38.6</v>
      </c>
      <c r="P145" s="1" cm="1">
        <f t="array" ref="P145">IF(E145=0,#N/A,_xlfn.IFS(E145&lt;0,#N/A,E145&gt;$K$4,#N/A,E145&lt;$K$4,E145))</f>
        <v>38.6</v>
      </c>
      <c r="Q145" s="10" cm="1">
        <f t="array" ref="Q145">IF(F145=0,#N/A,_xlfn.IFS(F145&lt;$I$5,#N/A,F145&gt;$K$5,#N/A,F145&lt;$K$5,F145))</f>
        <v>32.4</v>
      </c>
      <c r="R145" s="10"/>
      <c r="S145" s="10" cm="1">
        <f t="array" ref="S145">IF(G145=0,#N/A,_xlfn.IFS(G145&lt;$I$6,#N/A,G145&gt;$K$6,#N/A,G145&lt;$K$6,G145))</f>
        <v>1</v>
      </c>
      <c r="T145" s="23" cm="1">
        <f t="array" ref="T145">IF(I145=0,#N/A,_xlfn.IFS(I145&lt;$I$7,#N/A,I145&gt;$K$7,#N/A,I145&lt;$K$7,I145))</f>
        <v>4866.2</v>
      </c>
    </row>
    <row r="146" spans="1:20" x14ac:dyDescent="0.3">
      <c r="A146" s="2">
        <v>46230</v>
      </c>
      <c r="B146" s="1" t="s">
        <v>11</v>
      </c>
      <c r="C146" s="1">
        <v>0.496</v>
      </c>
      <c r="D146" s="1">
        <v>0.45900000000000002</v>
      </c>
      <c r="E146" s="1">
        <v>7.1</v>
      </c>
      <c r="F146" s="1">
        <v>32.299999999999997</v>
      </c>
      <c r="G146" s="1">
        <v>11</v>
      </c>
      <c r="H146" s="1" t="s">
        <v>14</v>
      </c>
      <c r="I146" s="24">
        <v>2923.8</v>
      </c>
      <c r="J146" s="1" t="s">
        <v>12</v>
      </c>
      <c r="K146" s="1" cm="1">
        <f t="array" ref="K146">IF(C146=0,#N/A,_xlfn.IFS(C146&lt;$I$2,#N/A,C146&gt;$K$2,#N/A,C146&lt;$K$2,C146))</f>
        <v>0.496</v>
      </c>
      <c r="L146" s="1" cm="1">
        <f t="array" ref="L146">IF(C146=0,#N/A,_xlfn.IFS(C146&lt;0,#N/A,C146&gt;1,#N/A,C146&lt;$K$2,C146))</f>
        <v>0.496</v>
      </c>
      <c r="M146" s="1" cm="1">
        <f t="array" ref="M146">IF(D146=0,#N/A,_xlfn.IFS(D146&lt;$I$3,#N/A,D146&gt;$K$3,#N/A,D146&lt;$K$3,D146))</f>
        <v>0.45900000000000002</v>
      </c>
      <c r="N146" s="1" cm="1">
        <f t="array" ref="N146">IF(D146=0,#N/A,_xlfn.IFS(D146&lt;0,#N/A,D146&gt;1,#N/A,D146&lt;$K$2,D146))</f>
        <v>0.45900000000000002</v>
      </c>
      <c r="O146" s="1" cm="1">
        <f t="array" ref="O146">IF(E146=0,#N/A,_xlfn.IFS(E146&lt;$I$4,#N/A,E146&gt;$K$4,#N/A,E146&lt;$K$4,E146))</f>
        <v>7.1</v>
      </c>
      <c r="P146" s="1" cm="1">
        <f t="array" ref="P146">IF(E146=0,#N/A,_xlfn.IFS(E146&lt;0,#N/A,E146&gt;$K$4,#N/A,E146&lt;$K$4,E146))</f>
        <v>7.1</v>
      </c>
      <c r="Q146" s="10" cm="1">
        <f t="array" ref="Q146">IF(F146=0,#N/A,_xlfn.IFS(F146&lt;$I$5,#N/A,F146&gt;$K$5,#N/A,F146&lt;$K$5,F146))</f>
        <v>32.299999999999997</v>
      </c>
      <c r="R146" s="10"/>
      <c r="S146" s="10" cm="1">
        <f t="array" ref="S146">IF(G146=0,#N/A,_xlfn.IFS(G146&lt;$I$6,#N/A,G146&gt;$K$6,#N/A,G146&lt;$K$6,G146))</f>
        <v>11</v>
      </c>
      <c r="T146" s="23" cm="1">
        <f t="array" ref="T146">IF(I146=0,#N/A,_xlfn.IFS(I146&lt;$I$7,#N/A,I146&gt;$K$7,#N/A,I146&lt;$K$7,I146))</f>
        <v>2923.8</v>
      </c>
    </row>
    <row r="147" spans="1:20" x14ac:dyDescent="0.3">
      <c r="A147" s="2">
        <v>46237</v>
      </c>
      <c r="B147" s="1" t="s">
        <v>22</v>
      </c>
      <c r="C147" s="1">
        <v>0.41199999999999998</v>
      </c>
      <c r="D147" s="1">
        <v>0.46600000000000003</v>
      </c>
      <c r="E147" s="1">
        <v>21.1</v>
      </c>
      <c r="F147" s="1">
        <v>27.2</v>
      </c>
      <c r="G147" s="1">
        <v>14</v>
      </c>
      <c r="H147" s="1" t="s">
        <v>14</v>
      </c>
      <c r="I147" s="24">
        <v>2086.6999999999998</v>
      </c>
      <c r="J147" s="1" t="s">
        <v>12</v>
      </c>
      <c r="K147" s="1" cm="1">
        <f t="array" ref="K147">IF(C147=0,#N/A,_xlfn.IFS(C147&lt;$I$2,#N/A,C147&gt;$K$2,#N/A,C147&lt;$K$2,C147))</f>
        <v>0.41199999999999998</v>
      </c>
      <c r="L147" s="1" cm="1">
        <f t="array" ref="L147">IF(C147=0,#N/A,_xlfn.IFS(C147&lt;0,#N/A,C147&gt;1,#N/A,C147&lt;$K$2,C147))</f>
        <v>0.41199999999999998</v>
      </c>
      <c r="M147" s="1" cm="1">
        <f t="array" ref="M147">IF(D147=0,#N/A,_xlfn.IFS(D147&lt;$I$3,#N/A,D147&gt;$K$3,#N/A,D147&lt;$K$3,D147))</f>
        <v>0.46600000000000003</v>
      </c>
      <c r="N147" s="1" cm="1">
        <f t="array" ref="N147">IF(D147=0,#N/A,_xlfn.IFS(D147&lt;0,#N/A,D147&gt;1,#N/A,D147&lt;$K$2,D147))</f>
        <v>0.46600000000000003</v>
      </c>
      <c r="O147" s="1" cm="1">
        <f t="array" ref="O147">IF(E147=0,#N/A,_xlfn.IFS(E147&lt;$I$4,#N/A,E147&gt;$K$4,#N/A,E147&lt;$K$4,E147))</f>
        <v>21.1</v>
      </c>
      <c r="P147" s="1" cm="1">
        <f t="array" ref="P147">IF(E147=0,#N/A,_xlfn.IFS(E147&lt;0,#N/A,E147&gt;$K$4,#N/A,E147&lt;$K$4,E147))</f>
        <v>21.1</v>
      </c>
      <c r="Q147" s="10" cm="1">
        <f t="array" ref="Q147">IF(F147=0,#N/A,_xlfn.IFS(F147&lt;$I$5,#N/A,F147&gt;$K$5,#N/A,F147&lt;$K$5,F147))</f>
        <v>27.2</v>
      </c>
      <c r="R147" s="10"/>
      <c r="S147" s="10" cm="1">
        <f t="array" ref="S147">IF(G147=0,#N/A,_xlfn.IFS(G147&lt;$I$6,#N/A,G147&gt;$K$6,#N/A,G147&lt;$K$6,G147))</f>
        <v>14</v>
      </c>
      <c r="T147" s="23" cm="1">
        <f t="array" ref="T147">IF(I147=0,#N/A,_xlfn.IFS(I147&lt;$I$7,#N/A,I147&gt;$K$7,#N/A,I147&lt;$K$7,I147))</f>
        <v>2086.6999999999998</v>
      </c>
    </row>
    <row r="148" spans="1:20" x14ac:dyDescent="0.3">
      <c r="A148" s="2">
        <v>46244</v>
      </c>
      <c r="B148" s="1" t="s">
        <v>31</v>
      </c>
      <c r="C148" s="1">
        <v>0.42799999999999999</v>
      </c>
      <c r="D148" s="1">
        <v>0.35699999999999998</v>
      </c>
      <c r="E148" s="1">
        <v>-50</v>
      </c>
      <c r="F148" s="1">
        <v>50</v>
      </c>
      <c r="G148" s="1">
        <v>0</v>
      </c>
      <c r="H148" s="1" t="s">
        <v>18</v>
      </c>
      <c r="I148" s="24">
        <v>1.80318843539322E+16</v>
      </c>
      <c r="J148" s="1" t="s">
        <v>10</v>
      </c>
      <c r="K148" s="1" cm="1">
        <f t="array" ref="K148">IF(C148=0,#N/A,_xlfn.IFS(C148&lt;$I$2,#N/A,C148&gt;$K$2,#N/A,C148&lt;$K$2,C148))</f>
        <v>0.42799999999999999</v>
      </c>
      <c r="L148" s="1" cm="1">
        <f t="array" ref="L148">IF(C148=0,#N/A,_xlfn.IFS(C148&lt;0,#N/A,C148&gt;1,#N/A,C148&lt;$K$2,C148))</f>
        <v>0.42799999999999999</v>
      </c>
      <c r="M148" s="1" cm="1">
        <f t="array" ref="M148">IF(D148=0,#N/A,_xlfn.IFS(D148&lt;$I$3,#N/A,D148&gt;$K$3,#N/A,D148&lt;$K$3,D148))</f>
        <v>0.35699999999999998</v>
      </c>
      <c r="N148" s="1" cm="1">
        <f t="array" ref="N148">IF(D148=0,#N/A,_xlfn.IFS(D148&lt;0,#N/A,D148&gt;1,#N/A,D148&lt;$K$2,D148))</f>
        <v>0.35699999999999998</v>
      </c>
      <c r="O148" s="1" cm="1">
        <f t="array" ref="O148">IF(E148=0,#N/A,_xlfn.IFS(E148&lt;$I$4,#N/A,E148&gt;$K$4,#N/A,E148&lt;$K$4,E148))</f>
        <v>-50</v>
      </c>
      <c r="P148" s="1" t="e" cm="1">
        <f t="array" ref="P148">IF(E148=0,#N/A,_xlfn.IFS(E148&lt;0,#N/A,E148&gt;$K$4,#N/A,E148&lt;$K$4,E148))</f>
        <v>#N/A</v>
      </c>
      <c r="Q148" s="10" t="e" cm="1">
        <f t="array" ref="Q148">IF(F148=0,#N/A,_xlfn.IFS(F148&lt;$I$5,#N/A,F148&gt;$K$5,#N/A,F148&lt;$K$5,F148))</f>
        <v>#N/A</v>
      </c>
      <c r="R148" s="10"/>
      <c r="S148" s="10" t="e" cm="1">
        <f t="array" ref="S148">IF(G148=0,#N/A,_xlfn.IFS(G148&lt;$I$6,#N/A,G148&gt;$K$6,#N/A,G148&lt;$K$6,G148))</f>
        <v>#N/A</v>
      </c>
      <c r="T148" s="23" t="e" cm="1">
        <f t="array" ref="T148">IF(I148=0,#N/A,_xlfn.IFS(I148&lt;$I$7,#N/A,I148&gt;$K$7,#N/A,I148&lt;$K$7,I148))</f>
        <v>#N/A</v>
      </c>
    </row>
    <row r="149" spans="1:20" x14ac:dyDescent="0.3">
      <c r="A149" s="2">
        <v>46251</v>
      </c>
      <c r="B149" s="1" t="s">
        <v>33</v>
      </c>
      <c r="C149" s="1">
        <v>0.69899999999999995</v>
      </c>
      <c r="D149" s="1">
        <v>0.18099999999999999</v>
      </c>
      <c r="E149" s="1">
        <v>46.9</v>
      </c>
      <c r="F149" s="1">
        <v>25.4</v>
      </c>
      <c r="G149" s="1">
        <v>0</v>
      </c>
      <c r="H149" s="1" t="s">
        <v>14</v>
      </c>
      <c r="I149" s="24">
        <v>4469.8999999999996</v>
      </c>
      <c r="J149" s="1" t="s">
        <v>10</v>
      </c>
      <c r="K149" s="1" cm="1">
        <f t="array" ref="K149">IF(C149=0,#N/A,_xlfn.IFS(C149&lt;$I$2,#N/A,C149&gt;$K$2,#N/A,C149&lt;$K$2,C149))</f>
        <v>0.69899999999999995</v>
      </c>
      <c r="L149" s="1" cm="1">
        <f t="array" ref="L149">IF(C149=0,#N/A,_xlfn.IFS(C149&lt;0,#N/A,C149&gt;1,#N/A,C149&lt;$K$2,C149))</f>
        <v>0.69899999999999995</v>
      </c>
      <c r="M149" s="1" cm="1">
        <f t="array" ref="M149">IF(D149=0,#N/A,_xlfn.IFS(D149&lt;$I$3,#N/A,D149&gt;$K$3,#N/A,D149&lt;$K$3,D149))</f>
        <v>0.18099999999999999</v>
      </c>
      <c r="N149" s="1" cm="1">
        <f t="array" ref="N149">IF(D149=0,#N/A,_xlfn.IFS(D149&lt;0,#N/A,D149&gt;1,#N/A,D149&lt;$K$2,D149))</f>
        <v>0.18099999999999999</v>
      </c>
      <c r="O149" s="1" cm="1">
        <f t="array" ref="O149">IF(E149=0,#N/A,_xlfn.IFS(E149&lt;$I$4,#N/A,E149&gt;$K$4,#N/A,E149&lt;$K$4,E149))</f>
        <v>46.9</v>
      </c>
      <c r="P149" s="1" cm="1">
        <f t="array" ref="P149">IF(E149=0,#N/A,_xlfn.IFS(E149&lt;0,#N/A,E149&gt;$K$4,#N/A,E149&lt;$K$4,E149))</f>
        <v>46.9</v>
      </c>
      <c r="Q149" s="10" cm="1">
        <f t="array" ref="Q149">IF(F149=0,#N/A,_xlfn.IFS(F149&lt;$I$5,#N/A,F149&gt;$K$5,#N/A,F149&lt;$K$5,F149))</f>
        <v>25.4</v>
      </c>
      <c r="R149" s="10"/>
      <c r="S149" s="10" t="e" cm="1">
        <f t="array" ref="S149">IF(G149=0,#N/A,_xlfn.IFS(G149&lt;$I$6,#N/A,G149&gt;$K$6,#N/A,G149&lt;$K$6,G149))</f>
        <v>#N/A</v>
      </c>
      <c r="T149" s="23" cm="1">
        <f t="array" ref="T149">IF(I149=0,#N/A,_xlfn.IFS(I149&lt;$I$7,#N/A,I149&gt;$K$7,#N/A,I149&lt;$K$7,I149))</f>
        <v>4469.8999999999996</v>
      </c>
    </row>
    <row r="150" spans="1:20" x14ac:dyDescent="0.3">
      <c r="A150" s="2">
        <v>46258</v>
      </c>
      <c r="B150" s="1" t="s">
        <v>22</v>
      </c>
      <c r="C150" s="1">
        <v>0.77200000000000002</v>
      </c>
      <c r="D150" s="1">
        <v>0.14199999999999999</v>
      </c>
      <c r="E150" s="1">
        <v>26.9</v>
      </c>
      <c r="F150" s="1">
        <v>32.1</v>
      </c>
      <c r="G150" s="1">
        <v>10</v>
      </c>
      <c r="H150" s="1" t="s">
        <v>9</v>
      </c>
      <c r="I150" s="24">
        <v>4430.8999999999996</v>
      </c>
      <c r="J150" s="1" t="s">
        <v>10</v>
      </c>
      <c r="K150" s="1" cm="1">
        <f t="array" ref="K150">IF(C150=0,#N/A,_xlfn.IFS(C150&lt;$I$2,#N/A,C150&gt;$K$2,#N/A,C150&lt;$K$2,C150))</f>
        <v>0.77200000000000002</v>
      </c>
      <c r="L150" s="1" cm="1">
        <f t="array" ref="L150">IF(C150=0,#N/A,_xlfn.IFS(C150&lt;0,#N/A,C150&gt;1,#N/A,C150&lt;$K$2,C150))</f>
        <v>0.77200000000000002</v>
      </c>
      <c r="M150" s="1" cm="1">
        <f t="array" ref="M150">IF(D150=0,#N/A,_xlfn.IFS(D150&lt;$I$3,#N/A,D150&gt;$K$3,#N/A,D150&lt;$K$3,D150))</f>
        <v>0.14199999999999999</v>
      </c>
      <c r="N150" s="1" cm="1">
        <f t="array" ref="N150">IF(D150=0,#N/A,_xlfn.IFS(D150&lt;0,#N/A,D150&gt;1,#N/A,D150&lt;$K$2,D150))</f>
        <v>0.14199999999999999</v>
      </c>
      <c r="O150" s="1" cm="1">
        <f t="array" ref="O150">IF(E150=0,#N/A,_xlfn.IFS(E150&lt;$I$4,#N/A,E150&gt;$K$4,#N/A,E150&lt;$K$4,E150))</f>
        <v>26.9</v>
      </c>
      <c r="P150" s="1" cm="1">
        <f t="array" ref="P150">IF(E150=0,#N/A,_xlfn.IFS(E150&lt;0,#N/A,E150&gt;$K$4,#N/A,E150&lt;$K$4,E150))</f>
        <v>26.9</v>
      </c>
      <c r="Q150" s="10" cm="1">
        <f t="array" ref="Q150">IF(F150=0,#N/A,_xlfn.IFS(F150&lt;$I$5,#N/A,F150&gt;$K$5,#N/A,F150&lt;$K$5,F150))</f>
        <v>32.1</v>
      </c>
      <c r="R150" s="10"/>
      <c r="S150" s="10" cm="1">
        <f t="array" ref="S150">IF(G150=0,#N/A,_xlfn.IFS(G150&lt;$I$6,#N/A,G150&gt;$K$6,#N/A,G150&lt;$K$6,G150))</f>
        <v>10</v>
      </c>
      <c r="T150" s="23" cm="1">
        <f t="array" ref="T150">IF(I150=0,#N/A,_xlfn.IFS(I150&lt;$I$7,#N/A,I150&gt;$K$7,#N/A,I150&lt;$K$7,I150))</f>
        <v>4430.8999999999996</v>
      </c>
    </row>
    <row r="151" spans="1:20" x14ac:dyDescent="0.3">
      <c r="A151" s="2">
        <v>46265</v>
      </c>
      <c r="B151" s="1" t="s">
        <v>17</v>
      </c>
      <c r="C151" s="1">
        <v>0.32700000000000001</v>
      </c>
      <c r="D151" s="1">
        <v>0.11</v>
      </c>
      <c r="E151" s="1">
        <v>10.1</v>
      </c>
      <c r="F151" s="1">
        <v>24.9</v>
      </c>
      <c r="G151" s="1">
        <v>11</v>
      </c>
      <c r="H151" s="1" t="s">
        <v>18</v>
      </c>
      <c r="I151" s="24">
        <v>2700.4</v>
      </c>
      <c r="J151" s="1" t="s">
        <v>12</v>
      </c>
      <c r="K151" s="1" cm="1">
        <f t="array" ref="K151">IF(C151=0,#N/A,_xlfn.IFS(C151&lt;$I$2,#N/A,C151&gt;$K$2,#N/A,C151&lt;$K$2,C151))</f>
        <v>0.32700000000000001</v>
      </c>
      <c r="L151" s="1" cm="1">
        <f t="array" ref="L151">IF(C151=0,#N/A,_xlfn.IFS(C151&lt;0,#N/A,C151&gt;1,#N/A,C151&lt;$K$2,C151))</f>
        <v>0.32700000000000001</v>
      </c>
      <c r="M151" s="1" cm="1">
        <f t="array" ref="M151">IF(D151=0,#N/A,_xlfn.IFS(D151&lt;$I$3,#N/A,D151&gt;$K$3,#N/A,D151&lt;$K$3,D151))</f>
        <v>0.11</v>
      </c>
      <c r="N151" s="1" cm="1">
        <f t="array" ref="N151">IF(D151=0,#N/A,_xlfn.IFS(D151&lt;0,#N/A,D151&gt;1,#N/A,D151&lt;$K$2,D151))</f>
        <v>0.11</v>
      </c>
      <c r="O151" s="1" cm="1">
        <f t="array" ref="O151">IF(E151=0,#N/A,_xlfn.IFS(E151&lt;$I$4,#N/A,E151&gt;$K$4,#N/A,E151&lt;$K$4,E151))</f>
        <v>10.1</v>
      </c>
      <c r="P151" s="1" cm="1">
        <f t="array" ref="P151">IF(E151=0,#N/A,_xlfn.IFS(E151&lt;0,#N/A,E151&gt;$K$4,#N/A,E151&lt;$K$4,E151))</f>
        <v>10.1</v>
      </c>
      <c r="Q151" s="10" cm="1">
        <f t="array" ref="Q151">IF(F151=0,#N/A,_xlfn.IFS(F151&lt;$I$5,#N/A,F151&gt;$K$5,#N/A,F151&lt;$K$5,F151))</f>
        <v>24.9</v>
      </c>
      <c r="R151" s="10"/>
      <c r="S151" s="10" cm="1">
        <f t="array" ref="S151">IF(G151=0,#N/A,_xlfn.IFS(G151&lt;$I$6,#N/A,G151&gt;$K$6,#N/A,G151&lt;$K$6,G151))</f>
        <v>11</v>
      </c>
      <c r="T151" s="23" cm="1">
        <f t="array" ref="T151">IF(I151=0,#N/A,_xlfn.IFS(I151&lt;$I$7,#N/A,I151&gt;$K$7,#N/A,I151&lt;$K$7,I151))</f>
        <v>2700.4</v>
      </c>
    </row>
    <row r="152" spans="1:20" x14ac:dyDescent="0.3">
      <c r="A152" s="2">
        <v>46272</v>
      </c>
      <c r="B152" s="1" t="s">
        <v>13</v>
      </c>
      <c r="C152" s="1">
        <v>0.46</v>
      </c>
      <c r="D152" s="1">
        <v>0.183</v>
      </c>
      <c r="E152" s="1">
        <v>16.7</v>
      </c>
      <c r="F152" s="1">
        <v>23.1</v>
      </c>
      <c r="G152" s="1">
        <v>0</v>
      </c>
      <c r="H152" s="1" t="s">
        <v>9</v>
      </c>
      <c r="I152" s="24">
        <v>3865.9</v>
      </c>
      <c r="J152" s="1" t="s">
        <v>10</v>
      </c>
      <c r="K152" s="1" cm="1">
        <f t="array" ref="K152">IF(C152=0,#N/A,_xlfn.IFS(C152&lt;$I$2,#N/A,C152&gt;$K$2,#N/A,C152&lt;$K$2,C152))</f>
        <v>0.46</v>
      </c>
      <c r="L152" s="1" cm="1">
        <f t="array" ref="L152">IF(C152=0,#N/A,_xlfn.IFS(C152&lt;0,#N/A,C152&gt;1,#N/A,C152&lt;$K$2,C152))</f>
        <v>0.46</v>
      </c>
      <c r="M152" s="1" cm="1">
        <f t="array" ref="M152">IF(D152=0,#N/A,_xlfn.IFS(D152&lt;$I$3,#N/A,D152&gt;$K$3,#N/A,D152&lt;$K$3,D152))</f>
        <v>0.183</v>
      </c>
      <c r="N152" s="1" cm="1">
        <f t="array" ref="N152">IF(D152=0,#N/A,_xlfn.IFS(D152&lt;0,#N/A,D152&gt;1,#N/A,D152&lt;$K$2,D152))</f>
        <v>0.183</v>
      </c>
      <c r="O152" s="1" cm="1">
        <f t="array" ref="O152">IF(E152=0,#N/A,_xlfn.IFS(E152&lt;$I$4,#N/A,E152&gt;$K$4,#N/A,E152&lt;$K$4,E152))</f>
        <v>16.7</v>
      </c>
      <c r="P152" s="1" cm="1">
        <f t="array" ref="P152">IF(E152=0,#N/A,_xlfn.IFS(E152&lt;0,#N/A,E152&gt;$K$4,#N/A,E152&lt;$K$4,E152))</f>
        <v>16.7</v>
      </c>
      <c r="Q152" s="10" cm="1">
        <f t="array" ref="Q152">IF(F152=0,#N/A,_xlfn.IFS(F152&lt;$I$5,#N/A,F152&gt;$K$5,#N/A,F152&lt;$K$5,F152))</f>
        <v>23.1</v>
      </c>
      <c r="R152" s="10"/>
      <c r="S152" s="10" t="e" cm="1">
        <f t="array" ref="S152">IF(G152=0,#N/A,_xlfn.IFS(G152&lt;$I$6,#N/A,G152&gt;$K$6,#N/A,G152&lt;$K$6,G152))</f>
        <v>#N/A</v>
      </c>
      <c r="T152" s="23" cm="1">
        <f t="array" ref="T152">IF(I152=0,#N/A,_xlfn.IFS(I152&lt;$I$7,#N/A,I152&gt;$K$7,#N/A,I152&lt;$K$7,I152))</f>
        <v>3865.9</v>
      </c>
    </row>
    <row r="153" spans="1:20" x14ac:dyDescent="0.3">
      <c r="A153" s="2">
        <v>46279</v>
      </c>
      <c r="B153" s="1" t="s">
        <v>24</v>
      </c>
      <c r="C153" s="1">
        <v>0.83099999999999996</v>
      </c>
      <c r="D153" s="1">
        <v>0.54500000000000004</v>
      </c>
      <c r="E153" s="1">
        <v>14.7</v>
      </c>
      <c r="F153" s="1">
        <v>21.3</v>
      </c>
      <c r="G153" s="1">
        <v>14</v>
      </c>
      <c r="H153" s="1" t="s">
        <v>14</v>
      </c>
      <c r="I153" s="24">
        <v>5642.5</v>
      </c>
      <c r="J153" s="1" t="s">
        <v>10</v>
      </c>
      <c r="K153" s="1" cm="1">
        <f t="array" ref="K153">IF(C153=0,#N/A,_xlfn.IFS(C153&lt;$I$2,#N/A,C153&gt;$K$2,#N/A,C153&lt;$K$2,C153))</f>
        <v>0.83099999999999996</v>
      </c>
      <c r="L153" s="1" cm="1">
        <f t="array" ref="L153">IF(C153=0,#N/A,_xlfn.IFS(C153&lt;0,#N/A,C153&gt;1,#N/A,C153&lt;$K$2,C153))</f>
        <v>0.83099999999999996</v>
      </c>
      <c r="M153" s="1" cm="1">
        <f t="array" ref="M153">IF(D153=0,#N/A,_xlfn.IFS(D153&lt;$I$3,#N/A,D153&gt;$K$3,#N/A,D153&lt;$K$3,D153))</f>
        <v>0.54500000000000004</v>
      </c>
      <c r="N153" s="1" cm="1">
        <f t="array" ref="N153">IF(D153=0,#N/A,_xlfn.IFS(D153&lt;0,#N/A,D153&gt;1,#N/A,D153&lt;$K$2,D153))</f>
        <v>0.54500000000000004</v>
      </c>
      <c r="O153" s="1" cm="1">
        <f t="array" ref="O153">IF(E153=0,#N/A,_xlfn.IFS(E153&lt;$I$4,#N/A,E153&gt;$K$4,#N/A,E153&lt;$K$4,E153))</f>
        <v>14.7</v>
      </c>
      <c r="P153" s="1" cm="1">
        <f t="array" ref="P153">IF(E153=0,#N/A,_xlfn.IFS(E153&lt;0,#N/A,E153&gt;$K$4,#N/A,E153&lt;$K$4,E153))</f>
        <v>14.7</v>
      </c>
      <c r="Q153" s="10" cm="1">
        <f t="array" ref="Q153">IF(F153=0,#N/A,_xlfn.IFS(F153&lt;$I$5,#N/A,F153&gt;$K$5,#N/A,F153&lt;$K$5,F153))</f>
        <v>21.3</v>
      </c>
      <c r="R153" s="10"/>
      <c r="S153" s="10" cm="1">
        <f t="array" ref="S153">IF(G153=0,#N/A,_xlfn.IFS(G153&lt;$I$6,#N/A,G153&gt;$K$6,#N/A,G153&lt;$K$6,G153))</f>
        <v>14</v>
      </c>
      <c r="T153" s="23" cm="1">
        <f t="array" ref="T153">IF(I153=0,#N/A,_xlfn.IFS(I153&lt;$I$7,#N/A,I153&gt;$K$7,#N/A,I153&lt;$K$7,I153))</f>
        <v>5642.5</v>
      </c>
    </row>
    <row r="154" spans="1:20" x14ac:dyDescent="0.3">
      <c r="A154" s="2">
        <v>46286</v>
      </c>
      <c r="B154" s="1" t="s">
        <v>11</v>
      </c>
      <c r="C154" s="1">
        <v>0.76500000000000001</v>
      </c>
      <c r="D154" s="1">
        <v>0.221</v>
      </c>
      <c r="E154" s="1">
        <v>97.3</v>
      </c>
      <c r="F154" s="1">
        <v>27</v>
      </c>
      <c r="G154" s="1">
        <v>11</v>
      </c>
      <c r="H154" s="1" t="s">
        <v>14</v>
      </c>
      <c r="I154" s="24">
        <v>5092.6000000000004</v>
      </c>
      <c r="J154" s="1" t="s">
        <v>10</v>
      </c>
      <c r="K154" s="1" cm="1">
        <f t="array" ref="K154">IF(C154=0,#N/A,_xlfn.IFS(C154&lt;$I$2,#N/A,C154&gt;$K$2,#N/A,C154&lt;$K$2,C154))</f>
        <v>0.76500000000000001</v>
      </c>
      <c r="L154" s="1" cm="1">
        <f t="array" ref="L154">IF(C154=0,#N/A,_xlfn.IFS(C154&lt;0,#N/A,C154&gt;1,#N/A,C154&lt;$K$2,C154))</f>
        <v>0.76500000000000001</v>
      </c>
      <c r="M154" s="1" cm="1">
        <f t="array" ref="M154">IF(D154=0,#N/A,_xlfn.IFS(D154&lt;$I$3,#N/A,D154&gt;$K$3,#N/A,D154&lt;$K$3,D154))</f>
        <v>0.221</v>
      </c>
      <c r="N154" s="1" cm="1">
        <f t="array" ref="N154">IF(D154=0,#N/A,_xlfn.IFS(D154&lt;0,#N/A,D154&gt;1,#N/A,D154&lt;$K$2,D154))</f>
        <v>0.221</v>
      </c>
      <c r="O154" s="1" cm="1">
        <f t="array" ref="O154">IF(E154=0,#N/A,_xlfn.IFS(E154&lt;$I$4,#N/A,E154&gt;$K$4,#N/A,E154&lt;$K$4,E154))</f>
        <v>97.3</v>
      </c>
      <c r="P154" s="1" cm="1">
        <f t="array" ref="P154">IF(E154=0,#N/A,_xlfn.IFS(E154&lt;0,#N/A,E154&gt;$K$4,#N/A,E154&lt;$K$4,E154))</f>
        <v>97.3</v>
      </c>
      <c r="Q154" s="10" cm="1">
        <f t="array" ref="Q154">IF(F154=0,#N/A,_xlfn.IFS(F154&lt;$I$5,#N/A,F154&gt;$K$5,#N/A,F154&lt;$K$5,F154))</f>
        <v>27</v>
      </c>
      <c r="R154" s="10"/>
      <c r="S154" s="10" cm="1">
        <f t="array" ref="S154">IF(G154=0,#N/A,_xlfn.IFS(G154&lt;$I$6,#N/A,G154&gt;$K$6,#N/A,G154&lt;$K$6,G154))</f>
        <v>11</v>
      </c>
      <c r="T154" s="23" cm="1">
        <f t="array" ref="T154">IF(I154=0,#N/A,_xlfn.IFS(I154&lt;$I$7,#N/A,I154&gt;$K$7,#N/A,I154&lt;$K$7,I154))</f>
        <v>5092.6000000000004</v>
      </c>
    </row>
    <row r="155" spans="1:20" x14ac:dyDescent="0.3">
      <c r="A155" s="2">
        <v>46293</v>
      </c>
      <c r="B155" s="1" t="s">
        <v>11</v>
      </c>
      <c r="C155" s="1">
        <v>0.88900000000000001</v>
      </c>
      <c r="D155" s="1">
        <v>0.27700000000000002</v>
      </c>
      <c r="E155" s="1">
        <v>75.900000000000006</v>
      </c>
      <c r="F155" s="1">
        <v>27.2</v>
      </c>
      <c r="G155" s="1">
        <v>4</v>
      </c>
      <c r="H155" s="1" t="s">
        <v>9</v>
      </c>
      <c r="I155" s="24">
        <v>5093.3999999999996</v>
      </c>
      <c r="J155" s="1" t="s">
        <v>10</v>
      </c>
      <c r="K155" s="1" cm="1">
        <f t="array" ref="K155">IF(C155=0,#N/A,_xlfn.IFS(C155&lt;$I$2,#N/A,C155&gt;$K$2,#N/A,C155&lt;$K$2,C155))</f>
        <v>0.88900000000000001</v>
      </c>
      <c r="L155" s="1" cm="1">
        <f t="array" ref="L155">IF(C155=0,#N/A,_xlfn.IFS(C155&lt;0,#N/A,C155&gt;1,#N/A,C155&lt;$K$2,C155))</f>
        <v>0.88900000000000001</v>
      </c>
      <c r="M155" s="1" cm="1">
        <f t="array" ref="M155">IF(D155=0,#N/A,_xlfn.IFS(D155&lt;$I$3,#N/A,D155&gt;$K$3,#N/A,D155&lt;$K$3,D155))</f>
        <v>0.27700000000000002</v>
      </c>
      <c r="N155" s="1" cm="1">
        <f t="array" ref="N155">IF(D155=0,#N/A,_xlfn.IFS(D155&lt;0,#N/A,D155&gt;1,#N/A,D155&lt;$K$2,D155))</f>
        <v>0.27700000000000002</v>
      </c>
      <c r="O155" s="1" cm="1">
        <f t="array" ref="O155">IF(E155=0,#N/A,_xlfn.IFS(E155&lt;$I$4,#N/A,E155&gt;$K$4,#N/A,E155&lt;$K$4,E155))</f>
        <v>75.900000000000006</v>
      </c>
      <c r="P155" s="1" cm="1">
        <f t="array" ref="P155">IF(E155=0,#N/A,_xlfn.IFS(E155&lt;0,#N/A,E155&gt;$K$4,#N/A,E155&lt;$K$4,E155))</f>
        <v>75.900000000000006</v>
      </c>
      <c r="Q155" s="10" cm="1">
        <f t="array" ref="Q155">IF(F155=0,#N/A,_xlfn.IFS(F155&lt;$I$5,#N/A,F155&gt;$K$5,#N/A,F155&lt;$K$5,F155))</f>
        <v>27.2</v>
      </c>
      <c r="R155" s="10"/>
      <c r="S155" s="10" cm="1">
        <f t="array" ref="S155">IF(G155=0,#N/A,_xlfn.IFS(G155&lt;$I$6,#N/A,G155&gt;$K$6,#N/A,G155&lt;$K$6,G155))</f>
        <v>4</v>
      </c>
      <c r="T155" s="23" cm="1">
        <f t="array" ref="T155">IF(I155=0,#N/A,_xlfn.IFS(I155&lt;$I$7,#N/A,I155&gt;$K$7,#N/A,I155&lt;$K$7,I155))</f>
        <v>5093.3999999999996</v>
      </c>
    </row>
    <row r="156" spans="1:20" x14ac:dyDescent="0.3">
      <c r="A156" s="2">
        <v>46300</v>
      </c>
      <c r="B156" s="1" t="s">
        <v>19</v>
      </c>
      <c r="C156" s="1">
        <v>0.72799999999999998</v>
      </c>
      <c r="D156" s="1">
        <v>0.153</v>
      </c>
      <c r="E156" s="1">
        <v>96.8</v>
      </c>
      <c r="F156" s="1">
        <v>32.6</v>
      </c>
      <c r="G156" s="1">
        <v>9</v>
      </c>
      <c r="H156" s="1" t="s">
        <v>14</v>
      </c>
      <c r="I156" s="24">
        <v>3923.3</v>
      </c>
      <c r="J156" s="1" t="s">
        <v>10</v>
      </c>
      <c r="K156" s="1" cm="1">
        <f t="array" ref="K156">IF(C156=0,#N/A,_xlfn.IFS(C156&lt;$I$2,#N/A,C156&gt;$K$2,#N/A,C156&lt;$K$2,C156))</f>
        <v>0.72799999999999998</v>
      </c>
      <c r="L156" s="1" cm="1">
        <f t="array" ref="L156">IF(C156=0,#N/A,_xlfn.IFS(C156&lt;0,#N/A,C156&gt;1,#N/A,C156&lt;$K$2,C156))</f>
        <v>0.72799999999999998</v>
      </c>
      <c r="M156" s="1" cm="1">
        <f t="array" ref="M156">IF(D156=0,#N/A,_xlfn.IFS(D156&lt;$I$3,#N/A,D156&gt;$K$3,#N/A,D156&lt;$K$3,D156))</f>
        <v>0.153</v>
      </c>
      <c r="N156" s="1" cm="1">
        <f t="array" ref="N156">IF(D156=0,#N/A,_xlfn.IFS(D156&lt;0,#N/A,D156&gt;1,#N/A,D156&lt;$K$2,D156))</f>
        <v>0.153</v>
      </c>
      <c r="O156" s="1" cm="1">
        <f t="array" ref="O156">IF(E156=0,#N/A,_xlfn.IFS(E156&lt;$I$4,#N/A,E156&gt;$K$4,#N/A,E156&lt;$K$4,E156))</f>
        <v>96.8</v>
      </c>
      <c r="P156" s="1" cm="1">
        <f t="array" ref="P156">IF(E156=0,#N/A,_xlfn.IFS(E156&lt;0,#N/A,E156&gt;$K$4,#N/A,E156&lt;$K$4,E156))</f>
        <v>96.8</v>
      </c>
      <c r="Q156" s="10" cm="1">
        <f t="array" ref="Q156">IF(F156=0,#N/A,_xlfn.IFS(F156&lt;$I$5,#N/A,F156&gt;$K$5,#N/A,F156&lt;$K$5,F156))</f>
        <v>32.6</v>
      </c>
      <c r="R156" s="10"/>
      <c r="S156" s="10" cm="1">
        <f t="array" ref="S156">IF(G156=0,#N/A,_xlfn.IFS(G156&lt;$I$6,#N/A,G156&gt;$K$6,#N/A,G156&lt;$K$6,G156))</f>
        <v>9</v>
      </c>
      <c r="T156" s="23" cm="1">
        <f t="array" ref="T156">IF(I156=0,#N/A,_xlfn.IFS(I156&lt;$I$7,#N/A,I156&gt;$K$7,#N/A,I156&lt;$K$7,I156))</f>
        <v>3923.3</v>
      </c>
    </row>
    <row r="157" spans="1:20" x14ac:dyDescent="0.3">
      <c r="A157" s="2">
        <v>46307</v>
      </c>
      <c r="B157" s="1" t="s">
        <v>20</v>
      </c>
      <c r="C157" s="1">
        <v>0.47499999999999998</v>
      </c>
      <c r="D157" s="1">
        <v>0.21099999999999999</v>
      </c>
      <c r="E157" s="1">
        <v>44</v>
      </c>
      <c r="F157" s="1">
        <v>23.3</v>
      </c>
      <c r="G157" s="1">
        <v>6</v>
      </c>
      <c r="H157" s="1" t="s">
        <v>18</v>
      </c>
      <c r="I157" s="24">
        <v>3793</v>
      </c>
      <c r="J157" s="1" t="s">
        <v>10</v>
      </c>
      <c r="K157" s="1" cm="1">
        <f t="array" ref="K157">IF(C157=0,#N/A,_xlfn.IFS(C157&lt;$I$2,#N/A,C157&gt;$K$2,#N/A,C157&lt;$K$2,C157))</f>
        <v>0.47499999999999998</v>
      </c>
      <c r="L157" s="1" cm="1">
        <f t="array" ref="L157">IF(C157=0,#N/A,_xlfn.IFS(C157&lt;0,#N/A,C157&gt;1,#N/A,C157&lt;$K$2,C157))</f>
        <v>0.47499999999999998</v>
      </c>
      <c r="M157" s="1" cm="1">
        <f t="array" ref="M157">IF(D157=0,#N/A,_xlfn.IFS(D157&lt;$I$3,#N/A,D157&gt;$K$3,#N/A,D157&lt;$K$3,D157))</f>
        <v>0.21099999999999999</v>
      </c>
      <c r="N157" s="1" cm="1">
        <f t="array" ref="N157">IF(D157=0,#N/A,_xlfn.IFS(D157&lt;0,#N/A,D157&gt;1,#N/A,D157&lt;$K$2,D157))</f>
        <v>0.21099999999999999</v>
      </c>
      <c r="O157" s="1" cm="1">
        <f t="array" ref="O157">IF(E157=0,#N/A,_xlfn.IFS(E157&lt;$I$4,#N/A,E157&gt;$K$4,#N/A,E157&lt;$K$4,E157))</f>
        <v>44</v>
      </c>
      <c r="P157" s="1" cm="1">
        <f t="array" ref="P157">IF(E157=0,#N/A,_xlfn.IFS(E157&lt;0,#N/A,E157&gt;$K$4,#N/A,E157&lt;$K$4,E157))</f>
        <v>44</v>
      </c>
      <c r="Q157" s="10" cm="1">
        <f t="array" ref="Q157">IF(F157=0,#N/A,_xlfn.IFS(F157&lt;$I$5,#N/A,F157&gt;$K$5,#N/A,F157&lt;$K$5,F157))</f>
        <v>23.3</v>
      </c>
      <c r="R157" s="10"/>
      <c r="S157" s="10" cm="1">
        <f t="array" ref="S157">IF(G157=0,#N/A,_xlfn.IFS(G157&lt;$I$6,#N/A,G157&gt;$K$6,#N/A,G157&lt;$K$6,G157))</f>
        <v>6</v>
      </c>
      <c r="T157" s="23" cm="1">
        <f t="array" ref="T157">IF(I157=0,#N/A,_xlfn.IFS(I157&lt;$I$7,#N/A,I157&gt;$K$7,#N/A,I157&lt;$K$7,I157))</f>
        <v>3793</v>
      </c>
    </row>
    <row r="158" spans="1:20" x14ac:dyDescent="0.3">
      <c r="A158" s="2">
        <v>46314</v>
      </c>
      <c r="B158" s="1" t="s">
        <v>29</v>
      </c>
      <c r="C158" s="1">
        <v>0.61299999999999999</v>
      </c>
      <c r="D158" s="1">
        <v>0.36</v>
      </c>
      <c r="E158" s="1">
        <v>27.8</v>
      </c>
      <c r="F158" s="1">
        <v>25.7</v>
      </c>
      <c r="G158" s="1">
        <v>1</v>
      </c>
      <c r="H158" s="1" t="s">
        <v>9</v>
      </c>
      <c r="I158" s="24">
        <v>3823.3</v>
      </c>
      <c r="J158" s="1" t="s">
        <v>10</v>
      </c>
      <c r="K158" s="1" cm="1">
        <f t="array" ref="K158">IF(C158=0,#N/A,_xlfn.IFS(C158&lt;$I$2,#N/A,C158&gt;$K$2,#N/A,C158&lt;$K$2,C158))</f>
        <v>0.61299999999999999</v>
      </c>
      <c r="L158" s="1" cm="1">
        <f t="array" ref="L158">IF(C158=0,#N/A,_xlfn.IFS(C158&lt;0,#N/A,C158&gt;1,#N/A,C158&lt;$K$2,C158))</f>
        <v>0.61299999999999999</v>
      </c>
      <c r="M158" s="1" cm="1">
        <f t="array" ref="M158">IF(D158=0,#N/A,_xlfn.IFS(D158&lt;$I$3,#N/A,D158&gt;$K$3,#N/A,D158&lt;$K$3,D158))</f>
        <v>0.36</v>
      </c>
      <c r="N158" s="1" cm="1">
        <f t="array" ref="N158">IF(D158=0,#N/A,_xlfn.IFS(D158&lt;0,#N/A,D158&gt;1,#N/A,D158&lt;$K$2,D158))</f>
        <v>0.36</v>
      </c>
      <c r="O158" s="1" cm="1">
        <f t="array" ref="O158">IF(E158=0,#N/A,_xlfn.IFS(E158&lt;$I$4,#N/A,E158&gt;$K$4,#N/A,E158&lt;$K$4,E158))</f>
        <v>27.8</v>
      </c>
      <c r="P158" s="1" cm="1">
        <f t="array" ref="P158">IF(E158=0,#N/A,_xlfn.IFS(E158&lt;0,#N/A,E158&gt;$K$4,#N/A,E158&lt;$K$4,E158))</f>
        <v>27.8</v>
      </c>
      <c r="Q158" s="10" cm="1">
        <f t="array" ref="Q158">IF(F158=0,#N/A,_xlfn.IFS(F158&lt;$I$5,#N/A,F158&gt;$K$5,#N/A,F158&lt;$K$5,F158))</f>
        <v>25.7</v>
      </c>
      <c r="R158" s="10"/>
      <c r="S158" s="10" cm="1">
        <f t="array" ref="S158">IF(G158=0,#N/A,_xlfn.IFS(G158&lt;$I$6,#N/A,G158&gt;$K$6,#N/A,G158&lt;$K$6,G158))</f>
        <v>1</v>
      </c>
      <c r="T158" s="23" cm="1">
        <f t="array" ref="T158">IF(I158=0,#N/A,_xlfn.IFS(I158&lt;$I$7,#N/A,I158&gt;$K$7,#N/A,I158&lt;$K$7,I158))</f>
        <v>3823.3</v>
      </c>
    </row>
    <row r="159" spans="1:20" x14ac:dyDescent="0.3">
      <c r="A159" s="2">
        <v>46321</v>
      </c>
      <c r="B159" s="1" t="s">
        <v>17</v>
      </c>
      <c r="C159" s="1">
        <v>0.66300000000000003</v>
      </c>
      <c r="D159" s="1">
        <v>0.40400000000000003</v>
      </c>
      <c r="E159" s="1">
        <v>79.8</v>
      </c>
      <c r="F159" s="1">
        <v>32.1</v>
      </c>
      <c r="G159" s="1">
        <v>9</v>
      </c>
      <c r="H159" s="1" t="s">
        <v>18</v>
      </c>
      <c r="I159" s="24">
        <v>3368</v>
      </c>
      <c r="J159" s="1" t="s">
        <v>10</v>
      </c>
      <c r="K159" s="1" cm="1">
        <f t="array" ref="K159">IF(C159=0,#N/A,_xlfn.IFS(C159&lt;$I$2,#N/A,C159&gt;$K$2,#N/A,C159&lt;$K$2,C159))</f>
        <v>0.66300000000000003</v>
      </c>
      <c r="L159" s="1" cm="1">
        <f t="array" ref="L159">IF(C159=0,#N/A,_xlfn.IFS(C159&lt;0,#N/A,C159&gt;1,#N/A,C159&lt;$K$2,C159))</f>
        <v>0.66300000000000003</v>
      </c>
      <c r="M159" s="1" cm="1">
        <f t="array" ref="M159">IF(D159=0,#N/A,_xlfn.IFS(D159&lt;$I$3,#N/A,D159&gt;$K$3,#N/A,D159&lt;$K$3,D159))</f>
        <v>0.40400000000000003</v>
      </c>
      <c r="N159" s="1" cm="1">
        <f t="array" ref="N159">IF(D159=0,#N/A,_xlfn.IFS(D159&lt;0,#N/A,D159&gt;1,#N/A,D159&lt;$K$2,D159))</f>
        <v>0.40400000000000003</v>
      </c>
      <c r="O159" s="1" cm="1">
        <f t="array" ref="O159">IF(E159=0,#N/A,_xlfn.IFS(E159&lt;$I$4,#N/A,E159&gt;$K$4,#N/A,E159&lt;$K$4,E159))</f>
        <v>79.8</v>
      </c>
      <c r="P159" s="1" cm="1">
        <f t="array" ref="P159">IF(E159=0,#N/A,_xlfn.IFS(E159&lt;0,#N/A,E159&gt;$K$4,#N/A,E159&lt;$K$4,E159))</f>
        <v>79.8</v>
      </c>
      <c r="Q159" s="10" cm="1">
        <f t="array" ref="Q159">IF(F159=0,#N/A,_xlfn.IFS(F159&lt;$I$5,#N/A,F159&gt;$K$5,#N/A,F159&lt;$K$5,F159))</f>
        <v>32.1</v>
      </c>
      <c r="R159" s="10"/>
      <c r="S159" s="10" cm="1">
        <f t="array" ref="S159">IF(G159=0,#N/A,_xlfn.IFS(G159&lt;$I$6,#N/A,G159&gt;$K$6,#N/A,G159&lt;$K$6,G159))</f>
        <v>9</v>
      </c>
      <c r="T159" s="23" cm="1">
        <f t="array" ref="T159">IF(I159=0,#N/A,_xlfn.IFS(I159&lt;$I$7,#N/A,I159&gt;$K$7,#N/A,I159&lt;$K$7,I159))</f>
        <v>3368</v>
      </c>
    </row>
    <row r="160" spans="1:20" x14ac:dyDescent="0.3">
      <c r="A160" s="2">
        <v>46328</v>
      </c>
      <c r="B160" s="1" t="s">
        <v>22</v>
      </c>
      <c r="C160" s="1">
        <v>0.255</v>
      </c>
      <c r="D160" s="1">
        <v>0.223</v>
      </c>
      <c r="E160" s="1">
        <v>32.6</v>
      </c>
      <c r="F160" s="1">
        <v>32.4</v>
      </c>
      <c r="G160" s="1">
        <v>7</v>
      </c>
      <c r="H160" s="1" t="s">
        <v>9</v>
      </c>
      <c r="I160" s="24">
        <v>1346.2</v>
      </c>
      <c r="J160" s="1" t="s">
        <v>12</v>
      </c>
      <c r="K160" s="1" cm="1">
        <f t="array" ref="K160">IF(C160=0,#N/A,_xlfn.IFS(C160&lt;$I$2,#N/A,C160&gt;$K$2,#N/A,C160&lt;$K$2,C160))</f>
        <v>0.255</v>
      </c>
      <c r="L160" s="1" cm="1">
        <f t="array" ref="L160">IF(C160=0,#N/A,_xlfn.IFS(C160&lt;0,#N/A,C160&gt;1,#N/A,C160&lt;$K$2,C160))</f>
        <v>0.255</v>
      </c>
      <c r="M160" s="1" cm="1">
        <f t="array" ref="M160">IF(D160=0,#N/A,_xlfn.IFS(D160&lt;$I$3,#N/A,D160&gt;$K$3,#N/A,D160&lt;$K$3,D160))</f>
        <v>0.223</v>
      </c>
      <c r="N160" s="1" cm="1">
        <f t="array" ref="N160">IF(D160=0,#N/A,_xlfn.IFS(D160&lt;0,#N/A,D160&gt;1,#N/A,D160&lt;$K$2,D160))</f>
        <v>0.223</v>
      </c>
      <c r="O160" s="1" cm="1">
        <f t="array" ref="O160">IF(E160=0,#N/A,_xlfn.IFS(E160&lt;$I$4,#N/A,E160&gt;$K$4,#N/A,E160&lt;$K$4,E160))</f>
        <v>32.6</v>
      </c>
      <c r="P160" s="1" cm="1">
        <f t="array" ref="P160">IF(E160=0,#N/A,_xlfn.IFS(E160&lt;0,#N/A,E160&gt;$K$4,#N/A,E160&lt;$K$4,E160))</f>
        <v>32.6</v>
      </c>
      <c r="Q160" s="10" cm="1">
        <f t="array" ref="Q160">IF(F160=0,#N/A,_xlfn.IFS(F160&lt;$I$5,#N/A,F160&gt;$K$5,#N/A,F160&lt;$K$5,F160))</f>
        <v>32.4</v>
      </c>
      <c r="R160" s="10"/>
      <c r="S160" s="10" cm="1">
        <f t="array" ref="S160">IF(G160=0,#N/A,_xlfn.IFS(G160&lt;$I$6,#N/A,G160&gt;$K$6,#N/A,G160&lt;$K$6,G160))</f>
        <v>7</v>
      </c>
      <c r="T160" s="23" cm="1">
        <f t="array" ref="T160">IF(I160=0,#N/A,_xlfn.IFS(I160&lt;$I$7,#N/A,I160&gt;$K$7,#N/A,I160&lt;$K$7,I160))</f>
        <v>1346.2</v>
      </c>
    </row>
    <row r="161" spans="1:20" x14ac:dyDescent="0.3">
      <c r="A161" s="2">
        <v>46335</v>
      </c>
      <c r="B161" s="1" t="s">
        <v>22</v>
      </c>
      <c r="C161" s="1">
        <v>0.58099999999999996</v>
      </c>
      <c r="D161" s="1">
        <v>0.129</v>
      </c>
      <c r="E161" s="1">
        <v>29.9</v>
      </c>
      <c r="F161" s="1">
        <v>25.8</v>
      </c>
      <c r="G161" s="1">
        <v>3</v>
      </c>
      <c r="H161" s="1" t="s">
        <v>14</v>
      </c>
      <c r="I161" s="24">
        <v>3600.2</v>
      </c>
      <c r="J161" s="1" t="s">
        <v>10</v>
      </c>
      <c r="K161" s="1" cm="1">
        <f t="array" ref="K161">IF(C161=0,#N/A,_xlfn.IFS(C161&lt;$I$2,#N/A,C161&gt;$K$2,#N/A,C161&lt;$K$2,C161))</f>
        <v>0.58099999999999996</v>
      </c>
      <c r="L161" s="1" cm="1">
        <f t="array" ref="L161">IF(C161=0,#N/A,_xlfn.IFS(C161&lt;0,#N/A,C161&gt;1,#N/A,C161&lt;$K$2,C161))</f>
        <v>0.58099999999999996</v>
      </c>
      <c r="M161" s="1" cm="1">
        <f t="array" ref="M161">IF(D161=0,#N/A,_xlfn.IFS(D161&lt;$I$3,#N/A,D161&gt;$K$3,#N/A,D161&lt;$K$3,D161))</f>
        <v>0.129</v>
      </c>
      <c r="N161" s="1" cm="1">
        <f t="array" ref="N161">IF(D161=0,#N/A,_xlfn.IFS(D161&lt;0,#N/A,D161&gt;1,#N/A,D161&lt;$K$2,D161))</f>
        <v>0.129</v>
      </c>
      <c r="O161" s="1" cm="1">
        <f t="array" ref="O161">IF(E161=0,#N/A,_xlfn.IFS(E161&lt;$I$4,#N/A,E161&gt;$K$4,#N/A,E161&lt;$K$4,E161))</f>
        <v>29.9</v>
      </c>
      <c r="P161" s="1" cm="1">
        <f t="array" ref="P161">IF(E161=0,#N/A,_xlfn.IFS(E161&lt;0,#N/A,E161&gt;$K$4,#N/A,E161&lt;$K$4,E161))</f>
        <v>29.9</v>
      </c>
      <c r="Q161" s="10" cm="1">
        <f t="array" ref="Q161">IF(F161=0,#N/A,_xlfn.IFS(F161&lt;$I$5,#N/A,F161&gt;$K$5,#N/A,F161&lt;$K$5,F161))</f>
        <v>25.8</v>
      </c>
      <c r="R161" s="10"/>
      <c r="S161" s="10" cm="1">
        <f t="array" ref="S161">IF(G161=0,#N/A,_xlfn.IFS(G161&lt;$I$6,#N/A,G161&gt;$K$6,#N/A,G161&lt;$K$6,G161))</f>
        <v>3</v>
      </c>
      <c r="T161" s="23" cm="1">
        <f t="array" ref="T161">IF(I161=0,#N/A,_xlfn.IFS(I161&lt;$I$7,#N/A,I161&gt;$K$7,#N/A,I161&lt;$K$7,I161))</f>
        <v>3600.2</v>
      </c>
    </row>
    <row r="162" spans="1:20" x14ac:dyDescent="0.3">
      <c r="A162" s="2">
        <v>46342</v>
      </c>
      <c r="B162" s="1" t="s">
        <v>22</v>
      </c>
      <c r="C162" s="1">
        <v>0.69699999999999995</v>
      </c>
      <c r="D162" s="1">
        <v>0.29599999999999999</v>
      </c>
      <c r="E162" s="1">
        <v>23.3</v>
      </c>
      <c r="F162" s="1">
        <v>26.9</v>
      </c>
      <c r="G162" s="1">
        <v>11</v>
      </c>
      <c r="H162" s="1" t="s">
        <v>9</v>
      </c>
      <c r="I162" s="24">
        <v>4451.8</v>
      </c>
      <c r="J162" s="1" t="s">
        <v>10</v>
      </c>
      <c r="K162" s="1" cm="1">
        <f t="array" ref="K162">IF(C162=0,#N/A,_xlfn.IFS(C162&lt;$I$2,#N/A,C162&gt;$K$2,#N/A,C162&lt;$K$2,C162))</f>
        <v>0.69699999999999995</v>
      </c>
      <c r="L162" s="1" cm="1">
        <f t="array" ref="L162">IF(C162=0,#N/A,_xlfn.IFS(C162&lt;0,#N/A,C162&gt;1,#N/A,C162&lt;$K$2,C162))</f>
        <v>0.69699999999999995</v>
      </c>
      <c r="M162" s="1" cm="1">
        <f t="array" ref="M162">IF(D162=0,#N/A,_xlfn.IFS(D162&lt;$I$3,#N/A,D162&gt;$K$3,#N/A,D162&lt;$K$3,D162))</f>
        <v>0.29599999999999999</v>
      </c>
      <c r="N162" s="1" cm="1">
        <f t="array" ref="N162">IF(D162=0,#N/A,_xlfn.IFS(D162&lt;0,#N/A,D162&gt;1,#N/A,D162&lt;$K$2,D162))</f>
        <v>0.29599999999999999</v>
      </c>
      <c r="O162" s="1" cm="1">
        <f t="array" ref="O162">IF(E162=0,#N/A,_xlfn.IFS(E162&lt;$I$4,#N/A,E162&gt;$K$4,#N/A,E162&lt;$K$4,E162))</f>
        <v>23.3</v>
      </c>
      <c r="P162" s="1" cm="1">
        <f t="array" ref="P162">IF(E162=0,#N/A,_xlfn.IFS(E162&lt;0,#N/A,E162&gt;$K$4,#N/A,E162&lt;$K$4,E162))</f>
        <v>23.3</v>
      </c>
      <c r="Q162" s="10" cm="1">
        <f t="array" ref="Q162">IF(F162=0,#N/A,_xlfn.IFS(F162&lt;$I$5,#N/A,F162&gt;$K$5,#N/A,F162&lt;$K$5,F162))</f>
        <v>26.9</v>
      </c>
      <c r="R162" s="10"/>
      <c r="S162" s="10" cm="1">
        <f t="array" ref="S162">IF(G162=0,#N/A,_xlfn.IFS(G162&lt;$I$6,#N/A,G162&gt;$K$6,#N/A,G162&lt;$K$6,G162))</f>
        <v>11</v>
      </c>
      <c r="T162" s="23" cm="1">
        <f t="array" ref="T162">IF(I162=0,#N/A,_xlfn.IFS(I162&lt;$I$7,#N/A,I162&gt;$K$7,#N/A,I162&lt;$K$7,I162))</f>
        <v>4451.8</v>
      </c>
    </row>
    <row r="163" spans="1:20" x14ac:dyDescent="0.3">
      <c r="A163" s="2">
        <v>46349</v>
      </c>
      <c r="B163" s="1" t="s">
        <v>13</v>
      </c>
      <c r="C163" s="1">
        <v>0.317</v>
      </c>
      <c r="D163" s="1">
        <v>0.217</v>
      </c>
      <c r="E163" s="1">
        <v>13</v>
      </c>
      <c r="F163" s="1">
        <v>24.5</v>
      </c>
      <c r="G163" s="1">
        <v>2</v>
      </c>
      <c r="H163" s="1" t="s">
        <v>9</v>
      </c>
      <c r="I163" s="24">
        <v>2084.6</v>
      </c>
      <c r="J163" s="1" t="s">
        <v>12</v>
      </c>
      <c r="K163" s="1" cm="1">
        <f t="array" ref="K163">IF(C163=0,#N/A,_xlfn.IFS(C163&lt;$I$2,#N/A,C163&gt;$K$2,#N/A,C163&lt;$K$2,C163))</f>
        <v>0.317</v>
      </c>
      <c r="L163" s="1" cm="1">
        <f t="array" ref="L163">IF(C163=0,#N/A,_xlfn.IFS(C163&lt;0,#N/A,C163&gt;1,#N/A,C163&lt;$K$2,C163))</f>
        <v>0.317</v>
      </c>
      <c r="M163" s="1" cm="1">
        <f t="array" ref="M163">IF(D163=0,#N/A,_xlfn.IFS(D163&lt;$I$3,#N/A,D163&gt;$K$3,#N/A,D163&lt;$K$3,D163))</f>
        <v>0.217</v>
      </c>
      <c r="N163" s="1" cm="1">
        <f t="array" ref="N163">IF(D163=0,#N/A,_xlfn.IFS(D163&lt;0,#N/A,D163&gt;1,#N/A,D163&lt;$K$2,D163))</f>
        <v>0.217</v>
      </c>
      <c r="O163" s="1" cm="1">
        <f t="array" ref="O163">IF(E163=0,#N/A,_xlfn.IFS(E163&lt;$I$4,#N/A,E163&gt;$K$4,#N/A,E163&lt;$K$4,E163))</f>
        <v>13</v>
      </c>
      <c r="P163" s="1" cm="1">
        <f t="array" ref="P163">IF(E163=0,#N/A,_xlfn.IFS(E163&lt;0,#N/A,E163&gt;$K$4,#N/A,E163&lt;$K$4,E163))</f>
        <v>13</v>
      </c>
      <c r="Q163" s="10" cm="1">
        <f t="array" ref="Q163">IF(F163=0,#N/A,_xlfn.IFS(F163&lt;$I$5,#N/A,F163&gt;$K$5,#N/A,F163&lt;$K$5,F163))</f>
        <v>24.5</v>
      </c>
      <c r="R163" s="10"/>
      <c r="S163" s="10" cm="1">
        <f t="array" ref="S163">IF(G163=0,#N/A,_xlfn.IFS(G163&lt;$I$6,#N/A,G163&gt;$K$6,#N/A,G163&lt;$K$6,G163))</f>
        <v>2</v>
      </c>
      <c r="T163" s="23" cm="1">
        <f t="array" ref="T163">IF(I163=0,#N/A,_xlfn.IFS(I163&lt;$I$7,#N/A,I163&gt;$K$7,#N/A,I163&lt;$K$7,I163))</f>
        <v>2084.6</v>
      </c>
    </row>
    <row r="164" spans="1:20" x14ac:dyDescent="0.3">
      <c r="A164" s="2">
        <v>46356</v>
      </c>
      <c r="B164" s="1" t="s">
        <v>11</v>
      </c>
      <c r="C164" s="1">
        <v>0.746</v>
      </c>
      <c r="D164" s="1">
        <v>0.21</v>
      </c>
      <c r="E164" s="1">
        <v>25.6</v>
      </c>
      <c r="F164" s="1">
        <v>34</v>
      </c>
      <c r="G164" s="1">
        <v>9</v>
      </c>
      <c r="H164" s="1" t="s">
        <v>18</v>
      </c>
      <c r="I164" s="24">
        <v>3363.2</v>
      </c>
      <c r="J164" s="1" t="s">
        <v>10</v>
      </c>
      <c r="K164" s="1" cm="1">
        <f t="array" ref="K164">IF(C164=0,#N/A,_xlfn.IFS(C164&lt;$I$2,#N/A,C164&gt;$K$2,#N/A,C164&lt;$K$2,C164))</f>
        <v>0.746</v>
      </c>
      <c r="L164" s="1" cm="1">
        <f t="array" ref="L164">IF(C164=0,#N/A,_xlfn.IFS(C164&lt;0,#N/A,C164&gt;1,#N/A,C164&lt;$K$2,C164))</f>
        <v>0.746</v>
      </c>
      <c r="M164" s="1" cm="1">
        <f t="array" ref="M164">IF(D164=0,#N/A,_xlfn.IFS(D164&lt;$I$3,#N/A,D164&gt;$K$3,#N/A,D164&lt;$K$3,D164))</f>
        <v>0.21</v>
      </c>
      <c r="N164" s="1" cm="1">
        <f t="array" ref="N164">IF(D164=0,#N/A,_xlfn.IFS(D164&lt;0,#N/A,D164&gt;1,#N/A,D164&lt;$K$2,D164))</f>
        <v>0.21</v>
      </c>
      <c r="O164" s="1" cm="1">
        <f t="array" ref="O164">IF(E164=0,#N/A,_xlfn.IFS(E164&lt;$I$4,#N/A,E164&gt;$K$4,#N/A,E164&lt;$K$4,E164))</f>
        <v>25.6</v>
      </c>
      <c r="P164" s="1" cm="1">
        <f t="array" ref="P164">IF(E164=0,#N/A,_xlfn.IFS(E164&lt;0,#N/A,E164&gt;$K$4,#N/A,E164&lt;$K$4,E164))</f>
        <v>25.6</v>
      </c>
      <c r="Q164" s="10" cm="1">
        <f t="array" ref="Q164">IF(F164=0,#N/A,_xlfn.IFS(F164&lt;$I$5,#N/A,F164&gt;$K$5,#N/A,F164&lt;$K$5,F164))</f>
        <v>34</v>
      </c>
      <c r="R164" s="10"/>
      <c r="S164" s="10" cm="1">
        <f t="array" ref="S164">IF(G164=0,#N/A,_xlfn.IFS(G164&lt;$I$6,#N/A,G164&gt;$K$6,#N/A,G164&lt;$K$6,G164))</f>
        <v>9</v>
      </c>
      <c r="T164" s="23" cm="1">
        <f t="array" ref="T164">IF(I164=0,#N/A,_xlfn.IFS(I164&lt;$I$7,#N/A,I164&gt;$K$7,#N/A,I164&lt;$K$7,I164))</f>
        <v>3363.2</v>
      </c>
    </row>
    <row r="165" spans="1:20" x14ac:dyDescent="0.3">
      <c r="A165" s="2">
        <v>46363</v>
      </c>
      <c r="B165" s="1" t="s">
        <v>8</v>
      </c>
      <c r="C165" s="1">
        <v>0.60899999999999999</v>
      </c>
      <c r="D165" s="1">
        <v>0.57999999999999996</v>
      </c>
      <c r="E165" s="1">
        <v>35.5</v>
      </c>
      <c r="F165" s="1">
        <v>21.8</v>
      </c>
      <c r="G165" s="1">
        <v>10</v>
      </c>
      <c r="H165" s="1" t="s">
        <v>14</v>
      </c>
      <c r="I165" s="24">
        <v>4923.8</v>
      </c>
      <c r="J165" s="1" t="s">
        <v>10</v>
      </c>
      <c r="K165" s="1" cm="1">
        <f t="array" ref="K165">IF(C165=0,#N/A,_xlfn.IFS(C165&lt;$I$2,#N/A,C165&gt;$K$2,#N/A,C165&lt;$K$2,C165))</f>
        <v>0.60899999999999999</v>
      </c>
      <c r="L165" s="1" cm="1">
        <f t="array" ref="L165">IF(C165=0,#N/A,_xlfn.IFS(C165&lt;0,#N/A,C165&gt;1,#N/A,C165&lt;$K$2,C165))</f>
        <v>0.60899999999999999</v>
      </c>
      <c r="M165" s="1" cm="1">
        <f t="array" ref="M165">IF(D165=0,#N/A,_xlfn.IFS(D165&lt;$I$3,#N/A,D165&gt;$K$3,#N/A,D165&lt;$K$3,D165))</f>
        <v>0.57999999999999996</v>
      </c>
      <c r="N165" s="1" cm="1">
        <f t="array" ref="N165">IF(D165=0,#N/A,_xlfn.IFS(D165&lt;0,#N/A,D165&gt;1,#N/A,D165&lt;$K$2,D165))</f>
        <v>0.57999999999999996</v>
      </c>
      <c r="O165" s="1" cm="1">
        <f t="array" ref="O165">IF(E165=0,#N/A,_xlfn.IFS(E165&lt;$I$4,#N/A,E165&gt;$K$4,#N/A,E165&lt;$K$4,E165))</f>
        <v>35.5</v>
      </c>
      <c r="P165" s="1" cm="1">
        <f t="array" ref="P165">IF(E165=0,#N/A,_xlfn.IFS(E165&lt;0,#N/A,E165&gt;$K$4,#N/A,E165&lt;$K$4,E165))</f>
        <v>35.5</v>
      </c>
      <c r="Q165" s="10" cm="1">
        <f t="array" ref="Q165">IF(F165=0,#N/A,_xlfn.IFS(F165&lt;$I$5,#N/A,F165&gt;$K$5,#N/A,F165&lt;$K$5,F165))</f>
        <v>21.8</v>
      </c>
      <c r="R165" s="10"/>
      <c r="S165" s="10" cm="1">
        <f t="array" ref="S165">IF(G165=0,#N/A,_xlfn.IFS(G165&lt;$I$6,#N/A,G165&gt;$K$6,#N/A,G165&lt;$K$6,G165))</f>
        <v>10</v>
      </c>
      <c r="T165" s="23" cm="1">
        <f t="array" ref="T165">IF(I165=0,#N/A,_xlfn.IFS(I165&lt;$I$7,#N/A,I165&gt;$K$7,#N/A,I165&lt;$K$7,I165))</f>
        <v>4923.8</v>
      </c>
    </row>
    <row r="166" spans="1:20" x14ac:dyDescent="0.3">
      <c r="A166" s="2">
        <v>46370</v>
      </c>
      <c r="B166" s="1" t="s">
        <v>28</v>
      </c>
      <c r="C166" s="1">
        <v>0.86699999999999999</v>
      </c>
      <c r="D166" s="1">
        <v>0.40799999999999997</v>
      </c>
      <c r="E166" s="1">
        <v>67.400000000000006</v>
      </c>
      <c r="F166" s="1">
        <v>34</v>
      </c>
      <c r="G166" s="1">
        <v>7</v>
      </c>
      <c r="H166" s="1" t="s">
        <v>18</v>
      </c>
      <c r="I166" s="24">
        <v>4217.5</v>
      </c>
      <c r="J166" s="1" t="s">
        <v>10</v>
      </c>
      <c r="K166" s="1" cm="1">
        <f t="array" ref="K166">IF(C166=0,#N/A,_xlfn.IFS(C166&lt;$I$2,#N/A,C166&gt;$K$2,#N/A,C166&lt;$K$2,C166))</f>
        <v>0.86699999999999999</v>
      </c>
      <c r="L166" s="1" cm="1">
        <f t="array" ref="L166">IF(C166=0,#N/A,_xlfn.IFS(C166&lt;0,#N/A,C166&gt;1,#N/A,C166&lt;$K$2,C166))</f>
        <v>0.86699999999999999</v>
      </c>
      <c r="M166" s="1" cm="1">
        <f t="array" ref="M166">IF(D166=0,#N/A,_xlfn.IFS(D166&lt;$I$3,#N/A,D166&gt;$K$3,#N/A,D166&lt;$K$3,D166))</f>
        <v>0.40799999999999997</v>
      </c>
      <c r="N166" s="1" cm="1">
        <f t="array" ref="N166">IF(D166=0,#N/A,_xlfn.IFS(D166&lt;0,#N/A,D166&gt;1,#N/A,D166&lt;$K$2,D166))</f>
        <v>0.40799999999999997</v>
      </c>
      <c r="O166" s="1" cm="1">
        <f t="array" ref="O166">IF(E166=0,#N/A,_xlfn.IFS(E166&lt;$I$4,#N/A,E166&gt;$K$4,#N/A,E166&lt;$K$4,E166))</f>
        <v>67.400000000000006</v>
      </c>
      <c r="P166" s="1" cm="1">
        <f t="array" ref="P166">IF(E166=0,#N/A,_xlfn.IFS(E166&lt;0,#N/A,E166&gt;$K$4,#N/A,E166&lt;$K$4,E166))</f>
        <v>67.400000000000006</v>
      </c>
      <c r="Q166" s="10" cm="1">
        <f t="array" ref="Q166">IF(F166=0,#N/A,_xlfn.IFS(F166&lt;$I$5,#N/A,F166&gt;$K$5,#N/A,F166&lt;$K$5,F166))</f>
        <v>34</v>
      </c>
      <c r="R166" s="10"/>
      <c r="S166" s="10" cm="1">
        <f t="array" ref="S166">IF(G166=0,#N/A,_xlfn.IFS(G166&lt;$I$6,#N/A,G166&gt;$K$6,#N/A,G166&lt;$K$6,G166))</f>
        <v>7</v>
      </c>
      <c r="T166" s="23" cm="1">
        <f t="array" ref="T166">IF(I166=0,#N/A,_xlfn.IFS(I166&lt;$I$7,#N/A,I166&gt;$K$7,#N/A,I166&lt;$K$7,I166))</f>
        <v>4217.5</v>
      </c>
    </row>
    <row r="167" spans="1:20" x14ac:dyDescent="0.3">
      <c r="A167" s="2">
        <v>46377</v>
      </c>
      <c r="B167" s="1" t="s">
        <v>17</v>
      </c>
      <c r="C167" s="1">
        <v>0.23</v>
      </c>
      <c r="D167" s="1">
        <v>0.378</v>
      </c>
      <c r="E167" s="1">
        <v>6.3</v>
      </c>
      <c r="F167" s="1">
        <v>30.3</v>
      </c>
      <c r="G167" s="1">
        <v>1</v>
      </c>
      <c r="H167" s="1" t="s">
        <v>14</v>
      </c>
      <c r="I167" s="24">
        <v>1680</v>
      </c>
      <c r="J167" s="1" t="s">
        <v>12</v>
      </c>
      <c r="K167" s="1" cm="1">
        <f t="array" ref="K167">IF(C167=0,#N/A,_xlfn.IFS(C167&lt;$I$2,#N/A,C167&gt;$K$2,#N/A,C167&lt;$K$2,C167))</f>
        <v>0.23</v>
      </c>
      <c r="L167" s="1" cm="1">
        <f t="array" ref="L167">IF(C167=0,#N/A,_xlfn.IFS(C167&lt;0,#N/A,C167&gt;1,#N/A,C167&lt;$K$2,C167))</f>
        <v>0.23</v>
      </c>
      <c r="M167" s="1" cm="1">
        <f t="array" ref="M167">IF(D167=0,#N/A,_xlfn.IFS(D167&lt;$I$3,#N/A,D167&gt;$K$3,#N/A,D167&lt;$K$3,D167))</f>
        <v>0.378</v>
      </c>
      <c r="N167" s="1" cm="1">
        <f t="array" ref="N167">IF(D167=0,#N/A,_xlfn.IFS(D167&lt;0,#N/A,D167&gt;1,#N/A,D167&lt;$K$2,D167))</f>
        <v>0.378</v>
      </c>
      <c r="O167" s="1" cm="1">
        <f t="array" ref="O167">IF(E167=0,#N/A,_xlfn.IFS(E167&lt;$I$4,#N/A,E167&gt;$K$4,#N/A,E167&lt;$K$4,E167))</f>
        <v>6.3</v>
      </c>
      <c r="P167" s="1" cm="1">
        <f t="array" ref="P167">IF(E167=0,#N/A,_xlfn.IFS(E167&lt;0,#N/A,E167&gt;$K$4,#N/A,E167&lt;$K$4,E167))</f>
        <v>6.3</v>
      </c>
      <c r="Q167" s="10" cm="1">
        <f t="array" ref="Q167">IF(F167=0,#N/A,_xlfn.IFS(F167&lt;$I$5,#N/A,F167&gt;$K$5,#N/A,F167&lt;$K$5,F167))</f>
        <v>30.3</v>
      </c>
      <c r="R167" s="10"/>
      <c r="S167" s="10" cm="1">
        <f t="array" ref="S167">IF(G167=0,#N/A,_xlfn.IFS(G167&lt;$I$6,#N/A,G167&gt;$K$6,#N/A,G167&lt;$K$6,G167))</f>
        <v>1</v>
      </c>
      <c r="T167" s="23" cm="1">
        <f t="array" ref="T167">IF(I167=0,#N/A,_xlfn.IFS(I167&lt;$I$7,#N/A,I167&gt;$K$7,#N/A,I167&lt;$K$7,I167))</f>
        <v>1680</v>
      </c>
    </row>
    <row r="168" spans="1:20" x14ac:dyDescent="0.3">
      <c r="A168" s="2">
        <v>46384</v>
      </c>
      <c r="B168" s="1" t="s">
        <v>31</v>
      </c>
      <c r="C168" s="1">
        <v>0.38600000000000001</v>
      </c>
      <c r="D168" s="1">
        <v>0.308</v>
      </c>
      <c r="E168" s="1">
        <v>21.1</v>
      </c>
      <c r="F168" s="1">
        <v>28</v>
      </c>
      <c r="G168" s="1">
        <v>10</v>
      </c>
      <c r="H168" s="1" t="s">
        <v>18</v>
      </c>
      <c r="I168" s="24">
        <v>2183.3000000000002</v>
      </c>
      <c r="J168" s="1" t="s">
        <v>12</v>
      </c>
      <c r="K168" s="1" cm="1">
        <f t="array" ref="K168">IF(C168=0,#N/A,_xlfn.IFS(C168&lt;$I$2,#N/A,C168&gt;$K$2,#N/A,C168&lt;$K$2,C168))</f>
        <v>0.38600000000000001</v>
      </c>
      <c r="L168" s="1" cm="1">
        <f t="array" ref="L168">IF(C168=0,#N/A,_xlfn.IFS(C168&lt;0,#N/A,C168&gt;1,#N/A,C168&lt;$K$2,C168))</f>
        <v>0.38600000000000001</v>
      </c>
      <c r="M168" s="1" cm="1">
        <f t="array" ref="M168">IF(D168=0,#N/A,_xlfn.IFS(D168&lt;$I$3,#N/A,D168&gt;$K$3,#N/A,D168&lt;$K$3,D168))</f>
        <v>0.308</v>
      </c>
      <c r="N168" s="1" cm="1">
        <f t="array" ref="N168">IF(D168=0,#N/A,_xlfn.IFS(D168&lt;0,#N/A,D168&gt;1,#N/A,D168&lt;$K$2,D168))</f>
        <v>0.308</v>
      </c>
      <c r="O168" s="1" cm="1">
        <f t="array" ref="O168">IF(E168=0,#N/A,_xlfn.IFS(E168&lt;$I$4,#N/A,E168&gt;$K$4,#N/A,E168&lt;$K$4,E168))</f>
        <v>21.1</v>
      </c>
      <c r="P168" s="1" cm="1">
        <f t="array" ref="P168">IF(E168=0,#N/A,_xlfn.IFS(E168&lt;0,#N/A,E168&gt;$K$4,#N/A,E168&lt;$K$4,E168))</f>
        <v>21.1</v>
      </c>
      <c r="Q168" s="10" cm="1">
        <f t="array" ref="Q168">IF(F168=0,#N/A,_xlfn.IFS(F168&lt;$I$5,#N/A,F168&gt;$K$5,#N/A,F168&lt;$K$5,F168))</f>
        <v>28</v>
      </c>
      <c r="R168" s="10"/>
      <c r="S168" s="10" cm="1">
        <f t="array" ref="S168">IF(G168=0,#N/A,_xlfn.IFS(G168&lt;$I$6,#N/A,G168&gt;$K$6,#N/A,G168&lt;$K$6,G168))</f>
        <v>10</v>
      </c>
      <c r="T168" s="23" cm="1">
        <f t="array" ref="T168">IF(I168=0,#N/A,_xlfn.IFS(I168&lt;$I$7,#N/A,I168&gt;$K$7,#N/A,I168&lt;$K$7,I168))</f>
        <v>2183.3000000000002</v>
      </c>
    </row>
    <row r="169" spans="1:20" x14ac:dyDescent="0.3">
      <c r="A169" s="2">
        <v>46391</v>
      </c>
      <c r="B169" s="1" t="s">
        <v>21</v>
      </c>
      <c r="C169" s="1">
        <v>0.621</v>
      </c>
      <c r="D169" s="1">
        <v>0.314</v>
      </c>
      <c r="E169" s="1">
        <v>80.900000000000006</v>
      </c>
      <c r="F169" s="1">
        <v>20.5</v>
      </c>
      <c r="G169" s="1">
        <v>10</v>
      </c>
      <c r="H169" s="1" t="s">
        <v>9</v>
      </c>
      <c r="I169" s="24">
        <v>4583.2</v>
      </c>
      <c r="J169" s="1" t="s">
        <v>10</v>
      </c>
      <c r="K169" s="1" cm="1">
        <f t="array" ref="K169">IF(C169=0,#N/A,_xlfn.IFS(C169&lt;$I$2,#N/A,C169&gt;$K$2,#N/A,C169&lt;$K$2,C169))</f>
        <v>0.621</v>
      </c>
      <c r="L169" s="1" cm="1">
        <f t="array" ref="L169">IF(C169=0,#N/A,_xlfn.IFS(C169&lt;0,#N/A,C169&gt;1,#N/A,C169&lt;$K$2,C169))</f>
        <v>0.621</v>
      </c>
      <c r="M169" s="1" cm="1">
        <f t="array" ref="M169">IF(D169=0,#N/A,_xlfn.IFS(D169&lt;$I$3,#N/A,D169&gt;$K$3,#N/A,D169&lt;$K$3,D169))</f>
        <v>0.314</v>
      </c>
      <c r="N169" s="1" cm="1">
        <f t="array" ref="N169">IF(D169=0,#N/A,_xlfn.IFS(D169&lt;0,#N/A,D169&gt;1,#N/A,D169&lt;$K$2,D169))</f>
        <v>0.314</v>
      </c>
      <c r="O169" s="1" cm="1">
        <f t="array" ref="O169">IF(E169=0,#N/A,_xlfn.IFS(E169&lt;$I$4,#N/A,E169&gt;$K$4,#N/A,E169&lt;$K$4,E169))</f>
        <v>80.900000000000006</v>
      </c>
      <c r="P169" s="1" cm="1">
        <f t="array" ref="P169">IF(E169=0,#N/A,_xlfn.IFS(E169&lt;0,#N/A,E169&gt;$K$4,#N/A,E169&lt;$K$4,E169))</f>
        <v>80.900000000000006</v>
      </c>
      <c r="Q169" s="10" cm="1">
        <f t="array" ref="Q169">IF(F169=0,#N/A,_xlfn.IFS(F169&lt;$I$5,#N/A,F169&gt;$K$5,#N/A,F169&lt;$K$5,F169))</f>
        <v>20.5</v>
      </c>
      <c r="R169" s="10"/>
      <c r="S169" s="10" cm="1">
        <f t="array" ref="S169">IF(G169=0,#N/A,_xlfn.IFS(G169&lt;$I$6,#N/A,G169&gt;$K$6,#N/A,G169&lt;$K$6,G169))</f>
        <v>10</v>
      </c>
      <c r="T169" s="23" cm="1">
        <f t="array" ref="T169">IF(I169=0,#N/A,_xlfn.IFS(I169&lt;$I$7,#N/A,I169&gt;$K$7,#N/A,I169&lt;$K$7,I169))</f>
        <v>4583.2</v>
      </c>
    </row>
    <row r="170" spans="1:20" x14ac:dyDescent="0.3">
      <c r="A170" s="2">
        <v>46398</v>
      </c>
      <c r="B170" s="1" t="s">
        <v>19</v>
      </c>
      <c r="C170" s="1">
        <v>0.40799999999999997</v>
      </c>
      <c r="D170" s="1">
        <v>0.37</v>
      </c>
      <c r="E170" s="1">
        <v>14.7</v>
      </c>
      <c r="F170" s="1">
        <v>27.1</v>
      </c>
      <c r="G170" s="1">
        <v>12</v>
      </c>
      <c r="H170" s="1" t="s">
        <v>18</v>
      </c>
      <c r="I170" s="24">
        <v>2614.3000000000002</v>
      </c>
      <c r="J170" s="1" t="s">
        <v>12</v>
      </c>
      <c r="K170" s="1" cm="1">
        <f t="array" ref="K170">IF(C170=0,#N/A,_xlfn.IFS(C170&lt;$I$2,#N/A,C170&gt;$K$2,#N/A,C170&lt;$K$2,C170))</f>
        <v>0.40799999999999997</v>
      </c>
      <c r="L170" s="1" cm="1">
        <f t="array" ref="L170">IF(C170=0,#N/A,_xlfn.IFS(C170&lt;0,#N/A,C170&gt;1,#N/A,C170&lt;$K$2,C170))</f>
        <v>0.40799999999999997</v>
      </c>
      <c r="M170" s="1" cm="1">
        <f t="array" ref="M170">IF(D170=0,#N/A,_xlfn.IFS(D170&lt;$I$3,#N/A,D170&gt;$K$3,#N/A,D170&lt;$K$3,D170))</f>
        <v>0.37</v>
      </c>
      <c r="N170" s="1" cm="1">
        <f t="array" ref="N170">IF(D170=0,#N/A,_xlfn.IFS(D170&lt;0,#N/A,D170&gt;1,#N/A,D170&lt;$K$2,D170))</f>
        <v>0.37</v>
      </c>
      <c r="O170" s="1" cm="1">
        <f t="array" ref="O170">IF(E170=0,#N/A,_xlfn.IFS(E170&lt;$I$4,#N/A,E170&gt;$K$4,#N/A,E170&lt;$K$4,E170))</f>
        <v>14.7</v>
      </c>
      <c r="P170" s="1" cm="1">
        <f t="array" ref="P170">IF(E170=0,#N/A,_xlfn.IFS(E170&lt;0,#N/A,E170&gt;$K$4,#N/A,E170&lt;$K$4,E170))</f>
        <v>14.7</v>
      </c>
      <c r="Q170" s="10" cm="1">
        <f t="array" ref="Q170">IF(F170=0,#N/A,_xlfn.IFS(F170&lt;$I$5,#N/A,F170&gt;$K$5,#N/A,F170&lt;$K$5,F170))</f>
        <v>27.1</v>
      </c>
      <c r="R170" s="10"/>
      <c r="S170" s="10" cm="1">
        <f t="array" ref="S170">IF(G170=0,#N/A,_xlfn.IFS(G170&lt;$I$6,#N/A,G170&gt;$K$6,#N/A,G170&lt;$K$6,G170))</f>
        <v>12</v>
      </c>
      <c r="T170" s="23" cm="1">
        <f t="array" ref="T170">IF(I170=0,#N/A,_xlfn.IFS(I170&lt;$I$7,#N/A,I170&gt;$K$7,#N/A,I170&lt;$K$7,I170))</f>
        <v>2614.3000000000002</v>
      </c>
    </row>
    <row r="171" spans="1:20" x14ac:dyDescent="0.3">
      <c r="A171" s="2">
        <v>46405</v>
      </c>
      <c r="B171" s="1" t="s">
        <v>32</v>
      </c>
      <c r="C171" s="1">
        <v>0.7</v>
      </c>
      <c r="D171" s="1">
        <v>0.44800000000000001</v>
      </c>
      <c r="E171" s="1">
        <v>34.299999999999997</v>
      </c>
      <c r="F171" s="1">
        <v>26.1</v>
      </c>
      <c r="G171" s="1">
        <v>2</v>
      </c>
      <c r="H171" s="1" t="s">
        <v>14</v>
      </c>
      <c r="I171" s="24">
        <v>3921.1</v>
      </c>
      <c r="J171" s="1" t="s">
        <v>10</v>
      </c>
      <c r="K171" s="1" cm="1">
        <f t="array" ref="K171">IF(C171=0,#N/A,_xlfn.IFS(C171&lt;$I$2,#N/A,C171&gt;$K$2,#N/A,C171&lt;$K$2,C171))</f>
        <v>0.7</v>
      </c>
      <c r="L171" s="1" cm="1">
        <f t="array" ref="L171">IF(C171=0,#N/A,_xlfn.IFS(C171&lt;0,#N/A,C171&gt;1,#N/A,C171&lt;$K$2,C171))</f>
        <v>0.7</v>
      </c>
      <c r="M171" s="1" cm="1">
        <f t="array" ref="M171">IF(D171=0,#N/A,_xlfn.IFS(D171&lt;$I$3,#N/A,D171&gt;$K$3,#N/A,D171&lt;$K$3,D171))</f>
        <v>0.44800000000000001</v>
      </c>
      <c r="N171" s="1" cm="1">
        <f t="array" ref="N171">IF(D171=0,#N/A,_xlfn.IFS(D171&lt;0,#N/A,D171&gt;1,#N/A,D171&lt;$K$2,D171))</f>
        <v>0.44800000000000001</v>
      </c>
      <c r="O171" s="1" cm="1">
        <f t="array" ref="O171">IF(E171=0,#N/A,_xlfn.IFS(E171&lt;$I$4,#N/A,E171&gt;$K$4,#N/A,E171&lt;$K$4,E171))</f>
        <v>34.299999999999997</v>
      </c>
      <c r="P171" s="1" cm="1">
        <f t="array" ref="P171">IF(E171=0,#N/A,_xlfn.IFS(E171&lt;0,#N/A,E171&gt;$K$4,#N/A,E171&lt;$K$4,E171))</f>
        <v>34.299999999999997</v>
      </c>
      <c r="Q171" s="10" cm="1">
        <f t="array" ref="Q171">IF(F171=0,#N/A,_xlfn.IFS(F171&lt;$I$5,#N/A,F171&gt;$K$5,#N/A,F171&lt;$K$5,F171))</f>
        <v>26.1</v>
      </c>
      <c r="R171" s="10"/>
      <c r="S171" s="10" cm="1">
        <f t="array" ref="S171">IF(G171=0,#N/A,_xlfn.IFS(G171&lt;$I$6,#N/A,G171&gt;$K$6,#N/A,G171&lt;$K$6,G171))</f>
        <v>2</v>
      </c>
      <c r="T171" s="23" cm="1">
        <f t="array" ref="T171">IF(I171=0,#N/A,_xlfn.IFS(I171&lt;$I$7,#N/A,I171&gt;$K$7,#N/A,I171&lt;$K$7,I171))</f>
        <v>3921.1</v>
      </c>
    </row>
    <row r="172" spans="1:20" x14ac:dyDescent="0.3">
      <c r="A172" s="2">
        <v>46412</v>
      </c>
      <c r="B172" s="1" t="s">
        <v>32</v>
      </c>
      <c r="C172" s="1">
        <v>0.73099999999999998</v>
      </c>
      <c r="D172" s="1">
        <v>0.45100000000000001</v>
      </c>
      <c r="E172" s="1">
        <v>86.5</v>
      </c>
      <c r="F172" s="1">
        <v>22.4</v>
      </c>
      <c r="G172" s="1">
        <v>11</v>
      </c>
      <c r="H172" s="1" t="s">
        <v>14</v>
      </c>
      <c r="I172" s="24">
        <v>5316.1</v>
      </c>
      <c r="J172" s="1" t="s">
        <v>10</v>
      </c>
      <c r="K172" s="1" cm="1">
        <f t="array" ref="K172">IF(C172=0,#N/A,_xlfn.IFS(C172&lt;$I$2,#N/A,C172&gt;$K$2,#N/A,C172&lt;$K$2,C172))</f>
        <v>0.73099999999999998</v>
      </c>
      <c r="L172" s="1" cm="1">
        <f t="array" ref="L172">IF(C172=0,#N/A,_xlfn.IFS(C172&lt;0,#N/A,C172&gt;1,#N/A,C172&lt;$K$2,C172))</f>
        <v>0.73099999999999998</v>
      </c>
      <c r="M172" s="1" cm="1">
        <f t="array" ref="M172">IF(D172=0,#N/A,_xlfn.IFS(D172&lt;$I$3,#N/A,D172&gt;$K$3,#N/A,D172&lt;$K$3,D172))</f>
        <v>0.45100000000000001</v>
      </c>
      <c r="N172" s="1" cm="1">
        <f t="array" ref="N172">IF(D172=0,#N/A,_xlfn.IFS(D172&lt;0,#N/A,D172&gt;1,#N/A,D172&lt;$K$2,D172))</f>
        <v>0.45100000000000001</v>
      </c>
      <c r="O172" s="1" cm="1">
        <f t="array" ref="O172">IF(E172=0,#N/A,_xlfn.IFS(E172&lt;$I$4,#N/A,E172&gt;$K$4,#N/A,E172&lt;$K$4,E172))</f>
        <v>86.5</v>
      </c>
      <c r="P172" s="1" cm="1">
        <f t="array" ref="P172">IF(E172=0,#N/A,_xlfn.IFS(E172&lt;0,#N/A,E172&gt;$K$4,#N/A,E172&lt;$K$4,E172))</f>
        <v>86.5</v>
      </c>
      <c r="Q172" s="10" cm="1">
        <f t="array" ref="Q172">IF(F172=0,#N/A,_xlfn.IFS(F172&lt;$I$5,#N/A,F172&gt;$K$5,#N/A,F172&lt;$K$5,F172))</f>
        <v>22.4</v>
      </c>
      <c r="R172" s="10"/>
      <c r="S172" s="10" cm="1">
        <f t="array" ref="S172">IF(G172=0,#N/A,_xlfn.IFS(G172&lt;$I$6,#N/A,G172&gt;$K$6,#N/A,G172&lt;$K$6,G172))</f>
        <v>11</v>
      </c>
      <c r="T172" s="23" cm="1">
        <f t="array" ref="T172">IF(I172=0,#N/A,_xlfn.IFS(I172&lt;$I$7,#N/A,I172&gt;$K$7,#N/A,I172&lt;$K$7,I172))</f>
        <v>5316.1</v>
      </c>
    </row>
    <row r="173" spans="1:20" x14ac:dyDescent="0.3">
      <c r="A173" s="2">
        <v>46419</v>
      </c>
      <c r="B173" s="1" t="s">
        <v>8</v>
      </c>
      <c r="C173" s="1">
        <v>0.27200000000000002</v>
      </c>
      <c r="D173" s="1">
        <v>0.186</v>
      </c>
      <c r="E173" s="1">
        <v>15.5</v>
      </c>
      <c r="F173" s="1">
        <v>29.8</v>
      </c>
      <c r="G173" s="1">
        <v>2</v>
      </c>
      <c r="H173" s="1" t="s">
        <v>9</v>
      </c>
      <c r="I173" s="24">
        <v>2234.8000000000002</v>
      </c>
      <c r="J173" s="1" t="s">
        <v>12</v>
      </c>
      <c r="K173" s="1" cm="1">
        <f t="array" ref="K173">IF(C173=0,#N/A,_xlfn.IFS(C173&lt;$I$2,#N/A,C173&gt;$K$2,#N/A,C173&lt;$K$2,C173))</f>
        <v>0.27200000000000002</v>
      </c>
      <c r="L173" s="1" cm="1">
        <f t="array" ref="L173">IF(C173=0,#N/A,_xlfn.IFS(C173&lt;0,#N/A,C173&gt;1,#N/A,C173&lt;$K$2,C173))</f>
        <v>0.27200000000000002</v>
      </c>
      <c r="M173" s="1" cm="1">
        <f t="array" ref="M173">IF(D173=0,#N/A,_xlfn.IFS(D173&lt;$I$3,#N/A,D173&gt;$K$3,#N/A,D173&lt;$K$3,D173))</f>
        <v>0.186</v>
      </c>
      <c r="N173" s="1" cm="1">
        <f t="array" ref="N173">IF(D173=0,#N/A,_xlfn.IFS(D173&lt;0,#N/A,D173&gt;1,#N/A,D173&lt;$K$2,D173))</f>
        <v>0.186</v>
      </c>
      <c r="O173" s="1" cm="1">
        <f t="array" ref="O173">IF(E173=0,#N/A,_xlfn.IFS(E173&lt;$I$4,#N/A,E173&gt;$K$4,#N/A,E173&lt;$K$4,E173))</f>
        <v>15.5</v>
      </c>
      <c r="P173" s="1" cm="1">
        <f t="array" ref="P173">IF(E173=0,#N/A,_xlfn.IFS(E173&lt;0,#N/A,E173&gt;$K$4,#N/A,E173&lt;$K$4,E173))</f>
        <v>15.5</v>
      </c>
      <c r="Q173" s="10" cm="1">
        <f t="array" ref="Q173">IF(F173=0,#N/A,_xlfn.IFS(F173&lt;$I$5,#N/A,F173&gt;$K$5,#N/A,F173&lt;$K$5,F173))</f>
        <v>29.8</v>
      </c>
      <c r="R173" s="10"/>
      <c r="S173" s="10" cm="1">
        <f t="array" ref="S173">IF(G173=0,#N/A,_xlfn.IFS(G173&lt;$I$6,#N/A,G173&gt;$K$6,#N/A,G173&lt;$K$6,G173))</f>
        <v>2</v>
      </c>
      <c r="T173" s="23" cm="1">
        <f t="array" ref="T173">IF(I173=0,#N/A,_xlfn.IFS(I173&lt;$I$7,#N/A,I173&gt;$K$7,#N/A,I173&lt;$K$7,I173))</f>
        <v>2234.8000000000002</v>
      </c>
    </row>
    <row r="174" spans="1:20" x14ac:dyDescent="0.3">
      <c r="A174" s="2">
        <v>46426</v>
      </c>
      <c r="B174" s="1" t="s">
        <v>29</v>
      </c>
      <c r="C174" s="1">
        <v>0.56000000000000005</v>
      </c>
      <c r="D174" s="1">
        <v>0.35</v>
      </c>
      <c r="E174" s="1">
        <v>8.3000000000000007</v>
      </c>
      <c r="F174" s="1">
        <v>34.6</v>
      </c>
      <c r="G174" s="1">
        <v>9</v>
      </c>
      <c r="H174" s="1" t="s">
        <v>14</v>
      </c>
      <c r="I174" s="24">
        <v>2807.8</v>
      </c>
      <c r="J174" s="1" t="s">
        <v>12</v>
      </c>
      <c r="K174" s="1" cm="1">
        <f t="array" ref="K174">IF(C174=0,#N/A,_xlfn.IFS(C174&lt;$I$2,#N/A,C174&gt;$K$2,#N/A,C174&lt;$K$2,C174))</f>
        <v>0.56000000000000005</v>
      </c>
      <c r="L174" s="1" cm="1">
        <f t="array" ref="L174">IF(C174=0,#N/A,_xlfn.IFS(C174&lt;0,#N/A,C174&gt;1,#N/A,C174&lt;$K$2,C174))</f>
        <v>0.56000000000000005</v>
      </c>
      <c r="M174" s="1" cm="1">
        <f t="array" ref="M174">IF(D174=0,#N/A,_xlfn.IFS(D174&lt;$I$3,#N/A,D174&gt;$K$3,#N/A,D174&lt;$K$3,D174))</f>
        <v>0.35</v>
      </c>
      <c r="N174" s="1" cm="1">
        <f t="array" ref="N174">IF(D174=0,#N/A,_xlfn.IFS(D174&lt;0,#N/A,D174&gt;1,#N/A,D174&lt;$K$2,D174))</f>
        <v>0.35</v>
      </c>
      <c r="O174" s="1" cm="1">
        <f t="array" ref="O174">IF(E174=0,#N/A,_xlfn.IFS(E174&lt;$I$4,#N/A,E174&gt;$K$4,#N/A,E174&lt;$K$4,E174))</f>
        <v>8.3000000000000007</v>
      </c>
      <c r="P174" s="1" cm="1">
        <f t="array" ref="P174">IF(E174=0,#N/A,_xlfn.IFS(E174&lt;0,#N/A,E174&gt;$K$4,#N/A,E174&lt;$K$4,E174))</f>
        <v>8.3000000000000007</v>
      </c>
      <c r="Q174" s="10" cm="1">
        <f t="array" ref="Q174">IF(F174=0,#N/A,_xlfn.IFS(F174&lt;$I$5,#N/A,F174&gt;$K$5,#N/A,F174&lt;$K$5,F174))</f>
        <v>34.6</v>
      </c>
      <c r="R174" s="10"/>
      <c r="S174" s="10" cm="1">
        <f t="array" ref="S174">IF(G174=0,#N/A,_xlfn.IFS(G174&lt;$I$6,#N/A,G174&gt;$K$6,#N/A,G174&lt;$K$6,G174))</f>
        <v>9</v>
      </c>
      <c r="T174" s="23" cm="1">
        <f t="array" ref="T174">IF(I174=0,#N/A,_xlfn.IFS(I174&lt;$I$7,#N/A,I174&gt;$K$7,#N/A,I174&lt;$K$7,I174))</f>
        <v>2807.8</v>
      </c>
    </row>
    <row r="175" spans="1:20" x14ac:dyDescent="0.3">
      <c r="A175" s="2">
        <v>46433</v>
      </c>
      <c r="B175" s="1" t="s">
        <v>17</v>
      </c>
      <c r="C175" s="1">
        <v>0.55600000000000005</v>
      </c>
      <c r="D175" s="1">
        <v>0.30599999999999999</v>
      </c>
      <c r="E175" s="1">
        <v>48.5</v>
      </c>
      <c r="F175" s="1">
        <v>28.4</v>
      </c>
      <c r="G175" s="1">
        <v>10</v>
      </c>
      <c r="H175" s="1" t="s">
        <v>18</v>
      </c>
      <c r="I175" s="24">
        <v>3739.8</v>
      </c>
      <c r="J175" s="1" t="s">
        <v>10</v>
      </c>
      <c r="K175" s="1" cm="1">
        <f t="array" ref="K175">IF(C175=0,#N/A,_xlfn.IFS(C175&lt;$I$2,#N/A,C175&gt;$K$2,#N/A,C175&lt;$K$2,C175))</f>
        <v>0.55600000000000005</v>
      </c>
      <c r="L175" s="1" cm="1">
        <f t="array" ref="L175">IF(C175=0,#N/A,_xlfn.IFS(C175&lt;0,#N/A,C175&gt;1,#N/A,C175&lt;$K$2,C175))</f>
        <v>0.55600000000000005</v>
      </c>
      <c r="M175" s="1" cm="1">
        <f t="array" ref="M175">IF(D175=0,#N/A,_xlfn.IFS(D175&lt;$I$3,#N/A,D175&gt;$K$3,#N/A,D175&lt;$K$3,D175))</f>
        <v>0.30599999999999999</v>
      </c>
      <c r="N175" s="1" cm="1">
        <f t="array" ref="N175">IF(D175=0,#N/A,_xlfn.IFS(D175&lt;0,#N/A,D175&gt;1,#N/A,D175&lt;$K$2,D175))</f>
        <v>0.30599999999999999</v>
      </c>
      <c r="O175" s="1" cm="1">
        <f t="array" ref="O175">IF(E175=0,#N/A,_xlfn.IFS(E175&lt;$I$4,#N/A,E175&gt;$K$4,#N/A,E175&lt;$K$4,E175))</f>
        <v>48.5</v>
      </c>
      <c r="P175" s="1" cm="1">
        <f t="array" ref="P175">IF(E175=0,#N/A,_xlfn.IFS(E175&lt;0,#N/A,E175&gt;$K$4,#N/A,E175&lt;$K$4,E175))</f>
        <v>48.5</v>
      </c>
      <c r="Q175" s="10" cm="1">
        <f t="array" ref="Q175">IF(F175=0,#N/A,_xlfn.IFS(F175&lt;$I$5,#N/A,F175&gt;$K$5,#N/A,F175&lt;$K$5,F175))</f>
        <v>28.4</v>
      </c>
      <c r="R175" s="10"/>
      <c r="S175" s="10" cm="1">
        <f t="array" ref="S175">IF(G175=0,#N/A,_xlfn.IFS(G175&lt;$I$6,#N/A,G175&gt;$K$6,#N/A,G175&lt;$K$6,G175))</f>
        <v>10</v>
      </c>
      <c r="T175" s="23" cm="1">
        <f t="array" ref="T175">IF(I175=0,#N/A,_xlfn.IFS(I175&lt;$I$7,#N/A,I175&gt;$K$7,#N/A,I175&lt;$K$7,I175))</f>
        <v>3739.8</v>
      </c>
    </row>
    <row r="176" spans="1:20" x14ac:dyDescent="0.3">
      <c r="A176" s="2">
        <v>46440</v>
      </c>
      <c r="B176" s="1" t="s">
        <v>20</v>
      </c>
      <c r="C176" s="1">
        <v>0.45800000000000002</v>
      </c>
      <c r="D176" s="1">
        <v>0.53500000000000003</v>
      </c>
      <c r="E176" s="1">
        <v>30.2</v>
      </c>
      <c r="F176" s="1">
        <v>30.7</v>
      </c>
      <c r="G176" s="1">
        <v>0</v>
      </c>
      <c r="H176" s="1" t="s">
        <v>9</v>
      </c>
      <c r="I176" s="24">
        <v>3291</v>
      </c>
      <c r="J176" s="1" t="s">
        <v>10</v>
      </c>
      <c r="K176" s="1" cm="1">
        <f t="array" ref="K176">IF(C176=0,#N/A,_xlfn.IFS(C176&lt;$I$2,#N/A,C176&gt;$K$2,#N/A,C176&lt;$K$2,C176))</f>
        <v>0.45800000000000002</v>
      </c>
      <c r="L176" s="1" cm="1">
        <f t="array" ref="L176">IF(C176=0,#N/A,_xlfn.IFS(C176&lt;0,#N/A,C176&gt;1,#N/A,C176&lt;$K$2,C176))</f>
        <v>0.45800000000000002</v>
      </c>
      <c r="M176" s="1" cm="1">
        <f t="array" ref="M176">IF(D176=0,#N/A,_xlfn.IFS(D176&lt;$I$3,#N/A,D176&gt;$K$3,#N/A,D176&lt;$K$3,D176))</f>
        <v>0.53500000000000003</v>
      </c>
      <c r="N176" s="1" cm="1">
        <f t="array" ref="N176">IF(D176=0,#N/A,_xlfn.IFS(D176&lt;0,#N/A,D176&gt;1,#N/A,D176&lt;$K$2,D176))</f>
        <v>0.53500000000000003</v>
      </c>
      <c r="O176" s="1" cm="1">
        <f t="array" ref="O176">IF(E176=0,#N/A,_xlfn.IFS(E176&lt;$I$4,#N/A,E176&gt;$K$4,#N/A,E176&lt;$K$4,E176))</f>
        <v>30.2</v>
      </c>
      <c r="P176" s="1" cm="1">
        <f t="array" ref="P176">IF(E176=0,#N/A,_xlfn.IFS(E176&lt;0,#N/A,E176&gt;$K$4,#N/A,E176&lt;$K$4,E176))</f>
        <v>30.2</v>
      </c>
      <c r="Q176" s="10" cm="1">
        <f t="array" ref="Q176">IF(F176=0,#N/A,_xlfn.IFS(F176&lt;$I$5,#N/A,F176&gt;$K$5,#N/A,F176&lt;$K$5,F176))</f>
        <v>30.7</v>
      </c>
      <c r="R176" s="10"/>
      <c r="S176" s="10" t="e" cm="1">
        <f t="array" ref="S176">IF(G176=0,#N/A,_xlfn.IFS(G176&lt;$I$6,#N/A,G176&gt;$K$6,#N/A,G176&lt;$K$6,G176))</f>
        <v>#N/A</v>
      </c>
      <c r="T176" s="23" cm="1">
        <f t="array" ref="T176">IF(I176=0,#N/A,_xlfn.IFS(I176&lt;$I$7,#N/A,I176&gt;$K$7,#N/A,I176&lt;$K$7,I176))</f>
        <v>3291</v>
      </c>
    </row>
    <row r="177" spans="1:20" x14ac:dyDescent="0.3">
      <c r="A177" s="2">
        <v>46447</v>
      </c>
      <c r="B177" s="1" t="s">
        <v>21</v>
      </c>
      <c r="C177" s="1">
        <v>0.85299999999999998</v>
      </c>
      <c r="D177" s="1">
        <v>0.41599999999999998</v>
      </c>
      <c r="E177" s="1">
        <v>56.3</v>
      </c>
      <c r="F177" s="1">
        <v>21</v>
      </c>
      <c r="G177" s="1">
        <v>5</v>
      </c>
      <c r="H177" s="1" t="s">
        <v>14</v>
      </c>
      <c r="I177" s="24">
        <v>5891.2</v>
      </c>
      <c r="J177" s="1" t="s">
        <v>10</v>
      </c>
      <c r="K177" s="1" cm="1">
        <f t="array" ref="K177">IF(C177=0,#N/A,_xlfn.IFS(C177&lt;$I$2,#N/A,C177&gt;$K$2,#N/A,C177&lt;$K$2,C177))</f>
        <v>0.85299999999999998</v>
      </c>
      <c r="L177" s="1" cm="1">
        <f t="array" ref="L177">IF(C177=0,#N/A,_xlfn.IFS(C177&lt;0,#N/A,C177&gt;1,#N/A,C177&lt;$K$2,C177))</f>
        <v>0.85299999999999998</v>
      </c>
      <c r="M177" s="1" cm="1">
        <f t="array" ref="M177">IF(D177=0,#N/A,_xlfn.IFS(D177&lt;$I$3,#N/A,D177&gt;$K$3,#N/A,D177&lt;$K$3,D177))</f>
        <v>0.41599999999999998</v>
      </c>
      <c r="N177" s="1" cm="1">
        <f t="array" ref="N177">IF(D177=0,#N/A,_xlfn.IFS(D177&lt;0,#N/A,D177&gt;1,#N/A,D177&lt;$K$2,D177))</f>
        <v>0.41599999999999998</v>
      </c>
      <c r="O177" s="1" cm="1">
        <f t="array" ref="O177">IF(E177=0,#N/A,_xlfn.IFS(E177&lt;$I$4,#N/A,E177&gt;$K$4,#N/A,E177&lt;$K$4,E177))</f>
        <v>56.3</v>
      </c>
      <c r="P177" s="1" cm="1">
        <f t="array" ref="P177">IF(E177=0,#N/A,_xlfn.IFS(E177&lt;0,#N/A,E177&gt;$K$4,#N/A,E177&lt;$K$4,E177))</f>
        <v>56.3</v>
      </c>
      <c r="Q177" s="10" cm="1">
        <f t="array" ref="Q177">IF(F177=0,#N/A,_xlfn.IFS(F177&lt;$I$5,#N/A,F177&gt;$K$5,#N/A,F177&lt;$K$5,F177))</f>
        <v>21</v>
      </c>
      <c r="R177" s="10"/>
      <c r="S177" s="10" cm="1">
        <f t="array" ref="S177">IF(G177=0,#N/A,_xlfn.IFS(G177&lt;$I$6,#N/A,G177&gt;$K$6,#N/A,G177&lt;$K$6,G177))</f>
        <v>5</v>
      </c>
      <c r="T177" s="23" cm="1">
        <f t="array" ref="T177">IF(I177=0,#N/A,_xlfn.IFS(I177&lt;$I$7,#N/A,I177&gt;$K$7,#N/A,I177&lt;$K$7,I177))</f>
        <v>5891.2</v>
      </c>
    </row>
    <row r="178" spans="1:20" x14ac:dyDescent="0.3">
      <c r="A178" s="2">
        <v>46454</v>
      </c>
      <c r="B178" s="1" t="s">
        <v>22</v>
      </c>
      <c r="C178" s="1">
        <v>0.77900000000000003</v>
      </c>
      <c r="D178" s="1">
        <v>0.36599999999999999</v>
      </c>
      <c r="E178" s="1">
        <v>80.400000000000006</v>
      </c>
      <c r="F178" s="1">
        <v>26.3</v>
      </c>
      <c r="G178" s="1">
        <v>1</v>
      </c>
      <c r="H178" s="1" t="s">
        <v>14</v>
      </c>
      <c r="I178" s="24">
        <v>4908.8999999999996</v>
      </c>
      <c r="J178" s="1" t="s">
        <v>10</v>
      </c>
      <c r="K178" s="1" cm="1">
        <f t="array" ref="K178">IF(C178=0,#N/A,_xlfn.IFS(C178&lt;$I$2,#N/A,C178&gt;$K$2,#N/A,C178&lt;$K$2,C178))</f>
        <v>0.77900000000000003</v>
      </c>
      <c r="L178" s="1" cm="1">
        <f t="array" ref="L178">IF(C178=0,#N/A,_xlfn.IFS(C178&lt;0,#N/A,C178&gt;1,#N/A,C178&lt;$K$2,C178))</f>
        <v>0.77900000000000003</v>
      </c>
      <c r="M178" s="1" cm="1">
        <f t="array" ref="M178">IF(D178=0,#N/A,_xlfn.IFS(D178&lt;$I$3,#N/A,D178&gt;$K$3,#N/A,D178&lt;$K$3,D178))</f>
        <v>0.36599999999999999</v>
      </c>
      <c r="N178" s="1" cm="1">
        <f t="array" ref="N178">IF(D178=0,#N/A,_xlfn.IFS(D178&lt;0,#N/A,D178&gt;1,#N/A,D178&lt;$K$2,D178))</f>
        <v>0.36599999999999999</v>
      </c>
      <c r="O178" s="1" cm="1">
        <f t="array" ref="O178">IF(E178=0,#N/A,_xlfn.IFS(E178&lt;$I$4,#N/A,E178&gt;$K$4,#N/A,E178&lt;$K$4,E178))</f>
        <v>80.400000000000006</v>
      </c>
      <c r="P178" s="1" cm="1">
        <f t="array" ref="P178">IF(E178=0,#N/A,_xlfn.IFS(E178&lt;0,#N/A,E178&gt;$K$4,#N/A,E178&lt;$K$4,E178))</f>
        <v>80.400000000000006</v>
      </c>
      <c r="Q178" s="10" cm="1">
        <f t="array" ref="Q178">IF(F178=0,#N/A,_xlfn.IFS(F178&lt;$I$5,#N/A,F178&gt;$K$5,#N/A,F178&lt;$K$5,F178))</f>
        <v>26.3</v>
      </c>
      <c r="R178" s="10"/>
      <c r="S178" s="10" cm="1">
        <f t="array" ref="S178">IF(G178=0,#N/A,_xlfn.IFS(G178&lt;$I$6,#N/A,G178&gt;$K$6,#N/A,G178&lt;$K$6,G178))</f>
        <v>1</v>
      </c>
      <c r="T178" s="23" cm="1">
        <f t="array" ref="T178">IF(I178=0,#N/A,_xlfn.IFS(I178&lt;$I$7,#N/A,I178&gt;$K$7,#N/A,I178&lt;$K$7,I178))</f>
        <v>4908.8999999999996</v>
      </c>
    </row>
    <row r="179" spans="1:20" x14ac:dyDescent="0.3">
      <c r="A179" s="2">
        <v>46461</v>
      </c>
      <c r="B179" s="1" t="s">
        <v>25</v>
      </c>
      <c r="C179" s="1">
        <v>0.68799999999999994</v>
      </c>
      <c r="D179" s="1">
        <v>0.158</v>
      </c>
      <c r="E179" s="1">
        <v>13.7</v>
      </c>
      <c r="F179" s="1">
        <v>21.7</v>
      </c>
      <c r="G179" s="1">
        <v>0</v>
      </c>
      <c r="H179" s="1" t="s">
        <v>18</v>
      </c>
      <c r="I179" s="24">
        <v>4829.7</v>
      </c>
      <c r="J179" s="1" t="s">
        <v>10</v>
      </c>
      <c r="K179" s="1" cm="1">
        <f t="array" ref="K179">IF(C179=0,#N/A,_xlfn.IFS(C179&lt;$I$2,#N/A,C179&gt;$K$2,#N/A,C179&lt;$K$2,C179))</f>
        <v>0.68799999999999994</v>
      </c>
      <c r="L179" s="1" cm="1">
        <f t="array" ref="L179">IF(C179=0,#N/A,_xlfn.IFS(C179&lt;0,#N/A,C179&gt;1,#N/A,C179&lt;$K$2,C179))</f>
        <v>0.68799999999999994</v>
      </c>
      <c r="M179" s="1" cm="1">
        <f t="array" ref="M179">IF(D179=0,#N/A,_xlfn.IFS(D179&lt;$I$3,#N/A,D179&gt;$K$3,#N/A,D179&lt;$K$3,D179))</f>
        <v>0.158</v>
      </c>
      <c r="N179" s="1" cm="1">
        <f t="array" ref="N179">IF(D179=0,#N/A,_xlfn.IFS(D179&lt;0,#N/A,D179&gt;1,#N/A,D179&lt;$K$2,D179))</f>
        <v>0.158</v>
      </c>
      <c r="O179" s="1" cm="1">
        <f t="array" ref="O179">IF(E179=0,#N/A,_xlfn.IFS(E179&lt;$I$4,#N/A,E179&gt;$K$4,#N/A,E179&lt;$K$4,E179))</f>
        <v>13.7</v>
      </c>
      <c r="P179" s="1" cm="1">
        <f t="array" ref="P179">IF(E179=0,#N/A,_xlfn.IFS(E179&lt;0,#N/A,E179&gt;$K$4,#N/A,E179&lt;$K$4,E179))</f>
        <v>13.7</v>
      </c>
      <c r="Q179" s="10" cm="1">
        <f t="array" ref="Q179">IF(F179=0,#N/A,_xlfn.IFS(F179&lt;$I$5,#N/A,F179&gt;$K$5,#N/A,F179&lt;$K$5,F179))</f>
        <v>21.7</v>
      </c>
      <c r="R179" s="10"/>
      <c r="S179" s="10" t="e" cm="1">
        <f t="array" ref="S179">IF(G179=0,#N/A,_xlfn.IFS(G179&lt;$I$6,#N/A,G179&gt;$K$6,#N/A,G179&lt;$K$6,G179))</f>
        <v>#N/A</v>
      </c>
      <c r="T179" s="23" cm="1">
        <f t="array" ref="T179">IF(I179=0,#N/A,_xlfn.IFS(I179&lt;$I$7,#N/A,I179&gt;$K$7,#N/A,I179&lt;$K$7,I179))</f>
        <v>4829.7</v>
      </c>
    </row>
    <row r="180" spans="1:20" x14ac:dyDescent="0.3">
      <c r="A180" s="2">
        <v>46468</v>
      </c>
      <c r="B180" s="1" t="s">
        <v>26</v>
      </c>
      <c r="C180" s="1">
        <v>0.7</v>
      </c>
      <c r="D180" s="1">
        <v>0.40300000000000002</v>
      </c>
      <c r="E180" s="1">
        <v>58.1</v>
      </c>
      <c r="F180" s="1">
        <v>29.2</v>
      </c>
      <c r="G180" s="1">
        <v>1</v>
      </c>
      <c r="H180" s="1" t="s">
        <v>18</v>
      </c>
      <c r="I180" s="24">
        <v>4274.8</v>
      </c>
      <c r="J180" s="1" t="s">
        <v>10</v>
      </c>
      <c r="K180" s="1" cm="1">
        <f t="array" ref="K180">IF(C180=0,#N/A,_xlfn.IFS(C180&lt;$I$2,#N/A,C180&gt;$K$2,#N/A,C180&lt;$K$2,C180))</f>
        <v>0.7</v>
      </c>
      <c r="L180" s="1" cm="1">
        <f t="array" ref="L180">IF(C180=0,#N/A,_xlfn.IFS(C180&lt;0,#N/A,C180&gt;1,#N/A,C180&lt;$K$2,C180))</f>
        <v>0.7</v>
      </c>
      <c r="M180" s="1" cm="1">
        <f t="array" ref="M180">IF(D180=0,#N/A,_xlfn.IFS(D180&lt;$I$3,#N/A,D180&gt;$K$3,#N/A,D180&lt;$K$3,D180))</f>
        <v>0.40300000000000002</v>
      </c>
      <c r="N180" s="1" cm="1">
        <f t="array" ref="N180">IF(D180=0,#N/A,_xlfn.IFS(D180&lt;0,#N/A,D180&gt;1,#N/A,D180&lt;$K$2,D180))</f>
        <v>0.40300000000000002</v>
      </c>
      <c r="O180" s="1" cm="1">
        <f t="array" ref="O180">IF(E180=0,#N/A,_xlfn.IFS(E180&lt;$I$4,#N/A,E180&gt;$K$4,#N/A,E180&lt;$K$4,E180))</f>
        <v>58.1</v>
      </c>
      <c r="P180" s="1" cm="1">
        <f t="array" ref="P180">IF(E180=0,#N/A,_xlfn.IFS(E180&lt;0,#N/A,E180&gt;$K$4,#N/A,E180&lt;$K$4,E180))</f>
        <v>58.1</v>
      </c>
      <c r="Q180" s="10" cm="1">
        <f t="array" ref="Q180">IF(F180=0,#N/A,_xlfn.IFS(F180&lt;$I$5,#N/A,F180&gt;$K$5,#N/A,F180&lt;$K$5,F180))</f>
        <v>29.2</v>
      </c>
      <c r="R180" s="10"/>
      <c r="S180" s="10" cm="1">
        <f t="array" ref="S180">IF(G180=0,#N/A,_xlfn.IFS(G180&lt;$I$6,#N/A,G180&gt;$K$6,#N/A,G180&lt;$K$6,G180))</f>
        <v>1</v>
      </c>
      <c r="T180" s="23" cm="1">
        <f t="array" ref="T180">IF(I180=0,#N/A,_xlfn.IFS(I180&lt;$I$7,#N/A,I180&gt;$K$7,#N/A,I180&lt;$K$7,I180))</f>
        <v>4274.8</v>
      </c>
    </row>
    <row r="181" spans="1:20" x14ac:dyDescent="0.3">
      <c r="A181" s="2">
        <v>46475</v>
      </c>
      <c r="B181" s="1" t="s">
        <v>32</v>
      </c>
      <c r="C181" s="1">
        <v>0.52300000000000002</v>
      </c>
      <c r="D181" s="1">
        <v>0.159</v>
      </c>
      <c r="E181" s="1">
        <v>50.6</v>
      </c>
      <c r="F181" s="1">
        <v>34.1</v>
      </c>
      <c r="G181" s="1">
        <v>11</v>
      </c>
      <c r="H181" s="1" t="s">
        <v>9</v>
      </c>
      <c r="I181" s="24">
        <v>2595.8000000000002</v>
      </c>
      <c r="J181" s="1" t="s">
        <v>12</v>
      </c>
      <c r="K181" s="1" cm="1">
        <f t="array" ref="K181">IF(C181=0,#N/A,_xlfn.IFS(C181&lt;$I$2,#N/A,C181&gt;$K$2,#N/A,C181&lt;$K$2,C181))</f>
        <v>0.52300000000000002</v>
      </c>
      <c r="L181" s="1" cm="1">
        <f t="array" ref="L181">IF(C181=0,#N/A,_xlfn.IFS(C181&lt;0,#N/A,C181&gt;1,#N/A,C181&lt;$K$2,C181))</f>
        <v>0.52300000000000002</v>
      </c>
      <c r="M181" s="1" cm="1">
        <f t="array" ref="M181">IF(D181=0,#N/A,_xlfn.IFS(D181&lt;$I$3,#N/A,D181&gt;$K$3,#N/A,D181&lt;$K$3,D181))</f>
        <v>0.159</v>
      </c>
      <c r="N181" s="1" cm="1">
        <f t="array" ref="N181">IF(D181=0,#N/A,_xlfn.IFS(D181&lt;0,#N/A,D181&gt;1,#N/A,D181&lt;$K$2,D181))</f>
        <v>0.159</v>
      </c>
      <c r="O181" s="1" cm="1">
        <f t="array" ref="O181">IF(E181=0,#N/A,_xlfn.IFS(E181&lt;$I$4,#N/A,E181&gt;$K$4,#N/A,E181&lt;$K$4,E181))</f>
        <v>50.6</v>
      </c>
      <c r="P181" s="1" cm="1">
        <f t="array" ref="P181">IF(E181=0,#N/A,_xlfn.IFS(E181&lt;0,#N/A,E181&gt;$K$4,#N/A,E181&lt;$K$4,E181))</f>
        <v>50.6</v>
      </c>
      <c r="Q181" s="10" cm="1">
        <f t="array" ref="Q181">IF(F181=0,#N/A,_xlfn.IFS(F181&lt;$I$5,#N/A,F181&gt;$K$5,#N/A,F181&lt;$K$5,F181))</f>
        <v>34.1</v>
      </c>
      <c r="R181" s="10"/>
      <c r="S181" s="10" cm="1">
        <f t="array" ref="S181">IF(G181=0,#N/A,_xlfn.IFS(G181&lt;$I$6,#N/A,G181&gt;$K$6,#N/A,G181&lt;$K$6,G181))</f>
        <v>11</v>
      </c>
      <c r="T181" s="23" cm="1">
        <f t="array" ref="T181">IF(I181=0,#N/A,_xlfn.IFS(I181&lt;$I$7,#N/A,I181&gt;$K$7,#N/A,I181&lt;$K$7,I181))</f>
        <v>2595.8000000000002</v>
      </c>
    </row>
    <row r="182" spans="1:20" x14ac:dyDescent="0.3">
      <c r="A182" s="2">
        <v>46482</v>
      </c>
      <c r="B182" s="1" t="s">
        <v>27</v>
      </c>
      <c r="C182" s="1">
        <v>0.84499999999999997</v>
      </c>
      <c r="D182" s="1">
        <v>0.26900000000000002</v>
      </c>
      <c r="E182" s="1">
        <v>14.4</v>
      </c>
      <c r="F182" s="1">
        <v>29.9</v>
      </c>
      <c r="G182" s="1">
        <v>5</v>
      </c>
      <c r="H182" s="1" t="s">
        <v>14</v>
      </c>
      <c r="I182" s="24">
        <v>4652</v>
      </c>
      <c r="J182" s="1" t="s">
        <v>10</v>
      </c>
      <c r="K182" s="1" cm="1">
        <f t="array" ref="K182">IF(C182=0,#N/A,_xlfn.IFS(C182&lt;$I$2,#N/A,C182&gt;$K$2,#N/A,C182&lt;$K$2,C182))</f>
        <v>0.84499999999999997</v>
      </c>
      <c r="L182" s="1" cm="1">
        <f t="array" ref="L182">IF(C182=0,#N/A,_xlfn.IFS(C182&lt;0,#N/A,C182&gt;1,#N/A,C182&lt;$K$2,C182))</f>
        <v>0.84499999999999997</v>
      </c>
      <c r="M182" s="1" cm="1">
        <f t="array" ref="M182">IF(D182=0,#N/A,_xlfn.IFS(D182&lt;$I$3,#N/A,D182&gt;$K$3,#N/A,D182&lt;$K$3,D182))</f>
        <v>0.26900000000000002</v>
      </c>
      <c r="N182" s="1" cm="1">
        <f t="array" ref="N182">IF(D182=0,#N/A,_xlfn.IFS(D182&lt;0,#N/A,D182&gt;1,#N/A,D182&lt;$K$2,D182))</f>
        <v>0.26900000000000002</v>
      </c>
      <c r="O182" s="1" cm="1">
        <f t="array" ref="O182">IF(E182=0,#N/A,_xlfn.IFS(E182&lt;$I$4,#N/A,E182&gt;$K$4,#N/A,E182&lt;$K$4,E182))</f>
        <v>14.4</v>
      </c>
      <c r="P182" s="1" cm="1">
        <f t="array" ref="P182">IF(E182=0,#N/A,_xlfn.IFS(E182&lt;0,#N/A,E182&gt;$K$4,#N/A,E182&lt;$K$4,E182))</f>
        <v>14.4</v>
      </c>
      <c r="Q182" s="10" cm="1">
        <f t="array" ref="Q182">IF(F182=0,#N/A,_xlfn.IFS(F182&lt;$I$5,#N/A,F182&gt;$K$5,#N/A,F182&lt;$K$5,F182))</f>
        <v>29.9</v>
      </c>
      <c r="R182" s="10"/>
      <c r="S182" s="10" cm="1">
        <f t="array" ref="S182">IF(G182=0,#N/A,_xlfn.IFS(G182&lt;$I$6,#N/A,G182&gt;$K$6,#N/A,G182&lt;$K$6,G182))</f>
        <v>5</v>
      </c>
      <c r="T182" s="23" cm="1">
        <f t="array" ref="T182">IF(I182=0,#N/A,_xlfn.IFS(I182&lt;$I$7,#N/A,I182&gt;$K$7,#N/A,I182&lt;$K$7,I182))</f>
        <v>4652</v>
      </c>
    </row>
    <row r="183" spans="1:20" x14ac:dyDescent="0.3">
      <c r="A183" s="2">
        <v>46489</v>
      </c>
      <c r="B183" s="1" t="s">
        <v>26</v>
      </c>
      <c r="C183" s="1">
        <v>0.68600000000000005</v>
      </c>
      <c r="D183" s="1">
        <v>0.17100000000000001</v>
      </c>
      <c r="E183" s="1">
        <v>62.4</v>
      </c>
      <c r="F183" s="1">
        <v>21.2</v>
      </c>
      <c r="G183" s="1">
        <v>13</v>
      </c>
      <c r="H183" s="1" t="s">
        <v>18</v>
      </c>
      <c r="I183" s="24">
        <v>4945.3</v>
      </c>
      <c r="J183" s="1" t="s">
        <v>10</v>
      </c>
      <c r="K183" s="1" cm="1">
        <f t="array" ref="K183">IF(C183=0,#N/A,_xlfn.IFS(C183&lt;$I$2,#N/A,C183&gt;$K$2,#N/A,C183&lt;$K$2,C183))</f>
        <v>0.68600000000000005</v>
      </c>
      <c r="L183" s="1" cm="1">
        <f t="array" ref="L183">IF(C183=0,#N/A,_xlfn.IFS(C183&lt;0,#N/A,C183&gt;1,#N/A,C183&lt;$K$2,C183))</f>
        <v>0.68600000000000005</v>
      </c>
      <c r="M183" s="1" cm="1">
        <f t="array" ref="M183">IF(D183=0,#N/A,_xlfn.IFS(D183&lt;$I$3,#N/A,D183&gt;$K$3,#N/A,D183&lt;$K$3,D183))</f>
        <v>0.17100000000000001</v>
      </c>
      <c r="N183" s="1" cm="1">
        <f t="array" ref="N183">IF(D183=0,#N/A,_xlfn.IFS(D183&lt;0,#N/A,D183&gt;1,#N/A,D183&lt;$K$2,D183))</f>
        <v>0.17100000000000001</v>
      </c>
      <c r="O183" s="1" cm="1">
        <f t="array" ref="O183">IF(E183=0,#N/A,_xlfn.IFS(E183&lt;$I$4,#N/A,E183&gt;$K$4,#N/A,E183&lt;$K$4,E183))</f>
        <v>62.4</v>
      </c>
      <c r="P183" s="1" cm="1">
        <f t="array" ref="P183">IF(E183=0,#N/A,_xlfn.IFS(E183&lt;0,#N/A,E183&gt;$K$4,#N/A,E183&lt;$K$4,E183))</f>
        <v>62.4</v>
      </c>
      <c r="Q183" s="10" cm="1">
        <f t="array" ref="Q183">IF(F183=0,#N/A,_xlfn.IFS(F183&lt;$I$5,#N/A,F183&gt;$K$5,#N/A,F183&lt;$K$5,F183))</f>
        <v>21.2</v>
      </c>
      <c r="R183" s="10"/>
      <c r="S183" s="10" cm="1">
        <f t="array" ref="S183">IF(G183=0,#N/A,_xlfn.IFS(G183&lt;$I$6,#N/A,G183&gt;$K$6,#N/A,G183&lt;$K$6,G183))</f>
        <v>13</v>
      </c>
      <c r="T183" s="23" cm="1">
        <f t="array" ref="T183">IF(I183=0,#N/A,_xlfn.IFS(I183&lt;$I$7,#N/A,I183&gt;$K$7,#N/A,I183&lt;$K$7,I183))</f>
        <v>4945.3</v>
      </c>
    </row>
    <row r="184" spans="1:20" x14ac:dyDescent="0.3">
      <c r="A184" s="2">
        <v>46496</v>
      </c>
      <c r="B184" s="1" t="s">
        <v>15</v>
      </c>
      <c r="C184" s="1">
        <v>0.71</v>
      </c>
      <c r="D184" s="1">
        <v>0.44600000000000001</v>
      </c>
      <c r="E184" s="1">
        <v>27.4</v>
      </c>
      <c r="F184" s="1">
        <v>25.3</v>
      </c>
      <c r="G184" s="1">
        <v>3</v>
      </c>
      <c r="H184" s="1" t="s">
        <v>9</v>
      </c>
      <c r="I184" s="24">
        <v>4377.8</v>
      </c>
      <c r="J184" s="1" t="s">
        <v>10</v>
      </c>
      <c r="K184" s="1" cm="1">
        <f t="array" ref="K184">IF(C184=0,#N/A,_xlfn.IFS(C184&lt;$I$2,#N/A,C184&gt;$K$2,#N/A,C184&lt;$K$2,C184))</f>
        <v>0.71</v>
      </c>
      <c r="L184" s="1" cm="1">
        <f t="array" ref="L184">IF(C184=0,#N/A,_xlfn.IFS(C184&lt;0,#N/A,C184&gt;1,#N/A,C184&lt;$K$2,C184))</f>
        <v>0.71</v>
      </c>
      <c r="M184" s="1" cm="1">
        <f t="array" ref="M184">IF(D184=0,#N/A,_xlfn.IFS(D184&lt;$I$3,#N/A,D184&gt;$K$3,#N/A,D184&lt;$K$3,D184))</f>
        <v>0.44600000000000001</v>
      </c>
      <c r="N184" s="1" cm="1">
        <f t="array" ref="N184">IF(D184=0,#N/A,_xlfn.IFS(D184&lt;0,#N/A,D184&gt;1,#N/A,D184&lt;$K$2,D184))</f>
        <v>0.44600000000000001</v>
      </c>
      <c r="O184" s="1" cm="1">
        <f t="array" ref="O184">IF(E184=0,#N/A,_xlfn.IFS(E184&lt;$I$4,#N/A,E184&gt;$K$4,#N/A,E184&lt;$K$4,E184))</f>
        <v>27.4</v>
      </c>
      <c r="P184" s="1" cm="1">
        <f t="array" ref="P184">IF(E184=0,#N/A,_xlfn.IFS(E184&lt;0,#N/A,E184&gt;$K$4,#N/A,E184&lt;$K$4,E184))</f>
        <v>27.4</v>
      </c>
      <c r="Q184" s="10" cm="1">
        <f t="array" ref="Q184">IF(F184=0,#N/A,_xlfn.IFS(F184&lt;$I$5,#N/A,F184&gt;$K$5,#N/A,F184&lt;$K$5,F184))</f>
        <v>25.3</v>
      </c>
      <c r="R184" s="10"/>
      <c r="S184" s="10" cm="1">
        <f t="array" ref="S184">IF(G184=0,#N/A,_xlfn.IFS(G184&lt;$I$6,#N/A,G184&gt;$K$6,#N/A,G184&lt;$K$6,G184))</f>
        <v>3</v>
      </c>
      <c r="T184" s="23" cm="1">
        <f t="array" ref="T184">IF(I184=0,#N/A,_xlfn.IFS(I184&lt;$I$7,#N/A,I184&gt;$K$7,#N/A,I184&lt;$K$7,I184))</f>
        <v>4377.8</v>
      </c>
    </row>
    <row r="185" spans="1:20" x14ac:dyDescent="0.3">
      <c r="A185" s="2">
        <v>46503</v>
      </c>
      <c r="B185" s="1" t="s">
        <v>22</v>
      </c>
      <c r="C185" s="1">
        <v>0.80300000000000005</v>
      </c>
      <c r="D185" s="1">
        <v>0.20300000000000001</v>
      </c>
      <c r="E185" s="1">
        <v>48.8</v>
      </c>
      <c r="F185" s="1">
        <v>28.3</v>
      </c>
      <c r="G185" s="1">
        <v>5</v>
      </c>
      <c r="H185" s="1" t="s">
        <v>14</v>
      </c>
      <c r="I185" s="24">
        <v>4575.3</v>
      </c>
      <c r="J185" s="1" t="s">
        <v>10</v>
      </c>
      <c r="K185" s="1" cm="1">
        <f t="array" ref="K185">IF(C185=0,#N/A,_xlfn.IFS(C185&lt;$I$2,#N/A,C185&gt;$K$2,#N/A,C185&lt;$K$2,C185))</f>
        <v>0.80300000000000005</v>
      </c>
      <c r="L185" s="1" cm="1">
        <f t="array" ref="L185">IF(C185=0,#N/A,_xlfn.IFS(C185&lt;0,#N/A,C185&gt;1,#N/A,C185&lt;$K$2,C185))</f>
        <v>0.80300000000000005</v>
      </c>
      <c r="M185" s="1" cm="1">
        <f t="array" ref="M185">IF(D185=0,#N/A,_xlfn.IFS(D185&lt;$I$3,#N/A,D185&gt;$K$3,#N/A,D185&lt;$K$3,D185))</f>
        <v>0.20300000000000001</v>
      </c>
      <c r="N185" s="1" cm="1">
        <f t="array" ref="N185">IF(D185=0,#N/A,_xlfn.IFS(D185&lt;0,#N/A,D185&gt;1,#N/A,D185&lt;$K$2,D185))</f>
        <v>0.20300000000000001</v>
      </c>
      <c r="O185" s="1" cm="1">
        <f t="array" ref="O185">IF(E185=0,#N/A,_xlfn.IFS(E185&lt;$I$4,#N/A,E185&gt;$K$4,#N/A,E185&lt;$K$4,E185))</f>
        <v>48.8</v>
      </c>
      <c r="P185" s="1" cm="1">
        <f t="array" ref="P185">IF(E185=0,#N/A,_xlfn.IFS(E185&lt;0,#N/A,E185&gt;$K$4,#N/A,E185&lt;$K$4,E185))</f>
        <v>48.8</v>
      </c>
      <c r="Q185" s="10" cm="1">
        <f t="array" ref="Q185">IF(F185=0,#N/A,_xlfn.IFS(F185&lt;$I$5,#N/A,F185&gt;$K$5,#N/A,F185&lt;$K$5,F185))</f>
        <v>28.3</v>
      </c>
      <c r="R185" s="10"/>
      <c r="S185" s="10" cm="1">
        <f t="array" ref="S185">IF(G185=0,#N/A,_xlfn.IFS(G185&lt;$I$6,#N/A,G185&gt;$K$6,#N/A,G185&lt;$K$6,G185))</f>
        <v>5</v>
      </c>
      <c r="T185" s="23" cm="1">
        <f t="array" ref="T185">IF(I185=0,#N/A,_xlfn.IFS(I185&lt;$I$7,#N/A,I185&gt;$K$7,#N/A,I185&lt;$K$7,I185))</f>
        <v>4575.3</v>
      </c>
    </row>
    <row r="186" spans="1:20" x14ac:dyDescent="0.3">
      <c r="A186" s="2">
        <v>46510</v>
      </c>
      <c r="B186" s="1" t="s">
        <v>33</v>
      </c>
      <c r="C186" s="1">
        <v>0.39200000000000002</v>
      </c>
      <c r="D186" s="1">
        <v>0.29599999999999999</v>
      </c>
      <c r="E186" s="1">
        <v>8.1999999999999993</v>
      </c>
      <c r="F186" s="1">
        <v>26</v>
      </c>
      <c r="G186" s="1">
        <v>11</v>
      </c>
      <c r="H186" s="1" t="s">
        <v>14</v>
      </c>
      <c r="I186" s="24">
        <v>2860.1</v>
      </c>
      <c r="J186" s="1" t="s">
        <v>12</v>
      </c>
      <c r="K186" s="1" cm="1">
        <f t="array" ref="K186">IF(C186=0,#N/A,_xlfn.IFS(C186&lt;$I$2,#N/A,C186&gt;$K$2,#N/A,C186&lt;$K$2,C186))</f>
        <v>0.39200000000000002</v>
      </c>
      <c r="L186" s="1" cm="1">
        <f t="array" ref="L186">IF(C186=0,#N/A,_xlfn.IFS(C186&lt;0,#N/A,C186&gt;1,#N/A,C186&lt;$K$2,C186))</f>
        <v>0.39200000000000002</v>
      </c>
      <c r="M186" s="1" cm="1">
        <f t="array" ref="M186">IF(D186=0,#N/A,_xlfn.IFS(D186&lt;$I$3,#N/A,D186&gt;$K$3,#N/A,D186&lt;$K$3,D186))</f>
        <v>0.29599999999999999</v>
      </c>
      <c r="N186" s="1" cm="1">
        <f t="array" ref="N186">IF(D186=0,#N/A,_xlfn.IFS(D186&lt;0,#N/A,D186&gt;1,#N/A,D186&lt;$K$2,D186))</f>
        <v>0.29599999999999999</v>
      </c>
      <c r="O186" s="1" cm="1">
        <f t="array" ref="O186">IF(E186=0,#N/A,_xlfn.IFS(E186&lt;$I$4,#N/A,E186&gt;$K$4,#N/A,E186&lt;$K$4,E186))</f>
        <v>8.1999999999999993</v>
      </c>
      <c r="P186" s="1" cm="1">
        <f t="array" ref="P186">IF(E186=0,#N/A,_xlfn.IFS(E186&lt;0,#N/A,E186&gt;$K$4,#N/A,E186&lt;$K$4,E186))</f>
        <v>8.1999999999999993</v>
      </c>
      <c r="Q186" s="10" cm="1">
        <f t="array" ref="Q186">IF(F186=0,#N/A,_xlfn.IFS(F186&lt;$I$5,#N/A,F186&gt;$K$5,#N/A,F186&lt;$K$5,F186))</f>
        <v>26</v>
      </c>
      <c r="R186" s="10"/>
      <c r="S186" s="10" cm="1">
        <f t="array" ref="S186">IF(G186=0,#N/A,_xlfn.IFS(G186&lt;$I$6,#N/A,G186&gt;$K$6,#N/A,G186&lt;$K$6,G186))</f>
        <v>11</v>
      </c>
      <c r="T186" s="23" cm="1">
        <f t="array" ref="T186">IF(I186=0,#N/A,_xlfn.IFS(I186&lt;$I$7,#N/A,I186&gt;$K$7,#N/A,I186&lt;$K$7,I186))</f>
        <v>2860.1</v>
      </c>
    </row>
    <row r="187" spans="1:20" x14ac:dyDescent="0.3">
      <c r="A187" s="2">
        <v>46517</v>
      </c>
      <c r="B187" s="1" t="s">
        <v>19</v>
      </c>
      <c r="C187" s="1">
        <v>0.76500000000000001</v>
      </c>
      <c r="D187" s="1">
        <v>0.54800000000000004</v>
      </c>
      <c r="E187" s="1">
        <v>46</v>
      </c>
      <c r="F187" s="1">
        <v>32.5</v>
      </c>
      <c r="G187" s="1">
        <v>8</v>
      </c>
      <c r="H187" s="1" t="s">
        <v>9</v>
      </c>
      <c r="I187" s="24">
        <v>4420.2</v>
      </c>
      <c r="J187" s="1" t="s">
        <v>10</v>
      </c>
      <c r="K187" s="1" cm="1">
        <f t="array" ref="K187">IF(C187=0,#N/A,_xlfn.IFS(C187&lt;$I$2,#N/A,C187&gt;$K$2,#N/A,C187&lt;$K$2,C187))</f>
        <v>0.76500000000000001</v>
      </c>
      <c r="L187" s="1" cm="1">
        <f t="array" ref="L187">IF(C187=0,#N/A,_xlfn.IFS(C187&lt;0,#N/A,C187&gt;1,#N/A,C187&lt;$K$2,C187))</f>
        <v>0.76500000000000001</v>
      </c>
      <c r="M187" s="1" cm="1">
        <f t="array" ref="M187">IF(D187=0,#N/A,_xlfn.IFS(D187&lt;$I$3,#N/A,D187&gt;$K$3,#N/A,D187&lt;$K$3,D187))</f>
        <v>0.54800000000000004</v>
      </c>
      <c r="N187" s="1" cm="1">
        <f t="array" ref="N187">IF(D187=0,#N/A,_xlfn.IFS(D187&lt;0,#N/A,D187&gt;1,#N/A,D187&lt;$K$2,D187))</f>
        <v>0.54800000000000004</v>
      </c>
      <c r="O187" s="1" cm="1">
        <f t="array" ref="O187">IF(E187=0,#N/A,_xlfn.IFS(E187&lt;$I$4,#N/A,E187&gt;$K$4,#N/A,E187&lt;$K$4,E187))</f>
        <v>46</v>
      </c>
      <c r="P187" s="1" cm="1">
        <f t="array" ref="P187">IF(E187=0,#N/A,_xlfn.IFS(E187&lt;0,#N/A,E187&gt;$K$4,#N/A,E187&lt;$K$4,E187))</f>
        <v>46</v>
      </c>
      <c r="Q187" s="10" cm="1">
        <f t="array" ref="Q187">IF(F187=0,#N/A,_xlfn.IFS(F187&lt;$I$5,#N/A,F187&gt;$K$5,#N/A,F187&lt;$K$5,F187))</f>
        <v>32.5</v>
      </c>
      <c r="R187" s="10"/>
      <c r="S187" s="10" cm="1">
        <f t="array" ref="S187">IF(G187=0,#N/A,_xlfn.IFS(G187&lt;$I$6,#N/A,G187&gt;$K$6,#N/A,G187&lt;$K$6,G187))</f>
        <v>8</v>
      </c>
      <c r="T187" s="23" cm="1">
        <f t="array" ref="T187">IF(I187=0,#N/A,_xlfn.IFS(I187&lt;$I$7,#N/A,I187&gt;$K$7,#N/A,I187&lt;$K$7,I187))</f>
        <v>4420.2</v>
      </c>
    </row>
    <row r="188" spans="1:20" x14ac:dyDescent="0.3">
      <c r="A188" s="2">
        <v>46524</v>
      </c>
      <c r="B188" s="1" t="s">
        <v>13</v>
      </c>
      <c r="C188" s="1">
        <v>0.33700000000000002</v>
      </c>
      <c r="D188" s="1">
        <v>0.20200000000000001</v>
      </c>
      <c r="E188" s="1">
        <v>30.6</v>
      </c>
      <c r="F188" s="1">
        <v>32.200000000000003</v>
      </c>
      <c r="G188" s="1">
        <v>12</v>
      </c>
      <c r="H188" s="1" t="s">
        <v>9</v>
      </c>
      <c r="I188" s="24">
        <v>1625.2</v>
      </c>
      <c r="J188" s="1" t="s">
        <v>12</v>
      </c>
      <c r="K188" s="1" cm="1">
        <f t="array" ref="K188">IF(C188=0,#N/A,_xlfn.IFS(C188&lt;$I$2,#N/A,C188&gt;$K$2,#N/A,C188&lt;$K$2,C188))</f>
        <v>0.33700000000000002</v>
      </c>
      <c r="L188" s="1" cm="1">
        <f t="array" ref="L188">IF(C188=0,#N/A,_xlfn.IFS(C188&lt;0,#N/A,C188&gt;1,#N/A,C188&lt;$K$2,C188))</f>
        <v>0.33700000000000002</v>
      </c>
      <c r="M188" s="1" cm="1">
        <f t="array" ref="M188">IF(D188=0,#N/A,_xlfn.IFS(D188&lt;$I$3,#N/A,D188&gt;$K$3,#N/A,D188&lt;$K$3,D188))</f>
        <v>0.20200000000000001</v>
      </c>
      <c r="N188" s="1" cm="1">
        <f t="array" ref="N188">IF(D188=0,#N/A,_xlfn.IFS(D188&lt;0,#N/A,D188&gt;1,#N/A,D188&lt;$K$2,D188))</f>
        <v>0.20200000000000001</v>
      </c>
      <c r="O188" s="1" cm="1">
        <f t="array" ref="O188">IF(E188=0,#N/A,_xlfn.IFS(E188&lt;$I$4,#N/A,E188&gt;$K$4,#N/A,E188&lt;$K$4,E188))</f>
        <v>30.6</v>
      </c>
      <c r="P188" s="1" cm="1">
        <f t="array" ref="P188">IF(E188=0,#N/A,_xlfn.IFS(E188&lt;0,#N/A,E188&gt;$K$4,#N/A,E188&lt;$K$4,E188))</f>
        <v>30.6</v>
      </c>
      <c r="Q188" s="10" cm="1">
        <f t="array" ref="Q188">IF(F188=0,#N/A,_xlfn.IFS(F188&lt;$I$5,#N/A,F188&gt;$K$5,#N/A,F188&lt;$K$5,F188))</f>
        <v>32.200000000000003</v>
      </c>
      <c r="R188" s="10"/>
      <c r="S188" s="10" cm="1">
        <f t="array" ref="S188">IF(G188=0,#N/A,_xlfn.IFS(G188&lt;$I$6,#N/A,G188&gt;$K$6,#N/A,G188&lt;$K$6,G188))</f>
        <v>12</v>
      </c>
      <c r="T188" s="23" cm="1">
        <f t="array" ref="T188">IF(I188=0,#N/A,_xlfn.IFS(I188&lt;$I$7,#N/A,I188&gt;$K$7,#N/A,I188&lt;$K$7,I188))</f>
        <v>1625.2</v>
      </c>
    </row>
    <row r="189" spans="1:20" x14ac:dyDescent="0.3">
      <c r="A189" s="2">
        <v>46531</v>
      </c>
      <c r="B189" s="1" t="s">
        <v>25</v>
      </c>
      <c r="C189" s="1">
        <v>0.442</v>
      </c>
      <c r="D189" s="1">
        <v>0.35399999999999998</v>
      </c>
      <c r="E189" s="1">
        <v>82.2</v>
      </c>
      <c r="F189" s="1">
        <v>29.2</v>
      </c>
      <c r="G189" s="1">
        <v>9</v>
      </c>
      <c r="H189" s="1" t="s">
        <v>18</v>
      </c>
      <c r="I189" s="24">
        <v>3017.8</v>
      </c>
      <c r="J189" s="1" t="s">
        <v>10</v>
      </c>
      <c r="K189" s="1" cm="1">
        <f t="array" ref="K189">IF(C189=0,#N/A,_xlfn.IFS(C189&lt;$I$2,#N/A,C189&gt;$K$2,#N/A,C189&lt;$K$2,C189))</f>
        <v>0.442</v>
      </c>
      <c r="L189" s="1" cm="1">
        <f t="array" ref="L189">IF(C189=0,#N/A,_xlfn.IFS(C189&lt;0,#N/A,C189&gt;1,#N/A,C189&lt;$K$2,C189))</f>
        <v>0.442</v>
      </c>
      <c r="M189" s="1" cm="1">
        <f t="array" ref="M189">IF(D189=0,#N/A,_xlfn.IFS(D189&lt;$I$3,#N/A,D189&gt;$K$3,#N/A,D189&lt;$K$3,D189))</f>
        <v>0.35399999999999998</v>
      </c>
      <c r="N189" s="1" cm="1">
        <f t="array" ref="N189">IF(D189=0,#N/A,_xlfn.IFS(D189&lt;0,#N/A,D189&gt;1,#N/A,D189&lt;$K$2,D189))</f>
        <v>0.35399999999999998</v>
      </c>
      <c r="O189" s="1" cm="1">
        <f t="array" ref="O189">IF(E189=0,#N/A,_xlfn.IFS(E189&lt;$I$4,#N/A,E189&gt;$K$4,#N/A,E189&lt;$K$4,E189))</f>
        <v>82.2</v>
      </c>
      <c r="P189" s="1" cm="1">
        <f t="array" ref="P189">IF(E189=0,#N/A,_xlfn.IFS(E189&lt;0,#N/A,E189&gt;$K$4,#N/A,E189&lt;$K$4,E189))</f>
        <v>82.2</v>
      </c>
      <c r="Q189" s="10" cm="1">
        <f t="array" ref="Q189">IF(F189=0,#N/A,_xlfn.IFS(F189&lt;$I$5,#N/A,F189&gt;$K$5,#N/A,F189&lt;$K$5,F189))</f>
        <v>29.2</v>
      </c>
      <c r="R189" s="10"/>
      <c r="S189" s="10" cm="1">
        <f t="array" ref="S189">IF(G189=0,#N/A,_xlfn.IFS(G189&lt;$I$6,#N/A,G189&gt;$K$6,#N/A,G189&lt;$K$6,G189))</f>
        <v>9</v>
      </c>
      <c r="T189" s="23" cm="1">
        <f t="array" ref="T189">IF(I189=0,#N/A,_xlfn.IFS(I189&lt;$I$7,#N/A,I189&gt;$K$7,#N/A,I189&lt;$K$7,I189))</f>
        <v>3017.8</v>
      </c>
    </row>
    <row r="190" spans="1:20" x14ac:dyDescent="0.3">
      <c r="A190" s="2">
        <v>46538</v>
      </c>
      <c r="B190" s="1" t="s">
        <v>17</v>
      </c>
      <c r="C190" s="1">
        <v>0.435</v>
      </c>
      <c r="D190" s="1">
        <v>0.31</v>
      </c>
      <c r="E190" s="1">
        <v>5.7</v>
      </c>
      <c r="F190" s="1">
        <v>25.6</v>
      </c>
      <c r="G190" s="1">
        <v>11</v>
      </c>
      <c r="H190" s="1" t="s">
        <v>14</v>
      </c>
      <c r="I190" s="24">
        <v>3352.5</v>
      </c>
      <c r="J190" s="1" t="s">
        <v>10</v>
      </c>
      <c r="K190" s="1" cm="1">
        <f t="array" ref="K190">IF(C190=0,#N/A,_xlfn.IFS(C190&lt;$I$2,#N/A,C190&gt;$K$2,#N/A,C190&lt;$K$2,C190))</f>
        <v>0.435</v>
      </c>
      <c r="L190" s="1" cm="1">
        <f t="array" ref="L190">IF(C190=0,#N/A,_xlfn.IFS(C190&lt;0,#N/A,C190&gt;1,#N/A,C190&lt;$K$2,C190))</f>
        <v>0.435</v>
      </c>
      <c r="M190" s="1" cm="1">
        <f t="array" ref="M190">IF(D190=0,#N/A,_xlfn.IFS(D190&lt;$I$3,#N/A,D190&gt;$K$3,#N/A,D190&lt;$K$3,D190))</f>
        <v>0.31</v>
      </c>
      <c r="N190" s="1" cm="1">
        <f t="array" ref="N190">IF(D190=0,#N/A,_xlfn.IFS(D190&lt;0,#N/A,D190&gt;1,#N/A,D190&lt;$K$2,D190))</f>
        <v>0.31</v>
      </c>
      <c r="O190" s="1" cm="1">
        <f t="array" ref="O190">IF(E190=0,#N/A,_xlfn.IFS(E190&lt;$I$4,#N/A,E190&gt;$K$4,#N/A,E190&lt;$K$4,E190))</f>
        <v>5.7</v>
      </c>
      <c r="P190" s="1" cm="1">
        <f t="array" ref="P190">IF(E190=0,#N/A,_xlfn.IFS(E190&lt;0,#N/A,E190&gt;$K$4,#N/A,E190&lt;$K$4,E190))</f>
        <v>5.7</v>
      </c>
      <c r="Q190" s="10" cm="1">
        <f t="array" ref="Q190">IF(F190=0,#N/A,_xlfn.IFS(F190&lt;$I$5,#N/A,F190&gt;$K$5,#N/A,F190&lt;$K$5,F190))</f>
        <v>25.6</v>
      </c>
      <c r="R190" s="10"/>
      <c r="S190" s="10" cm="1">
        <f t="array" ref="S190">IF(G190=0,#N/A,_xlfn.IFS(G190&lt;$I$6,#N/A,G190&gt;$K$6,#N/A,G190&lt;$K$6,G190))</f>
        <v>11</v>
      </c>
      <c r="T190" s="23" cm="1">
        <f t="array" ref="T190">IF(I190=0,#N/A,_xlfn.IFS(I190&lt;$I$7,#N/A,I190&gt;$K$7,#N/A,I190&lt;$K$7,I190))</f>
        <v>3352.5</v>
      </c>
    </row>
    <row r="191" spans="1:20" x14ac:dyDescent="0.3">
      <c r="A191" s="2">
        <v>46545</v>
      </c>
      <c r="B191" s="1" t="s">
        <v>15</v>
      </c>
      <c r="C191" s="1">
        <v>0.88500000000000001</v>
      </c>
      <c r="D191" s="1">
        <v>0.109</v>
      </c>
      <c r="E191" s="1">
        <v>41.9</v>
      </c>
      <c r="F191" s="1">
        <v>23.8</v>
      </c>
      <c r="G191" s="1">
        <v>9</v>
      </c>
      <c r="H191" s="1" t="s">
        <v>14</v>
      </c>
      <c r="I191" s="24">
        <v>5780.7</v>
      </c>
      <c r="J191" s="1" t="s">
        <v>10</v>
      </c>
      <c r="K191" s="1" cm="1">
        <f t="array" ref="K191">IF(C191=0,#N/A,_xlfn.IFS(C191&lt;$I$2,#N/A,C191&gt;$K$2,#N/A,C191&lt;$K$2,C191))</f>
        <v>0.88500000000000001</v>
      </c>
      <c r="L191" s="1" cm="1">
        <f t="array" ref="L191">IF(C191=0,#N/A,_xlfn.IFS(C191&lt;0,#N/A,C191&gt;1,#N/A,C191&lt;$K$2,C191))</f>
        <v>0.88500000000000001</v>
      </c>
      <c r="M191" s="1" cm="1">
        <f t="array" ref="M191">IF(D191=0,#N/A,_xlfn.IFS(D191&lt;$I$3,#N/A,D191&gt;$K$3,#N/A,D191&lt;$K$3,D191))</f>
        <v>0.109</v>
      </c>
      <c r="N191" s="1" cm="1">
        <f t="array" ref="N191">IF(D191=0,#N/A,_xlfn.IFS(D191&lt;0,#N/A,D191&gt;1,#N/A,D191&lt;$K$2,D191))</f>
        <v>0.109</v>
      </c>
      <c r="O191" s="1" cm="1">
        <f t="array" ref="O191">IF(E191=0,#N/A,_xlfn.IFS(E191&lt;$I$4,#N/A,E191&gt;$K$4,#N/A,E191&lt;$K$4,E191))</f>
        <v>41.9</v>
      </c>
      <c r="P191" s="1" cm="1">
        <f t="array" ref="P191">IF(E191=0,#N/A,_xlfn.IFS(E191&lt;0,#N/A,E191&gt;$K$4,#N/A,E191&lt;$K$4,E191))</f>
        <v>41.9</v>
      </c>
      <c r="Q191" s="10" cm="1">
        <f t="array" ref="Q191">IF(F191=0,#N/A,_xlfn.IFS(F191&lt;$I$5,#N/A,F191&gt;$K$5,#N/A,F191&lt;$K$5,F191))</f>
        <v>23.8</v>
      </c>
      <c r="R191" s="10"/>
      <c r="S191" s="10" cm="1">
        <f t="array" ref="S191">IF(G191=0,#N/A,_xlfn.IFS(G191&lt;$I$6,#N/A,G191&gt;$K$6,#N/A,G191&lt;$K$6,G191))</f>
        <v>9</v>
      </c>
      <c r="T191" s="23" cm="1">
        <f t="array" ref="T191">IF(I191=0,#N/A,_xlfn.IFS(I191&lt;$I$7,#N/A,I191&gt;$K$7,#N/A,I191&lt;$K$7,I191))</f>
        <v>5780.7</v>
      </c>
    </row>
    <row r="192" spans="1:20" x14ac:dyDescent="0.3">
      <c r="A192" s="2">
        <v>46552</v>
      </c>
      <c r="B192" s="1" t="s">
        <v>26</v>
      </c>
      <c r="C192" s="1">
        <v>0.8</v>
      </c>
      <c r="D192" s="1">
        <v>0.496</v>
      </c>
      <c r="E192" s="1">
        <v>45.8</v>
      </c>
      <c r="F192" s="1">
        <v>21.6</v>
      </c>
      <c r="G192" s="1">
        <v>7</v>
      </c>
      <c r="H192" s="1" t="s">
        <v>14</v>
      </c>
      <c r="I192" s="24">
        <v>5098</v>
      </c>
      <c r="J192" s="1" t="s">
        <v>10</v>
      </c>
      <c r="K192" s="1" cm="1">
        <f t="array" ref="K192">IF(C192=0,#N/A,_xlfn.IFS(C192&lt;$I$2,#N/A,C192&gt;$K$2,#N/A,C192&lt;$K$2,C192))</f>
        <v>0.8</v>
      </c>
      <c r="L192" s="1" cm="1">
        <f t="array" ref="L192">IF(C192=0,#N/A,_xlfn.IFS(C192&lt;0,#N/A,C192&gt;1,#N/A,C192&lt;$K$2,C192))</f>
        <v>0.8</v>
      </c>
      <c r="M192" s="1" cm="1">
        <f t="array" ref="M192">IF(D192=0,#N/A,_xlfn.IFS(D192&lt;$I$3,#N/A,D192&gt;$K$3,#N/A,D192&lt;$K$3,D192))</f>
        <v>0.496</v>
      </c>
      <c r="N192" s="1" cm="1">
        <f t="array" ref="N192">IF(D192=0,#N/A,_xlfn.IFS(D192&lt;0,#N/A,D192&gt;1,#N/A,D192&lt;$K$2,D192))</f>
        <v>0.496</v>
      </c>
      <c r="O192" s="1" cm="1">
        <f t="array" ref="O192">IF(E192=0,#N/A,_xlfn.IFS(E192&lt;$I$4,#N/A,E192&gt;$K$4,#N/A,E192&lt;$K$4,E192))</f>
        <v>45.8</v>
      </c>
      <c r="P192" s="1" cm="1">
        <f t="array" ref="P192">IF(E192=0,#N/A,_xlfn.IFS(E192&lt;0,#N/A,E192&gt;$K$4,#N/A,E192&lt;$K$4,E192))</f>
        <v>45.8</v>
      </c>
      <c r="Q192" s="10" cm="1">
        <f t="array" ref="Q192">IF(F192=0,#N/A,_xlfn.IFS(F192&lt;$I$5,#N/A,F192&gt;$K$5,#N/A,F192&lt;$K$5,F192))</f>
        <v>21.6</v>
      </c>
      <c r="R192" s="10"/>
      <c r="S192" s="10" cm="1">
        <f t="array" ref="S192">IF(G192=0,#N/A,_xlfn.IFS(G192&lt;$I$6,#N/A,G192&gt;$K$6,#N/A,G192&lt;$K$6,G192))</f>
        <v>7</v>
      </c>
      <c r="T192" s="23" cm="1">
        <f t="array" ref="T192">IF(I192=0,#N/A,_xlfn.IFS(I192&lt;$I$7,#N/A,I192&gt;$K$7,#N/A,I192&lt;$K$7,I192))</f>
        <v>5098</v>
      </c>
    </row>
    <row r="193" spans="1:20" x14ac:dyDescent="0.3">
      <c r="A193" s="2">
        <v>46559</v>
      </c>
      <c r="B193" s="1" t="s">
        <v>21</v>
      </c>
      <c r="C193" s="1">
        <v>0.69099999999999995</v>
      </c>
      <c r="D193" s="1">
        <v>0.13500000000000001</v>
      </c>
      <c r="E193" s="1">
        <v>72.5</v>
      </c>
      <c r="F193" s="1">
        <v>25.3</v>
      </c>
      <c r="G193" s="1">
        <v>0</v>
      </c>
      <c r="H193" s="1" t="s">
        <v>9</v>
      </c>
      <c r="I193" s="24">
        <v>3917.2</v>
      </c>
      <c r="J193" s="1" t="s">
        <v>10</v>
      </c>
      <c r="K193" s="1" cm="1">
        <f t="array" ref="K193">IF(C193=0,#N/A,_xlfn.IFS(C193&lt;$I$2,#N/A,C193&gt;$K$2,#N/A,C193&lt;$K$2,C193))</f>
        <v>0.69099999999999995</v>
      </c>
      <c r="L193" s="1" cm="1">
        <f t="array" ref="L193">IF(C193=0,#N/A,_xlfn.IFS(C193&lt;0,#N/A,C193&gt;1,#N/A,C193&lt;$K$2,C193))</f>
        <v>0.69099999999999995</v>
      </c>
      <c r="M193" s="1" cm="1">
        <f t="array" ref="M193">IF(D193=0,#N/A,_xlfn.IFS(D193&lt;$I$3,#N/A,D193&gt;$K$3,#N/A,D193&lt;$K$3,D193))</f>
        <v>0.13500000000000001</v>
      </c>
      <c r="N193" s="1" cm="1">
        <f t="array" ref="N193">IF(D193=0,#N/A,_xlfn.IFS(D193&lt;0,#N/A,D193&gt;1,#N/A,D193&lt;$K$2,D193))</f>
        <v>0.13500000000000001</v>
      </c>
      <c r="O193" s="1" cm="1">
        <f t="array" ref="O193">IF(E193=0,#N/A,_xlfn.IFS(E193&lt;$I$4,#N/A,E193&gt;$K$4,#N/A,E193&lt;$K$4,E193))</f>
        <v>72.5</v>
      </c>
      <c r="P193" s="1" cm="1">
        <f t="array" ref="P193">IF(E193=0,#N/A,_xlfn.IFS(E193&lt;0,#N/A,E193&gt;$K$4,#N/A,E193&lt;$K$4,E193))</f>
        <v>72.5</v>
      </c>
      <c r="Q193" s="10" cm="1">
        <f t="array" ref="Q193">IF(F193=0,#N/A,_xlfn.IFS(F193&lt;$I$5,#N/A,F193&gt;$K$5,#N/A,F193&lt;$K$5,F193))</f>
        <v>25.3</v>
      </c>
      <c r="R193" s="10"/>
      <c r="S193" s="10" t="e" cm="1">
        <f t="array" ref="S193">IF(G193=0,#N/A,_xlfn.IFS(G193&lt;$I$6,#N/A,G193&gt;$K$6,#N/A,G193&lt;$K$6,G193))</f>
        <v>#N/A</v>
      </c>
      <c r="T193" s="23" cm="1">
        <f t="array" ref="T193">IF(I193=0,#N/A,_xlfn.IFS(I193&lt;$I$7,#N/A,I193&gt;$K$7,#N/A,I193&lt;$K$7,I193))</f>
        <v>3917.2</v>
      </c>
    </row>
    <row r="194" spans="1:20" x14ac:dyDescent="0.3">
      <c r="A194" s="2">
        <v>46566</v>
      </c>
      <c r="B194" s="1" t="s">
        <v>21</v>
      </c>
      <c r="C194" s="1">
        <v>0.70899999999999996</v>
      </c>
      <c r="D194" s="1">
        <v>0.33700000000000002</v>
      </c>
      <c r="E194" s="1">
        <v>57.4</v>
      </c>
      <c r="F194" s="1">
        <v>26.2</v>
      </c>
      <c r="G194" s="1">
        <v>12</v>
      </c>
      <c r="H194" s="1" t="s">
        <v>18</v>
      </c>
      <c r="I194" s="24">
        <v>4592.8999999999996</v>
      </c>
      <c r="J194" s="1" t="s">
        <v>10</v>
      </c>
      <c r="K194" s="1" cm="1">
        <f t="array" ref="K194">IF(C194=0,#N/A,_xlfn.IFS(C194&lt;$I$2,#N/A,C194&gt;$K$2,#N/A,C194&lt;$K$2,C194))</f>
        <v>0.70899999999999996</v>
      </c>
      <c r="L194" s="1" cm="1">
        <f t="array" ref="L194">IF(C194=0,#N/A,_xlfn.IFS(C194&lt;0,#N/A,C194&gt;1,#N/A,C194&lt;$K$2,C194))</f>
        <v>0.70899999999999996</v>
      </c>
      <c r="M194" s="1" cm="1">
        <f t="array" ref="M194">IF(D194=0,#N/A,_xlfn.IFS(D194&lt;$I$3,#N/A,D194&gt;$K$3,#N/A,D194&lt;$K$3,D194))</f>
        <v>0.33700000000000002</v>
      </c>
      <c r="N194" s="1" cm="1">
        <f t="array" ref="N194">IF(D194=0,#N/A,_xlfn.IFS(D194&lt;0,#N/A,D194&gt;1,#N/A,D194&lt;$K$2,D194))</f>
        <v>0.33700000000000002</v>
      </c>
      <c r="O194" s="1" cm="1">
        <f t="array" ref="O194">IF(E194=0,#N/A,_xlfn.IFS(E194&lt;$I$4,#N/A,E194&gt;$K$4,#N/A,E194&lt;$K$4,E194))</f>
        <v>57.4</v>
      </c>
      <c r="P194" s="1" cm="1">
        <f t="array" ref="P194">IF(E194=0,#N/A,_xlfn.IFS(E194&lt;0,#N/A,E194&gt;$K$4,#N/A,E194&lt;$K$4,E194))</f>
        <v>57.4</v>
      </c>
      <c r="Q194" s="10" cm="1">
        <f t="array" ref="Q194">IF(F194=0,#N/A,_xlfn.IFS(F194&lt;$I$5,#N/A,F194&gt;$K$5,#N/A,F194&lt;$K$5,F194))</f>
        <v>26.2</v>
      </c>
      <c r="R194" s="10"/>
      <c r="S194" s="10" cm="1">
        <f t="array" ref="S194">IF(G194=0,#N/A,_xlfn.IFS(G194&lt;$I$6,#N/A,G194&gt;$K$6,#N/A,G194&lt;$K$6,G194))</f>
        <v>12</v>
      </c>
      <c r="T194" s="23" cm="1">
        <f t="array" ref="T194">IF(I194=0,#N/A,_xlfn.IFS(I194&lt;$I$7,#N/A,I194&gt;$K$7,#N/A,I194&lt;$K$7,I194))</f>
        <v>4592.8999999999996</v>
      </c>
    </row>
    <row r="195" spans="1:20" x14ac:dyDescent="0.3">
      <c r="A195" s="2">
        <v>46573</v>
      </c>
      <c r="B195" s="1" t="s">
        <v>27</v>
      </c>
      <c r="C195" s="1">
        <v>0.59299999999999997</v>
      </c>
      <c r="D195" s="1">
        <v>0.38</v>
      </c>
      <c r="E195" s="1">
        <v>66.7</v>
      </c>
      <c r="F195" s="1">
        <v>30.1</v>
      </c>
      <c r="G195" s="1">
        <v>7</v>
      </c>
      <c r="H195" s="1" t="s">
        <v>14</v>
      </c>
      <c r="I195" s="24">
        <v>3511.3</v>
      </c>
      <c r="J195" s="1" t="s">
        <v>10</v>
      </c>
      <c r="K195" s="1" cm="1">
        <f t="array" ref="K195">IF(C195=0,#N/A,_xlfn.IFS(C195&lt;$I$2,#N/A,C195&gt;$K$2,#N/A,C195&lt;$K$2,C195))</f>
        <v>0.59299999999999997</v>
      </c>
      <c r="L195" s="1" cm="1">
        <f t="array" ref="L195">IF(C195=0,#N/A,_xlfn.IFS(C195&lt;0,#N/A,C195&gt;1,#N/A,C195&lt;$K$2,C195))</f>
        <v>0.59299999999999997</v>
      </c>
      <c r="M195" s="1" cm="1">
        <f t="array" ref="M195">IF(D195=0,#N/A,_xlfn.IFS(D195&lt;$I$3,#N/A,D195&gt;$K$3,#N/A,D195&lt;$K$3,D195))</f>
        <v>0.38</v>
      </c>
      <c r="N195" s="1" cm="1">
        <f t="array" ref="N195">IF(D195=0,#N/A,_xlfn.IFS(D195&lt;0,#N/A,D195&gt;1,#N/A,D195&lt;$K$2,D195))</f>
        <v>0.38</v>
      </c>
      <c r="O195" s="1" cm="1">
        <f t="array" ref="O195">IF(E195=0,#N/A,_xlfn.IFS(E195&lt;$I$4,#N/A,E195&gt;$K$4,#N/A,E195&lt;$K$4,E195))</f>
        <v>66.7</v>
      </c>
      <c r="P195" s="1" cm="1">
        <f t="array" ref="P195">IF(E195=0,#N/A,_xlfn.IFS(E195&lt;0,#N/A,E195&gt;$K$4,#N/A,E195&lt;$K$4,E195))</f>
        <v>66.7</v>
      </c>
      <c r="Q195" s="10" cm="1">
        <f t="array" ref="Q195">IF(F195=0,#N/A,_xlfn.IFS(F195&lt;$I$5,#N/A,F195&gt;$K$5,#N/A,F195&lt;$K$5,F195))</f>
        <v>30.1</v>
      </c>
      <c r="R195" s="10"/>
      <c r="S195" s="10" cm="1">
        <f t="array" ref="S195">IF(G195=0,#N/A,_xlfn.IFS(G195&lt;$I$6,#N/A,G195&gt;$K$6,#N/A,G195&lt;$K$6,G195))</f>
        <v>7</v>
      </c>
      <c r="T195" s="23" cm="1">
        <f t="array" ref="T195">IF(I195=0,#N/A,_xlfn.IFS(I195&lt;$I$7,#N/A,I195&gt;$K$7,#N/A,I195&lt;$K$7,I195))</f>
        <v>3511.3</v>
      </c>
    </row>
    <row r="196" spans="1:20" x14ac:dyDescent="0.3">
      <c r="A196" s="2">
        <v>46580</v>
      </c>
      <c r="B196" s="1" t="s">
        <v>19</v>
      </c>
      <c r="C196" s="1">
        <v>0.86299999999999999</v>
      </c>
      <c r="D196" s="1">
        <v>0.41399999999999998</v>
      </c>
      <c r="E196" s="1">
        <v>77.7</v>
      </c>
      <c r="F196" s="1">
        <v>29.9</v>
      </c>
      <c r="G196" s="1">
        <v>8</v>
      </c>
      <c r="H196" s="1" t="s">
        <v>9</v>
      </c>
      <c r="I196" s="24">
        <v>5126.3</v>
      </c>
      <c r="J196" s="1" t="s">
        <v>10</v>
      </c>
      <c r="K196" s="1" cm="1">
        <f t="array" ref="K196">IF(C196=0,#N/A,_xlfn.IFS(C196&lt;$I$2,#N/A,C196&gt;$K$2,#N/A,C196&lt;$K$2,C196))</f>
        <v>0.86299999999999999</v>
      </c>
      <c r="L196" s="1" cm="1">
        <f t="array" ref="L196">IF(C196=0,#N/A,_xlfn.IFS(C196&lt;0,#N/A,C196&gt;1,#N/A,C196&lt;$K$2,C196))</f>
        <v>0.86299999999999999</v>
      </c>
      <c r="M196" s="1" cm="1">
        <f t="array" ref="M196">IF(D196=0,#N/A,_xlfn.IFS(D196&lt;$I$3,#N/A,D196&gt;$K$3,#N/A,D196&lt;$K$3,D196))</f>
        <v>0.41399999999999998</v>
      </c>
      <c r="N196" s="1" cm="1">
        <f t="array" ref="N196">IF(D196=0,#N/A,_xlfn.IFS(D196&lt;0,#N/A,D196&gt;1,#N/A,D196&lt;$K$2,D196))</f>
        <v>0.41399999999999998</v>
      </c>
      <c r="O196" s="1" cm="1">
        <f t="array" ref="O196">IF(E196=0,#N/A,_xlfn.IFS(E196&lt;$I$4,#N/A,E196&gt;$K$4,#N/A,E196&lt;$K$4,E196))</f>
        <v>77.7</v>
      </c>
      <c r="P196" s="1" cm="1">
        <f t="array" ref="P196">IF(E196=0,#N/A,_xlfn.IFS(E196&lt;0,#N/A,E196&gt;$K$4,#N/A,E196&lt;$K$4,E196))</f>
        <v>77.7</v>
      </c>
      <c r="Q196" s="10" cm="1">
        <f t="array" ref="Q196">IF(F196=0,#N/A,_xlfn.IFS(F196&lt;$I$5,#N/A,F196&gt;$K$5,#N/A,F196&lt;$K$5,F196))</f>
        <v>29.9</v>
      </c>
      <c r="R196" s="10"/>
      <c r="S196" s="10" cm="1">
        <f t="array" ref="S196">IF(G196=0,#N/A,_xlfn.IFS(G196&lt;$I$6,#N/A,G196&gt;$K$6,#N/A,G196&lt;$K$6,G196))</f>
        <v>8</v>
      </c>
      <c r="T196" s="23" cm="1">
        <f t="array" ref="T196">IF(I196=0,#N/A,_xlfn.IFS(I196&lt;$I$7,#N/A,I196&gt;$K$7,#N/A,I196&lt;$K$7,I196))</f>
        <v>5126.3</v>
      </c>
    </row>
    <row r="197" spans="1:20" x14ac:dyDescent="0.3">
      <c r="A197" s="2">
        <v>46587</v>
      </c>
      <c r="B197" s="1" t="s">
        <v>25</v>
      </c>
      <c r="C197" s="1">
        <v>0.54700000000000004</v>
      </c>
      <c r="D197" s="1">
        <v>0.44400000000000001</v>
      </c>
      <c r="E197" s="1">
        <v>86.2</v>
      </c>
      <c r="F197" s="1">
        <v>21.1</v>
      </c>
      <c r="G197" s="1">
        <v>5</v>
      </c>
      <c r="H197" s="1" t="s">
        <v>14</v>
      </c>
      <c r="I197" s="24">
        <v>3914.8</v>
      </c>
      <c r="J197" s="1" t="s">
        <v>10</v>
      </c>
      <c r="K197" s="1" cm="1">
        <f t="array" ref="K197">IF(C197=0,#N/A,_xlfn.IFS(C197&lt;$I$2,#N/A,C197&gt;$K$2,#N/A,C197&lt;$K$2,C197))</f>
        <v>0.54700000000000004</v>
      </c>
      <c r="L197" s="1" cm="1">
        <f t="array" ref="L197">IF(C197=0,#N/A,_xlfn.IFS(C197&lt;0,#N/A,C197&gt;1,#N/A,C197&lt;$K$2,C197))</f>
        <v>0.54700000000000004</v>
      </c>
      <c r="M197" s="1" cm="1">
        <f t="array" ref="M197">IF(D197=0,#N/A,_xlfn.IFS(D197&lt;$I$3,#N/A,D197&gt;$K$3,#N/A,D197&lt;$K$3,D197))</f>
        <v>0.44400000000000001</v>
      </c>
      <c r="N197" s="1" cm="1">
        <f t="array" ref="N197">IF(D197=0,#N/A,_xlfn.IFS(D197&lt;0,#N/A,D197&gt;1,#N/A,D197&lt;$K$2,D197))</f>
        <v>0.44400000000000001</v>
      </c>
      <c r="O197" s="1" cm="1">
        <f t="array" ref="O197">IF(E197=0,#N/A,_xlfn.IFS(E197&lt;$I$4,#N/A,E197&gt;$K$4,#N/A,E197&lt;$K$4,E197))</f>
        <v>86.2</v>
      </c>
      <c r="P197" s="1" cm="1">
        <f t="array" ref="P197">IF(E197=0,#N/A,_xlfn.IFS(E197&lt;0,#N/A,E197&gt;$K$4,#N/A,E197&lt;$K$4,E197))</f>
        <v>86.2</v>
      </c>
      <c r="Q197" s="10" cm="1">
        <f t="array" ref="Q197">IF(F197=0,#N/A,_xlfn.IFS(F197&lt;$I$5,#N/A,F197&gt;$K$5,#N/A,F197&lt;$K$5,F197))</f>
        <v>21.1</v>
      </c>
      <c r="R197" s="10"/>
      <c r="S197" s="10" cm="1">
        <f t="array" ref="S197">IF(G197=0,#N/A,_xlfn.IFS(G197&lt;$I$6,#N/A,G197&gt;$K$6,#N/A,G197&lt;$K$6,G197))</f>
        <v>5</v>
      </c>
      <c r="T197" s="23" cm="1">
        <f t="array" ref="T197">IF(I197=0,#N/A,_xlfn.IFS(I197&lt;$I$7,#N/A,I197&gt;$K$7,#N/A,I197&lt;$K$7,I197))</f>
        <v>3914.8</v>
      </c>
    </row>
    <row r="198" spans="1:20" x14ac:dyDescent="0.3">
      <c r="A198" s="2">
        <v>46594</v>
      </c>
      <c r="B198" s="1" t="s">
        <v>32</v>
      </c>
      <c r="C198" s="1">
        <v>0.46600000000000003</v>
      </c>
      <c r="D198" s="1">
        <v>0.22700000000000001</v>
      </c>
      <c r="E198" s="1">
        <v>31.4</v>
      </c>
      <c r="F198" s="1">
        <v>25.9</v>
      </c>
      <c r="G198" s="1">
        <v>9</v>
      </c>
      <c r="H198" s="1" t="s">
        <v>18</v>
      </c>
      <c r="I198" s="24">
        <v>3468</v>
      </c>
      <c r="J198" s="1" t="s">
        <v>10</v>
      </c>
      <c r="K198" s="1" cm="1">
        <f t="array" ref="K198">IF(C198=0,#N/A,_xlfn.IFS(C198&lt;$I$2,#N/A,C198&gt;$K$2,#N/A,C198&lt;$K$2,C198))</f>
        <v>0.46600000000000003</v>
      </c>
      <c r="L198" s="1" cm="1">
        <f t="array" ref="L198">IF(C198=0,#N/A,_xlfn.IFS(C198&lt;0,#N/A,C198&gt;1,#N/A,C198&lt;$K$2,C198))</f>
        <v>0.46600000000000003</v>
      </c>
      <c r="M198" s="1" cm="1">
        <f t="array" ref="M198">IF(D198=0,#N/A,_xlfn.IFS(D198&lt;$I$3,#N/A,D198&gt;$K$3,#N/A,D198&lt;$K$3,D198))</f>
        <v>0.22700000000000001</v>
      </c>
      <c r="N198" s="1" cm="1">
        <f t="array" ref="N198">IF(D198=0,#N/A,_xlfn.IFS(D198&lt;0,#N/A,D198&gt;1,#N/A,D198&lt;$K$2,D198))</f>
        <v>0.22700000000000001</v>
      </c>
      <c r="O198" s="1" cm="1">
        <f t="array" ref="O198">IF(E198=0,#N/A,_xlfn.IFS(E198&lt;$I$4,#N/A,E198&gt;$K$4,#N/A,E198&lt;$K$4,E198))</f>
        <v>31.4</v>
      </c>
      <c r="P198" s="1" cm="1">
        <f t="array" ref="P198">IF(E198=0,#N/A,_xlfn.IFS(E198&lt;0,#N/A,E198&gt;$K$4,#N/A,E198&lt;$K$4,E198))</f>
        <v>31.4</v>
      </c>
      <c r="Q198" s="10" cm="1">
        <f t="array" ref="Q198">IF(F198=0,#N/A,_xlfn.IFS(F198&lt;$I$5,#N/A,F198&gt;$K$5,#N/A,F198&lt;$K$5,F198))</f>
        <v>25.9</v>
      </c>
      <c r="R198" s="10"/>
      <c r="S198" s="10" cm="1">
        <f t="array" ref="S198">IF(G198=0,#N/A,_xlfn.IFS(G198&lt;$I$6,#N/A,G198&gt;$K$6,#N/A,G198&lt;$K$6,G198))</f>
        <v>9</v>
      </c>
      <c r="T198" s="23" cm="1">
        <f t="array" ref="T198">IF(I198=0,#N/A,_xlfn.IFS(I198&lt;$I$7,#N/A,I198&gt;$K$7,#N/A,I198&lt;$K$7,I198))</f>
        <v>3468</v>
      </c>
    </row>
    <row r="199" spans="1:20" x14ac:dyDescent="0.3">
      <c r="A199" s="2">
        <v>46601</v>
      </c>
      <c r="B199" s="1" t="s">
        <v>30</v>
      </c>
      <c r="C199" s="1">
        <v>-0.3</v>
      </c>
      <c r="D199" s="1">
        <v>0.105</v>
      </c>
      <c r="E199" s="1">
        <v>53.8</v>
      </c>
      <c r="F199" s="1">
        <v>22.7</v>
      </c>
      <c r="G199" s="1">
        <v>14</v>
      </c>
      <c r="H199" s="1" t="s">
        <v>14</v>
      </c>
      <c r="I199" s="24">
        <v>4573844801388180</v>
      </c>
      <c r="J199" s="1" t="s">
        <v>10</v>
      </c>
      <c r="K199" s="1" t="e" cm="1">
        <f t="array" ref="K199">IF(C199=0,#N/A,_xlfn.IFS(C199&lt;$I$2,#N/A,C199&gt;$K$2,#N/A,C199&lt;$K$2,C199))</f>
        <v>#N/A</v>
      </c>
      <c r="L199" s="1" t="e" cm="1">
        <f t="array" ref="L199">IF(C199=0,#N/A,_xlfn.IFS(C199&lt;0,#N/A,C199&gt;1,#N/A,C199&lt;$K$2,C199))</f>
        <v>#N/A</v>
      </c>
      <c r="M199" s="1" cm="1">
        <f t="array" ref="M199">IF(D199=0,#N/A,_xlfn.IFS(D199&lt;$I$3,#N/A,D199&gt;$K$3,#N/A,D199&lt;$K$3,D199))</f>
        <v>0.105</v>
      </c>
      <c r="N199" s="1" cm="1">
        <f t="array" ref="N199">IF(D199=0,#N/A,_xlfn.IFS(D199&lt;0,#N/A,D199&gt;1,#N/A,D199&lt;$K$2,D199))</f>
        <v>0.105</v>
      </c>
      <c r="O199" s="1" cm="1">
        <f t="array" ref="O199">IF(E199=0,#N/A,_xlfn.IFS(E199&lt;$I$4,#N/A,E199&gt;$K$4,#N/A,E199&lt;$K$4,E199))</f>
        <v>53.8</v>
      </c>
      <c r="P199" s="1" cm="1">
        <f t="array" ref="P199">IF(E199=0,#N/A,_xlfn.IFS(E199&lt;0,#N/A,E199&gt;$K$4,#N/A,E199&lt;$K$4,E199))</f>
        <v>53.8</v>
      </c>
      <c r="Q199" s="10" cm="1">
        <f t="array" ref="Q199">IF(F199=0,#N/A,_xlfn.IFS(F199&lt;$I$5,#N/A,F199&gt;$K$5,#N/A,F199&lt;$K$5,F199))</f>
        <v>22.7</v>
      </c>
      <c r="R199" s="10"/>
      <c r="S199" s="10" cm="1">
        <f t="array" ref="S199">IF(G199=0,#N/A,_xlfn.IFS(G199&lt;$I$6,#N/A,G199&gt;$K$6,#N/A,G199&lt;$K$6,G199))</f>
        <v>14</v>
      </c>
      <c r="T199" s="23" t="e" cm="1">
        <f t="array" ref="T199">IF(I199=0,#N/A,_xlfn.IFS(I199&lt;$I$7,#N/A,I199&gt;$K$7,#N/A,I199&lt;$K$7,I199))</f>
        <v>#N/A</v>
      </c>
    </row>
    <row r="200" spans="1:20" x14ac:dyDescent="0.3">
      <c r="A200" s="2">
        <v>46608</v>
      </c>
      <c r="B200" s="1" t="s">
        <v>20</v>
      </c>
      <c r="C200" s="1">
        <v>0.75</v>
      </c>
      <c r="D200" s="1">
        <v>0.46200000000000002</v>
      </c>
      <c r="E200" s="1">
        <v>84</v>
      </c>
      <c r="F200" s="1">
        <v>22.4</v>
      </c>
      <c r="G200" s="1">
        <v>4</v>
      </c>
      <c r="H200" s="1" t="s">
        <v>18</v>
      </c>
      <c r="I200" s="24">
        <v>4981.3999999999996</v>
      </c>
      <c r="J200" s="1" t="s">
        <v>10</v>
      </c>
      <c r="K200" s="1" cm="1">
        <f t="array" ref="K200">IF(C200=0,#N/A,_xlfn.IFS(C200&lt;$I$2,#N/A,C200&gt;$K$2,#N/A,C200&lt;$K$2,C200))</f>
        <v>0.75</v>
      </c>
      <c r="L200" s="1" cm="1">
        <f t="array" ref="L200">IF(C200=0,#N/A,_xlfn.IFS(C200&lt;0,#N/A,C200&gt;1,#N/A,C200&lt;$K$2,C200))</f>
        <v>0.75</v>
      </c>
      <c r="M200" s="1" cm="1">
        <f t="array" ref="M200">IF(D200=0,#N/A,_xlfn.IFS(D200&lt;$I$3,#N/A,D200&gt;$K$3,#N/A,D200&lt;$K$3,D200))</f>
        <v>0.46200000000000002</v>
      </c>
      <c r="N200" s="1" cm="1">
        <f t="array" ref="N200">IF(D200=0,#N/A,_xlfn.IFS(D200&lt;0,#N/A,D200&gt;1,#N/A,D200&lt;$K$2,D200))</f>
        <v>0.46200000000000002</v>
      </c>
      <c r="O200" s="1" cm="1">
        <f t="array" ref="O200">IF(E200=0,#N/A,_xlfn.IFS(E200&lt;$I$4,#N/A,E200&gt;$K$4,#N/A,E200&lt;$K$4,E200))</f>
        <v>84</v>
      </c>
      <c r="P200" s="1" cm="1">
        <f t="array" ref="P200">IF(E200=0,#N/A,_xlfn.IFS(E200&lt;0,#N/A,E200&gt;$K$4,#N/A,E200&lt;$K$4,E200))</f>
        <v>84</v>
      </c>
      <c r="Q200" s="10" cm="1">
        <f t="array" ref="Q200">IF(F200=0,#N/A,_xlfn.IFS(F200&lt;$I$5,#N/A,F200&gt;$K$5,#N/A,F200&lt;$K$5,F200))</f>
        <v>22.4</v>
      </c>
      <c r="R200" s="10"/>
      <c r="S200" s="10" cm="1">
        <f t="array" ref="S200">IF(G200=0,#N/A,_xlfn.IFS(G200&lt;$I$6,#N/A,G200&gt;$K$6,#N/A,G200&lt;$K$6,G200))</f>
        <v>4</v>
      </c>
      <c r="T200" s="23" cm="1">
        <f t="array" ref="T200">IF(I200=0,#N/A,_xlfn.IFS(I200&lt;$I$7,#N/A,I200&gt;$K$7,#N/A,I200&lt;$K$7,I200))</f>
        <v>4981.3999999999996</v>
      </c>
    </row>
    <row r="201" spans="1:20" x14ac:dyDescent="0.3">
      <c r="A201" s="2">
        <v>46615</v>
      </c>
      <c r="B201" s="1" t="s">
        <v>17</v>
      </c>
      <c r="C201" s="1">
        <v>0.71399999999999997</v>
      </c>
      <c r="D201" s="1">
        <v>0.36799999999999999</v>
      </c>
      <c r="E201" s="1">
        <v>98.9</v>
      </c>
      <c r="F201" s="1">
        <v>32.4</v>
      </c>
      <c r="G201" s="1">
        <v>5</v>
      </c>
      <c r="H201" s="1" t="s">
        <v>18</v>
      </c>
      <c r="I201" s="24">
        <v>3955.1</v>
      </c>
      <c r="J201" s="1" t="s">
        <v>10</v>
      </c>
      <c r="K201" s="1" cm="1">
        <f t="array" ref="K201">IF(C201=0,#N/A,_xlfn.IFS(C201&lt;$I$2,#N/A,C201&gt;$K$2,#N/A,C201&lt;$K$2,C201))</f>
        <v>0.71399999999999997</v>
      </c>
      <c r="L201" s="1" cm="1">
        <f t="array" ref="L201">IF(C201=0,#N/A,_xlfn.IFS(C201&lt;0,#N/A,C201&gt;1,#N/A,C201&lt;$K$2,C201))</f>
        <v>0.71399999999999997</v>
      </c>
      <c r="M201" s="1" cm="1">
        <f t="array" ref="M201">IF(D201=0,#N/A,_xlfn.IFS(D201&lt;$I$3,#N/A,D201&gt;$K$3,#N/A,D201&lt;$K$3,D201))</f>
        <v>0.36799999999999999</v>
      </c>
      <c r="N201" s="1" cm="1">
        <f t="array" ref="N201">IF(D201=0,#N/A,_xlfn.IFS(D201&lt;0,#N/A,D201&gt;1,#N/A,D201&lt;$K$2,D201))</f>
        <v>0.36799999999999999</v>
      </c>
      <c r="O201" s="1" cm="1">
        <f t="array" ref="O201">IF(E201=0,#N/A,_xlfn.IFS(E201&lt;$I$4,#N/A,E201&gt;$K$4,#N/A,E201&lt;$K$4,E201))</f>
        <v>98.9</v>
      </c>
      <c r="P201" s="1" cm="1">
        <f t="array" ref="P201">IF(E201=0,#N/A,_xlfn.IFS(E201&lt;0,#N/A,E201&gt;$K$4,#N/A,E201&lt;$K$4,E201))</f>
        <v>98.9</v>
      </c>
      <c r="Q201" s="10" cm="1">
        <f t="array" ref="Q201">IF(F201=0,#N/A,_xlfn.IFS(F201&lt;$I$5,#N/A,F201&gt;$K$5,#N/A,F201&lt;$K$5,F201))</f>
        <v>32.4</v>
      </c>
      <c r="R201" s="10"/>
      <c r="S201" s="10" cm="1">
        <f t="array" ref="S201">IF(G201=0,#N/A,_xlfn.IFS(G201&lt;$I$6,#N/A,G201&gt;$K$6,#N/A,G201&lt;$K$6,G201))</f>
        <v>5</v>
      </c>
      <c r="T201" s="23" cm="1">
        <f t="array" ref="T201">IF(I201=0,#N/A,_xlfn.IFS(I201&lt;$I$7,#N/A,I201&gt;$K$7,#N/A,I201&lt;$K$7,I201))</f>
        <v>3955.1</v>
      </c>
    </row>
    <row r="202" spans="1:20" x14ac:dyDescent="0.3">
      <c r="A202" s="2">
        <v>46622</v>
      </c>
      <c r="B202" s="1" t="s">
        <v>19</v>
      </c>
      <c r="C202" s="1">
        <v>0.46899999999999997</v>
      </c>
      <c r="D202" s="1">
        <v>0.51800000000000002</v>
      </c>
      <c r="E202" s="1">
        <v>89</v>
      </c>
      <c r="F202" s="1">
        <v>20.6</v>
      </c>
      <c r="G202" s="1">
        <v>12</v>
      </c>
      <c r="H202" s="1" t="s">
        <v>14</v>
      </c>
      <c r="I202" s="24">
        <v>3899.6</v>
      </c>
      <c r="J202" s="1" t="s">
        <v>10</v>
      </c>
      <c r="K202" s="1" cm="1">
        <f t="array" ref="K202">IF(C202=0,#N/A,_xlfn.IFS(C202&lt;$I$2,#N/A,C202&gt;$K$2,#N/A,C202&lt;$K$2,C202))</f>
        <v>0.46899999999999997</v>
      </c>
      <c r="L202" s="1" cm="1">
        <f t="array" ref="L202">IF(C202=0,#N/A,_xlfn.IFS(C202&lt;0,#N/A,C202&gt;1,#N/A,C202&lt;$K$2,C202))</f>
        <v>0.46899999999999997</v>
      </c>
      <c r="M202" s="1" cm="1">
        <f t="array" ref="M202">IF(D202=0,#N/A,_xlfn.IFS(D202&lt;$I$3,#N/A,D202&gt;$K$3,#N/A,D202&lt;$K$3,D202))</f>
        <v>0.51800000000000002</v>
      </c>
      <c r="N202" s="1" cm="1">
        <f t="array" ref="N202">IF(D202=0,#N/A,_xlfn.IFS(D202&lt;0,#N/A,D202&gt;1,#N/A,D202&lt;$K$2,D202))</f>
        <v>0.51800000000000002</v>
      </c>
      <c r="O202" s="1" cm="1">
        <f t="array" ref="O202">IF(E202=0,#N/A,_xlfn.IFS(E202&lt;$I$4,#N/A,E202&gt;$K$4,#N/A,E202&lt;$K$4,E202))</f>
        <v>89</v>
      </c>
      <c r="P202" s="1" cm="1">
        <f t="array" ref="P202">IF(E202=0,#N/A,_xlfn.IFS(E202&lt;0,#N/A,E202&gt;$K$4,#N/A,E202&lt;$K$4,E202))</f>
        <v>89</v>
      </c>
      <c r="Q202" s="10" cm="1">
        <f t="array" ref="Q202">IF(F202=0,#N/A,_xlfn.IFS(F202&lt;$I$5,#N/A,F202&gt;$K$5,#N/A,F202&lt;$K$5,F202))</f>
        <v>20.6</v>
      </c>
      <c r="R202" s="10"/>
      <c r="S202" s="10" cm="1">
        <f t="array" ref="S202">IF(G202=0,#N/A,_xlfn.IFS(G202&lt;$I$6,#N/A,G202&gt;$K$6,#N/A,G202&lt;$K$6,G202))</f>
        <v>12</v>
      </c>
      <c r="T202" s="23" cm="1">
        <f t="array" ref="T202">IF(I202=0,#N/A,_xlfn.IFS(I202&lt;$I$7,#N/A,I202&gt;$K$7,#N/A,I202&lt;$K$7,I202))</f>
        <v>3899.6</v>
      </c>
    </row>
    <row r="203" spans="1:20" x14ac:dyDescent="0.3">
      <c r="A203" s="2">
        <v>46629</v>
      </c>
      <c r="B203" s="1" t="s">
        <v>29</v>
      </c>
      <c r="C203" s="1">
        <v>0.218</v>
      </c>
      <c r="D203" s="1">
        <v>0.51100000000000001</v>
      </c>
      <c r="E203" s="1">
        <v>37.1</v>
      </c>
      <c r="F203" s="1">
        <v>26.3</v>
      </c>
      <c r="G203" s="1">
        <v>5</v>
      </c>
      <c r="H203" s="1" t="s">
        <v>14</v>
      </c>
      <c r="I203" s="24">
        <v>1713.6</v>
      </c>
      <c r="J203" s="1" t="s">
        <v>12</v>
      </c>
      <c r="K203" s="1" cm="1">
        <f t="array" ref="K203">IF(C203=0,#N/A,_xlfn.IFS(C203&lt;$I$2,#N/A,C203&gt;$K$2,#N/A,C203&lt;$K$2,C203))</f>
        <v>0.218</v>
      </c>
      <c r="L203" s="1" cm="1">
        <f t="array" ref="L203">IF(C203=0,#N/A,_xlfn.IFS(C203&lt;0,#N/A,C203&gt;1,#N/A,C203&lt;$K$2,C203))</f>
        <v>0.218</v>
      </c>
      <c r="M203" s="1" cm="1">
        <f t="array" ref="M203">IF(D203=0,#N/A,_xlfn.IFS(D203&lt;$I$3,#N/A,D203&gt;$K$3,#N/A,D203&lt;$K$3,D203))</f>
        <v>0.51100000000000001</v>
      </c>
      <c r="N203" s="1" cm="1">
        <f t="array" ref="N203">IF(D203=0,#N/A,_xlfn.IFS(D203&lt;0,#N/A,D203&gt;1,#N/A,D203&lt;$K$2,D203))</f>
        <v>0.51100000000000001</v>
      </c>
      <c r="O203" s="1" cm="1">
        <f t="array" ref="O203">IF(E203=0,#N/A,_xlfn.IFS(E203&lt;$I$4,#N/A,E203&gt;$K$4,#N/A,E203&lt;$K$4,E203))</f>
        <v>37.1</v>
      </c>
      <c r="P203" s="1" cm="1">
        <f t="array" ref="P203">IF(E203=0,#N/A,_xlfn.IFS(E203&lt;0,#N/A,E203&gt;$K$4,#N/A,E203&lt;$K$4,E203))</f>
        <v>37.1</v>
      </c>
      <c r="Q203" s="10" cm="1">
        <f t="array" ref="Q203">IF(F203=0,#N/A,_xlfn.IFS(F203&lt;$I$5,#N/A,F203&gt;$K$5,#N/A,F203&lt;$K$5,F203))</f>
        <v>26.3</v>
      </c>
      <c r="R203" s="10"/>
      <c r="S203" s="10" cm="1">
        <f t="array" ref="S203">IF(G203=0,#N/A,_xlfn.IFS(G203&lt;$I$6,#N/A,G203&gt;$K$6,#N/A,G203&lt;$K$6,G203))</f>
        <v>5</v>
      </c>
      <c r="T203" s="23" cm="1">
        <f t="array" ref="T203">IF(I203=0,#N/A,_xlfn.IFS(I203&lt;$I$7,#N/A,I203&gt;$K$7,#N/A,I203&lt;$K$7,I203))</f>
        <v>1713.6</v>
      </c>
    </row>
    <row r="204" spans="1:20" x14ac:dyDescent="0.3">
      <c r="A204" s="2">
        <v>46636</v>
      </c>
      <c r="B204" s="1" t="s">
        <v>30</v>
      </c>
      <c r="C204" s="1">
        <v>0.78700000000000003</v>
      </c>
      <c r="D204" s="1">
        <v>0.52200000000000002</v>
      </c>
      <c r="E204" s="1">
        <v>19.5</v>
      </c>
      <c r="F204" s="1">
        <v>22.5</v>
      </c>
      <c r="G204" s="1">
        <v>8</v>
      </c>
      <c r="H204" s="1" t="s">
        <v>18</v>
      </c>
      <c r="I204" s="24">
        <v>5344.3</v>
      </c>
      <c r="J204" s="1" t="s">
        <v>10</v>
      </c>
      <c r="K204" s="1" cm="1">
        <f t="array" ref="K204">IF(C204=0,#N/A,_xlfn.IFS(C204&lt;$I$2,#N/A,C204&gt;$K$2,#N/A,C204&lt;$K$2,C204))</f>
        <v>0.78700000000000003</v>
      </c>
      <c r="L204" s="1" cm="1">
        <f t="array" ref="L204">IF(C204=0,#N/A,_xlfn.IFS(C204&lt;0,#N/A,C204&gt;1,#N/A,C204&lt;$K$2,C204))</f>
        <v>0.78700000000000003</v>
      </c>
      <c r="M204" s="1" cm="1">
        <f t="array" ref="M204">IF(D204=0,#N/A,_xlfn.IFS(D204&lt;$I$3,#N/A,D204&gt;$K$3,#N/A,D204&lt;$K$3,D204))</f>
        <v>0.52200000000000002</v>
      </c>
      <c r="N204" s="1" cm="1">
        <f t="array" ref="N204">IF(D204=0,#N/A,_xlfn.IFS(D204&lt;0,#N/A,D204&gt;1,#N/A,D204&lt;$K$2,D204))</f>
        <v>0.52200000000000002</v>
      </c>
      <c r="O204" s="1" cm="1">
        <f t="array" ref="O204">IF(E204=0,#N/A,_xlfn.IFS(E204&lt;$I$4,#N/A,E204&gt;$K$4,#N/A,E204&lt;$K$4,E204))</f>
        <v>19.5</v>
      </c>
      <c r="P204" s="1" cm="1">
        <f t="array" ref="P204">IF(E204=0,#N/A,_xlfn.IFS(E204&lt;0,#N/A,E204&gt;$K$4,#N/A,E204&lt;$K$4,E204))</f>
        <v>19.5</v>
      </c>
      <c r="Q204" s="10" cm="1">
        <f t="array" ref="Q204">IF(F204=0,#N/A,_xlfn.IFS(F204&lt;$I$5,#N/A,F204&gt;$K$5,#N/A,F204&lt;$K$5,F204))</f>
        <v>22.5</v>
      </c>
      <c r="R204" s="10"/>
      <c r="S204" s="10" cm="1">
        <f t="array" ref="S204">IF(G204=0,#N/A,_xlfn.IFS(G204&lt;$I$6,#N/A,G204&gt;$K$6,#N/A,G204&lt;$K$6,G204))</f>
        <v>8</v>
      </c>
      <c r="T204" s="23" cm="1">
        <f t="array" ref="T204">IF(I204=0,#N/A,_xlfn.IFS(I204&lt;$I$7,#N/A,I204&gt;$K$7,#N/A,I204&lt;$K$7,I204))</f>
        <v>5344.3</v>
      </c>
    </row>
    <row r="205" spans="1:20" x14ac:dyDescent="0.3">
      <c r="A205" s="2">
        <v>46643</v>
      </c>
      <c r="B205" s="1" t="s">
        <v>24</v>
      </c>
      <c r="C205" s="1">
        <v>0.20799999999999999</v>
      </c>
      <c r="D205" s="1">
        <v>0.34300000000000003</v>
      </c>
      <c r="E205" s="1">
        <v>48.9</v>
      </c>
      <c r="F205" s="1">
        <v>33.200000000000003</v>
      </c>
      <c r="G205" s="1">
        <v>3</v>
      </c>
      <c r="H205" s="1" t="s">
        <v>9</v>
      </c>
      <c r="I205" s="24">
        <v>1706.7</v>
      </c>
      <c r="J205" s="1" t="s">
        <v>12</v>
      </c>
      <c r="K205" s="1" cm="1">
        <f t="array" ref="K205">IF(C205=0,#N/A,_xlfn.IFS(C205&lt;$I$2,#N/A,C205&gt;$K$2,#N/A,C205&lt;$K$2,C205))</f>
        <v>0.20799999999999999</v>
      </c>
      <c r="L205" s="1" cm="1">
        <f t="array" ref="L205">IF(C205=0,#N/A,_xlfn.IFS(C205&lt;0,#N/A,C205&gt;1,#N/A,C205&lt;$K$2,C205))</f>
        <v>0.20799999999999999</v>
      </c>
      <c r="M205" s="1" cm="1">
        <f t="array" ref="M205">IF(D205=0,#N/A,_xlfn.IFS(D205&lt;$I$3,#N/A,D205&gt;$K$3,#N/A,D205&lt;$K$3,D205))</f>
        <v>0.34300000000000003</v>
      </c>
      <c r="N205" s="1" cm="1">
        <f t="array" ref="N205">IF(D205=0,#N/A,_xlfn.IFS(D205&lt;0,#N/A,D205&gt;1,#N/A,D205&lt;$K$2,D205))</f>
        <v>0.34300000000000003</v>
      </c>
      <c r="O205" s="1" cm="1">
        <f t="array" ref="O205">IF(E205=0,#N/A,_xlfn.IFS(E205&lt;$I$4,#N/A,E205&gt;$K$4,#N/A,E205&lt;$K$4,E205))</f>
        <v>48.9</v>
      </c>
      <c r="P205" s="1" cm="1">
        <f t="array" ref="P205">IF(E205=0,#N/A,_xlfn.IFS(E205&lt;0,#N/A,E205&gt;$K$4,#N/A,E205&lt;$K$4,E205))</f>
        <v>48.9</v>
      </c>
      <c r="Q205" s="10" cm="1">
        <f t="array" ref="Q205">IF(F205=0,#N/A,_xlfn.IFS(F205&lt;$I$5,#N/A,F205&gt;$K$5,#N/A,F205&lt;$K$5,F205))</f>
        <v>33.200000000000003</v>
      </c>
      <c r="R205" s="10"/>
      <c r="S205" s="10" cm="1">
        <f t="array" ref="S205">IF(G205=0,#N/A,_xlfn.IFS(G205&lt;$I$6,#N/A,G205&gt;$K$6,#N/A,G205&lt;$K$6,G205))</f>
        <v>3</v>
      </c>
      <c r="T205" s="23" cm="1">
        <f t="array" ref="T205">IF(I205=0,#N/A,_xlfn.IFS(I205&lt;$I$7,#N/A,I205&gt;$K$7,#N/A,I205&lt;$K$7,I205))</f>
        <v>1706.7</v>
      </c>
    </row>
    <row r="206" spans="1:20" x14ac:dyDescent="0.3">
      <c r="A206" s="2">
        <v>46650</v>
      </c>
      <c r="B206" s="1" t="s">
        <v>27</v>
      </c>
      <c r="C206" s="1">
        <v>0.69299999999999995</v>
      </c>
      <c r="D206" s="1">
        <v>0.26700000000000002</v>
      </c>
      <c r="E206" s="1">
        <v>74.2</v>
      </c>
      <c r="F206" s="1">
        <v>28.4</v>
      </c>
      <c r="G206" s="1">
        <v>1</v>
      </c>
      <c r="H206" s="1" t="s">
        <v>18</v>
      </c>
      <c r="I206" s="24">
        <v>4131.7</v>
      </c>
      <c r="J206" s="1" t="s">
        <v>10</v>
      </c>
      <c r="K206" s="1" cm="1">
        <f t="array" ref="K206">IF(C206=0,#N/A,_xlfn.IFS(C206&lt;$I$2,#N/A,C206&gt;$K$2,#N/A,C206&lt;$K$2,C206))</f>
        <v>0.69299999999999995</v>
      </c>
      <c r="L206" s="1" cm="1">
        <f t="array" ref="L206">IF(C206=0,#N/A,_xlfn.IFS(C206&lt;0,#N/A,C206&gt;1,#N/A,C206&lt;$K$2,C206))</f>
        <v>0.69299999999999995</v>
      </c>
      <c r="M206" s="1" cm="1">
        <f t="array" ref="M206">IF(D206=0,#N/A,_xlfn.IFS(D206&lt;$I$3,#N/A,D206&gt;$K$3,#N/A,D206&lt;$K$3,D206))</f>
        <v>0.26700000000000002</v>
      </c>
      <c r="N206" s="1" cm="1">
        <f t="array" ref="N206">IF(D206=0,#N/A,_xlfn.IFS(D206&lt;0,#N/A,D206&gt;1,#N/A,D206&lt;$K$2,D206))</f>
        <v>0.26700000000000002</v>
      </c>
      <c r="O206" s="1" cm="1">
        <f t="array" ref="O206">IF(E206=0,#N/A,_xlfn.IFS(E206&lt;$I$4,#N/A,E206&gt;$K$4,#N/A,E206&lt;$K$4,E206))</f>
        <v>74.2</v>
      </c>
      <c r="P206" s="1" cm="1">
        <f t="array" ref="P206">IF(E206=0,#N/A,_xlfn.IFS(E206&lt;0,#N/A,E206&gt;$K$4,#N/A,E206&lt;$K$4,E206))</f>
        <v>74.2</v>
      </c>
      <c r="Q206" s="10" cm="1">
        <f t="array" ref="Q206">IF(F206=0,#N/A,_xlfn.IFS(F206&lt;$I$5,#N/A,F206&gt;$K$5,#N/A,F206&lt;$K$5,F206))</f>
        <v>28.4</v>
      </c>
      <c r="R206" s="10"/>
      <c r="S206" s="10" cm="1">
        <f t="array" ref="S206">IF(G206=0,#N/A,_xlfn.IFS(G206&lt;$I$6,#N/A,G206&gt;$K$6,#N/A,G206&lt;$K$6,G206))</f>
        <v>1</v>
      </c>
      <c r="T206" s="23" cm="1">
        <f t="array" ref="T206">IF(I206=0,#N/A,_xlfn.IFS(I206&lt;$I$7,#N/A,I206&gt;$K$7,#N/A,I206&lt;$K$7,I206))</f>
        <v>4131.7</v>
      </c>
    </row>
    <row r="207" spans="1:20" x14ac:dyDescent="0.3">
      <c r="A207" s="2">
        <v>46657</v>
      </c>
      <c r="B207" s="1" t="s">
        <v>25</v>
      </c>
      <c r="C207" s="1">
        <v>0.879</v>
      </c>
      <c r="D207" s="1">
        <v>0.496</v>
      </c>
      <c r="E207" s="1">
        <v>49.3</v>
      </c>
      <c r="F207" s="1">
        <v>23.5</v>
      </c>
      <c r="G207" s="1">
        <v>10</v>
      </c>
      <c r="H207" s="1" t="s">
        <v>14</v>
      </c>
      <c r="I207" s="24">
        <v>5106.7</v>
      </c>
      <c r="J207" s="1" t="s">
        <v>10</v>
      </c>
      <c r="K207" s="1" cm="1">
        <f t="array" ref="K207">IF(C207=0,#N/A,_xlfn.IFS(C207&lt;$I$2,#N/A,C207&gt;$K$2,#N/A,C207&lt;$K$2,C207))</f>
        <v>0.879</v>
      </c>
      <c r="L207" s="1" cm="1">
        <f t="array" ref="L207">IF(C207=0,#N/A,_xlfn.IFS(C207&lt;0,#N/A,C207&gt;1,#N/A,C207&lt;$K$2,C207))</f>
        <v>0.879</v>
      </c>
      <c r="M207" s="1" cm="1">
        <f t="array" ref="M207">IF(D207=0,#N/A,_xlfn.IFS(D207&lt;$I$3,#N/A,D207&gt;$K$3,#N/A,D207&lt;$K$3,D207))</f>
        <v>0.496</v>
      </c>
      <c r="N207" s="1" cm="1">
        <f t="array" ref="N207">IF(D207=0,#N/A,_xlfn.IFS(D207&lt;0,#N/A,D207&gt;1,#N/A,D207&lt;$K$2,D207))</f>
        <v>0.496</v>
      </c>
      <c r="O207" s="1" cm="1">
        <f t="array" ref="O207">IF(E207=0,#N/A,_xlfn.IFS(E207&lt;$I$4,#N/A,E207&gt;$K$4,#N/A,E207&lt;$K$4,E207))</f>
        <v>49.3</v>
      </c>
      <c r="P207" s="1" cm="1">
        <f t="array" ref="P207">IF(E207=0,#N/A,_xlfn.IFS(E207&lt;0,#N/A,E207&gt;$K$4,#N/A,E207&lt;$K$4,E207))</f>
        <v>49.3</v>
      </c>
      <c r="Q207" s="10" cm="1">
        <f t="array" ref="Q207">IF(F207=0,#N/A,_xlfn.IFS(F207&lt;$I$5,#N/A,F207&gt;$K$5,#N/A,F207&lt;$K$5,F207))</f>
        <v>23.5</v>
      </c>
      <c r="R207" s="10"/>
      <c r="S207" s="10" cm="1">
        <f t="array" ref="S207">IF(G207=0,#N/A,_xlfn.IFS(G207&lt;$I$6,#N/A,G207&gt;$K$6,#N/A,G207&lt;$K$6,G207))</f>
        <v>10</v>
      </c>
      <c r="T207" s="23" cm="1">
        <f t="array" ref="T207">IF(I207=0,#N/A,_xlfn.IFS(I207&lt;$I$7,#N/A,I207&gt;$K$7,#N/A,I207&lt;$K$7,I207))</f>
        <v>5106.7</v>
      </c>
    </row>
    <row r="208" spans="1:20" x14ac:dyDescent="0.3">
      <c r="A208" s="2">
        <v>46664</v>
      </c>
      <c r="B208" s="1" t="s">
        <v>8</v>
      </c>
      <c r="C208" s="1">
        <v>0.50600000000000001</v>
      </c>
      <c r="D208" s="1">
        <v>0.32600000000000001</v>
      </c>
      <c r="E208" s="1">
        <v>48.3</v>
      </c>
      <c r="F208" s="1">
        <v>27.5</v>
      </c>
      <c r="G208" s="1">
        <v>10</v>
      </c>
      <c r="H208" s="1" t="s">
        <v>14</v>
      </c>
      <c r="I208" s="24">
        <v>3073.8</v>
      </c>
      <c r="J208" s="1" t="s">
        <v>10</v>
      </c>
      <c r="K208" s="1" cm="1">
        <f t="array" ref="K208">IF(C208=0,#N/A,_xlfn.IFS(C208&lt;$I$2,#N/A,C208&gt;$K$2,#N/A,C208&lt;$K$2,C208))</f>
        <v>0.50600000000000001</v>
      </c>
      <c r="L208" s="1" cm="1">
        <f t="array" ref="L208">IF(C208=0,#N/A,_xlfn.IFS(C208&lt;0,#N/A,C208&gt;1,#N/A,C208&lt;$K$2,C208))</f>
        <v>0.50600000000000001</v>
      </c>
      <c r="M208" s="1" cm="1">
        <f t="array" ref="M208">IF(D208=0,#N/A,_xlfn.IFS(D208&lt;$I$3,#N/A,D208&gt;$K$3,#N/A,D208&lt;$K$3,D208))</f>
        <v>0.32600000000000001</v>
      </c>
      <c r="N208" s="1" cm="1">
        <f t="array" ref="N208">IF(D208=0,#N/A,_xlfn.IFS(D208&lt;0,#N/A,D208&gt;1,#N/A,D208&lt;$K$2,D208))</f>
        <v>0.32600000000000001</v>
      </c>
      <c r="O208" s="1" cm="1">
        <f t="array" ref="O208">IF(E208=0,#N/A,_xlfn.IFS(E208&lt;$I$4,#N/A,E208&gt;$K$4,#N/A,E208&lt;$K$4,E208))</f>
        <v>48.3</v>
      </c>
      <c r="P208" s="1" cm="1">
        <f t="array" ref="P208">IF(E208=0,#N/A,_xlfn.IFS(E208&lt;0,#N/A,E208&gt;$K$4,#N/A,E208&lt;$K$4,E208))</f>
        <v>48.3</v>
      </c>
      <c r="Q208" s="10" cm="1">
        <f t="array" ref="Q208">IF(F208=0,#N/A,_xlfn.IFS(F208&lt;$I$5,#N/A,F208&gt;$K$5,#N/A,F208&lt;$K$5,F208))</f>
        <v>27.5</v>
      </c>
      <c r="R208" s="10"/>
      <c r="S208" s="10" cm="1">
        <f t="array" ref="S208">IF(G208=0,#N/A,_xlfn.IFS(G208&lt;$I$6,#N/A,G208&gt;$K$6,#N/A,G208&lt;$K$6,G208))</f>
        <v>10</v>
      </c>
      <c r="T208" s="23" cm="1">
        <f t="array" ref="T208">IF(I208=0,#N/A,_xlfn.IFS(I208&lt;$I$7,#N/A,I208&gt;$K$7,#N/A,I208&lt;$K$7,I208))</f>
        <v>3073.8</v>
      </c>
    </row>
    <row r="209" spans="1:20" x14ac:dyDescent="0.3">
      <c r="A209" s="2">
        <v>46671</v>
      </c>
      <c r="B209" s="1" t="s">
        <v>32</v>
      </c>
      <c r="C209" s="1">
        <v>0.36399999999999999</v>
      </c>
      <c r="D209" s="1">
        <v>0.192</v>
      </c>
      <c r="E209" s="1">
        <v>83.8</v>
      </c>
      <c r="F209" s="1">
        <v>31</v>
      </c>
      <c r="G209" s="1">
        <v>8</v>
      </c>
      <c r="H209" s="1" t="s">
        <v>9</v>
      </c>
      <c r="I209" s="24">
        <v>1686.2</v>
      </c>
      <c r="J209" s="1" t="s">
        <v>12</v>
      </c>
      <c r="K209" s="1" cm="1">
        <f t="array" ref="K209">IF(C209=0,#N/A,_xlfn.IFS(C209&lt;$I$2,#N/A,C209&gt;$K$2,#N/A,C209&lt;$K$2,C209))</f>
        <v>0.36399999999999999</v>
      </c>
      <c r="L209" s="1" cm="1">
        <f t="array" ref="L209">IF(C209=0,#N/A,_xlfn.IFS(C209&lt;0,#N/A,C209&gt;1,#N/A,C209&lt;$K$2,C209))</f>
        <v>0.36399999999999999</v>
      </c>
      <c r="M209" s="1" cm="1">
        <f t="array" ref="M209">IF(D209=0,#N/A,_xlfn.IFS(D209&lt;$I$3,#N/A,D209&gt;$K$3,#N/A,D209&lt;$K$3,D209))</f>
        <v>0.192</v>
      </c>
      <c r="N209" s="1" cm="1">
        <f t="array" ref="N209">IF(D209=0,#N/A,_xlfn.IFS(D209&lt;0,#N/A,D209&gt;1,#N/A,D209&lt;$K$2,D209))</f>
        <v>0.192</v>
      </c>
      <c r="O209" s="1" cm="1">
        <f t="array" ref="O209">IF(E209=0,#N/A,_xlfn.IFS(E209&lt;$I$4,#N/A,E209&gt;$K$4,#N/A,E209&lt;$K$4,E209))</f>
        <v>83.8</v>
      </c>
      <c r="P209" s="1" cm="1">
        <f t="array" ref="P209">IF(E209=0,#N/A,_xlfn.IFS(E209&lt;0,#N/A,E209&gt;$K$4,#N/A,E209&lt;$K$4,E209))</f>
        <v>83.8</v>
      </c>
      <c r="Q209" s="10" cm="1">
        <f t="array" ref="Q209">IF(F209=0,#N/A,_xlfn.IFS(F209&lt;$I$5,#N/A,F209&gt;$K$5,#N/A,F209&lt;$K$5,F209))</f>
        <v>31</v>
      </c>
      <c r="R209" s="10"/>
      <c r="S209" s="10" cm="1">
        <f t="array" ref="S209">IF(G209=0,#N/A,_xlfn.IFS(G209&lt;$I$6,#N/A,G209&gt;$K$6,#N/A,G209&lt;$K$6,G209))</f>
        <v>8</v>
      </c>
      <c r="T209" s="23" cm="1">
        <f t="array" ref="T209">IF(I209=0,#N/A,_xlfn.IFS(I209&lt;$I$7,#N/A,I209&gt;$K$7,#N/A,I209&lt;$K$7,I209))</f>
        <v>1686.2</v>
      </c>
    </row>
    <row r="210" spans="1:20" x14ac:dyDescent="0.3">
      <c r="A210" s="2">
        <v>46678</v>
      </c>
      <c r="B210" s="1" t="s">
        <v>26</v>
      </c>
      <c r="C210" s="1">
        <v>0.69299999999999995</v>
      </c>
      <c r="D210" s="1">
        <v>0.52700000000000002</v>
      </c>
      <c r="E210" s="1">
        <v>36.1</v>
      </c>
      <c r="F210" s="1">
        <v>34.4</v>
      </c>
      <c r="G210" s="1">
        <v>1</v>
      </c>
      <c r="H210" s="1" t="s">
        <v>18</v>
      </c>
      <c r="I210" s="24">
        <v>3912.1</v>
      </c>
      <c r="J210" s="1" t="s">
        <v>10</v>
      </c>
      <c r="K210" s="1" cm="1">
        <f t="array" ref="K210">IF(C210=0,#N/A,_xlfn.IFS(C210&lt;$I$2,#N/A,C210&gt;$K$2,#N/A,C210&lt;$K$2,C210))</f>
        <v>0.69299999999999995</v>
      </c>
      <c r="L210" s="1" cm="1">
        <f t="array" ref="L210">IF(C210=0,#N/A,_xlfn.IFS(C210&lt;0,#N/A,C210&gt;1,#N/A,C210&lt;$K$2,C210))</f>
        <v>0.69299999999999995</v>
      </c>
      <c r="M210" s="1" cm="1">
        <f t="array" ref="M210">IF(D210=0,#N/A,_xlfn.IFS(D210&lt;$I$3,#N/A,D210&gt;$K$3,#N/A,D210&lt;$K$3,D210))</f>
        <v>0.52700000000000002</v>
      </c>
      <c r="N210" s="1" cm="1">
        <f t="array" ref="N210">IF(D210=0,#N/A,_xlfn.IFS(D210&lt;0,#N/A,D210&gt;1,#N/A,D210&lt;$K$2,D210))</f>
        <v>0.52700000000000002</v>
      </c>
      <c r="O210" s="1" cm="1">
        <f t="array" ref="O210">IF(E210=0,#N/A,_xlfn.IFS(E210&lt;$I$4,#N/A,E210&gt;$K$4,#N/A,E210&lt;$K$4,E210))</f>
        <v>36.1</v>
      </c>
      <c r="P210" s="1" cm="1">
        <f t="array" ref="P210">IF(E210=0,#N/A,_xlfn.IFS(E210&lt;0,#N/A,E210&gt;$K$4,#N/A,E210&lt;$K$4,E210))</f>
        <v>36.1</v>
      </c>
      <c r="Q210" s="10" cm="1">
        <f t="array" ref="Q210">IF(F210=0,#N/A,_xlfn.IFS(F210&lt;$I$5,#N/A,F210&gt;$K$5,#N/A,F210&lt;$K$5,F210))</f>
        <v>34.4</v>
      </c>
      <c r="R210" s="10"/>
      <c r="S210" s="10" cm="1">
        <f t="array" ref="S210">IF(G210=0,#N/A,_xlfn.IFS(G210&lt;$I$6,#N/A,G210&gt;$K$6,#N/A,G210&lt;$K$6,G210))</f>
        <v>1</v>
      </c>
      <c r="T210" s="23" cm="1">
        <f t="array" ref="T210">IF(I210=0,#N/A,_xlfn.IFS(I210&lt;$I$7,#N/A,I210&gt;$K$7,#N/A,I210&lt;$K$7,I210))</f>
        <v>3912.1</v>
      </c>
    </row>
    <row r="211" spans="1:20" x14ac:dyDescent="0.3">
      <c r="A211" s="2">
        <v>46685</v>
      </c>
      <c r="B211" s="1" t="s">
        <v>27</v>
      </c>
      <c r="C211" s="1">
        <v>0.77200000000000002</v>
      </c>
      <c r="D211" s="1">
        <v>0.54100000000000004</v>
      </c>
      <c r="E211" s="1">
        <v>86</v>
      </c>
      <c r="F211" s="1">
        <v>23.3</v>
      </c>
      <c r="G211" s="1">
        <v>9</v>
      </c>
      <c r="H211" s="1" t="s">
        <v>18</v>
      </c>
      <c r="I211" s="24">
        <v>5259.2</v>
      </c>
      <c r="J211" s="1" t="s">
        <v>10</v>
      </c>
      <c r="K211" s="1" cm="1">
        <f t="array" ref="K211">IF(C211=0,#N/A,_xlfn.IFS(C211&lt;$I$2,#N/A,C211&gt;$K$2,#N/A,C211&lt;$K$2,C211))</f>
        <v>0.77200000000000002</v>
      </c>
      <c r="L211" s="1" cm="1">
        <f t="array" ref="L211">IF(C211=0,#N/A,_xlfn.IFS(C211&lt;0,#N/A,C211&gt;1,#N/A,C211&lt;$K$2,C211))</f>
        <v>0.77200000000000002</v>
      </c>
      <c r="M211" s="1" cm="1">
        <f t="array" ref="M211">IF(D211=0,#N/A,_xlfn.IFS(D211&lt;$I$3,#N/A,D211&gt;$K$3,#N/A,D211&lt;$K$3,D211))</f>
        <v>0.54100000000000004</v>
      </c>
      <c r="N211" s="1" cm="1">
        <f t="array" ref="N211">IF(D211=0,#N/A,_xlfn.IFS(D211&lt;0,#N/A,D211&gt;1,#N/A,D211&lt;$K$2,D211))</f>
        <v>0.54100000000000004</v>
      </c>
      <c r="O211" s="1" cm="1">
        <f t="array" ref="O211">IF(E211=0,#N/A,_xlfn.IFS(E211&lt;$I$4,#N/A,E211&gt;$K$4,#N/A,E211&lt;$K$4,E211))</f>
        <v>86</v>
      </c>
      <c r="P211" s="1" cm="1">
        <f t="array" ref="P211">IF(E211=0,#N/A,_xlfn.IFS(E211&lt;0,#N/A,E211&gt;$K$4,#N/A,E211&lt;$K$4,E211))</f>
        <v>86</v>
      </c>
      <c r="Q211" s="10" cm="1">
        <f t="array" ref="Q211">IF(F211=0,#N/A,_xlfn.IFS(F211&lt;$I$5,#N/A,F211&gt;$K$5,#N/A,F211&lt;$K$5,F211))</f>
        <v>23.3</v>
      </c>
      <c r="R211" s="10"/>
      <c r="S211" s="10" cm="1">
        <f t="array" ref="S211">IF(G211=0,#N/A,_xlfn.IFS(G211&lt;$I$6,#N/A,G211&gt;$K$6,#N/A,G211&lt;$K$6,G211))</f>
        <v>9</v>
      </c>
      <c r="T211" s="23" cm="1">
        <f t="array" ref="T211">IF(I211=0,#N/A,_xlfn.IFS(I211&lt;$I$7,#N/A,I211&gt;$K$7,#N/A,I211&lt;$K$7,I211))</f>
        <v>5259.2</v>
      </c>
    </row>
    <row r="212" spans="1:20" x14ac:dyDescent="0.3">
      <c r="A212" s="2">
        <v>46692</v>
      </c>
      <c r="B212" s="1" t="s">
        <v>11</v>
      </c>
      <c r="C212" s="1">
        <v>0.58299999999999996</v>
      </c>
      <c r="D212" s="1">
        <v>0.33300000000000002</v>
      </c>
      <c r="E212" s="1">
        <v>-50</v>
      </c>
      <c r="F212" s="1">
        <v>50</v>
      </c>
      <c r="G212" s="1">
        <v>8</v>
      </c>
      <c r="H212" s="1" t="s">
        <v>18</v>
      </c>
      <c r="I212" s="24">
        <v>2.22940579117728E+16</v>
      </c>
      <c r="J212" s="1" t="s">
        <v>12</v>
      </c>
      <c r="K212" s="1" cm="1">
        <f t="array" ref="K212">IF(C212=0,#N/A,_xlfn.IFS(C212&lt;$I$2,#N/A,C212&gt;$K$2,#N/A,C212&lt;$K$2,C212))</f>
        <v>0.58299999999999996</v>
      </c>
      <c r="L212" s="1" cm="1">
        <f t="array" ref="L212">IF(C212=0,#N/A,_xlfn.IFS(C212&lt;0,#N/A,C212&gt;1,#N/A,C212&lt;$K$2,C212))</f>
        <v>0.58299999999999996</v>
      </c>
      <c r="M212" s="1" cm="1">
        <f t="array" ref="M212">IF(D212=0,#N/A,_xlfn.IFS(D212&lt;$I$3,#N/A,D212&gt;$K$3,#N/A,D212&lt;$K$3,D212))</f>
        <v>0.33300000000000002</v>
      </c>
      <c r="N212" s="1" cm="1">
        <f t="array" ref="N212">IF(D212=0,#N/A,_xlfn.IFS(D212&lt;0,#N/A,D212&gt;1,#N/A,D212&lt;$K$2,D212))</f>
        <v>0.33300000000000002</v>
      </c>
      <c r="O212" s="1" cm="1">
        <f t="array" ref="O212">IF(E212=0,#N/A,_xlfn.IFS(E212&lt;$I$4,#N/A,E212&gt;$K$4,#N/A,E212&lt;$K$4,E212))</f>
        <v>-50</v>
      </c>
      <c r="P212" s="1" t="e" cm="1">
        <f t="array" ref="P212">IF(E212=0,#N/A,_xlfn.IFS(E212&lt;0,#N/A,E212&gt;$K$4,#N/A,E212&lt;$K$4,E212))</f>
        <v>#N/A</v>
      </c>
      <c r="Q212" s="10" t="e" cm="1">
        <f t="array" ref="Q212">IF(F212=0,#N/A,_xlfn.IFS(F212&lt;$I$5,#N/A,F212&gt;$K$5,#N/A,F212&lt;$K$5,F212))</f>
        <v>#N/A</v>
      </c>
      <c r="R212" s="10"/>
      <c r="S212" s="10" cm="1">
        <f t="array" ref="S212">IF(G212=0,#N/A,_xlfn.IFS(G212&lt;$I$6,#N/A,G212&gt;$K$6,#N/A,G212&lt;$K$6,G212))</f>
        <v>8</v>
      </c>
      <c r="T212" s="23" t="e" cm="1">
        <f t="array" ref="T212">IF(I212=0,#N/A,_xlfn.IFS(I212&lt;$I$7,#N/A,I212&gt;$K$7,#N/A,I212&lt;$K$7,I212))</f>
        <v>#N/A</v>
      </c>
    </row>
    <row r="213" spans="1:20" x14ac:dyDescent="0.3">
      <c r="A213" s="2">
        <v>46699</v>
      </c>
      <c r="B213" s="1" t="s">
        <v>13</v>
      </c>
      <c r="C213" s="1">
        <v>0.877</v>
      </c>
      <c r="D213" s="1">
        <v>0.13800000000000001</v>
      </c>
      <c r="E213" s="1">
        <v>32.799999999999997</v>
      </c>
      <c r="F213" s="1">
        <v>34</v>
      </c>
      <c r="G213" s="1">
        <v>1</v>
      </c>
      <c r="H213" s="1" t="s">
        <v>14</v>
      </c>
      <c r="I213" s="24">
        <v>4059.6</v>
      </c>
      <c r="J213" s="1" t="s">
        <v>10</v>
      </c>
      <c r="K213" s="1" cm="1">
        <f t="array" ref="K213">IF(C213=0,#N/A,_xlfn.IFS(C213&lt;$I$2,#N/A,C213&gt;$K$2,#N/A,C213&lt;$K$2,C213))</f>
        <v>0.877</v>
      </c>
      <c r="L213" s="1" cm="1">
        <f t="array" ref="L213">IF(C213=0,#N/A,_xlfn.IFS(C213&lt;0,#N/A,C213&gt;1,#N/A,C213&lt;$K$2,C213))</f>
        <v>0.877</v>
      </c>
      <c r="M213" s="1" cm="1">
        <f t="array" ref="M213">IF(D213=0,#N/A,_xlfn.IFS(D213&lt;$I$3,#N/A,D213&gt;$K$3,#N/A,D213&lt;$K$3,D213))</f>
        <v>0.13800000000000001</v>
      </c>
      <c r="N213" s="1" cm="1">
        <f t="array" ref="N213">IF(D213=0,#N/A,_xlfn.IFS(D213&lt;0,#N/A,D213&gt;1,#N/A,D213&lt;$K$2,D213))</f>
        <v>0.13800000000000001</v>
      </c>
      <c r="O213" s="1" cm="1">
        <f t="array" ref="O213">IF(E213=0,#N/A,_xlfn.IFS(E213&lt;$I$4,#N/A,E213&gt;$K$4,#N/A,E213&lt;$K$4,E213))</f>
        <v>32.799999999999997</v>
      </c>
      <c r="P213" s="1" cm="1">
        <f t="array" ref="P213">IF(E213=0,#N/A,_xlfn.IFS(E213&lt;0,#N/A,E213&gt;$K$4,#N/A,E213&lt;$K$4,E213))</f>
        <v>32.799999999999997</v>
      </c>
      <c r="Q213" s="10" cm="1">
        <f t="array" ref="Q213">IF(F213=0,#N/A,_xlfn.IFS(F213&lt;$I$5,#N/A,F213&gt;$K$5,#N/A,F213&lt;$K$5,F213))</f>
        <v>34</v>
      </c>
      <c r="R213" s="10"/>
      <c r="S213" s="10" cm="1">
        <f t="array" ref="S213">IF(G213=0,#N/A,_xlfn.IFS(G213&lt;$I$6,#N/A,G213&gt;$K$6,#N/A,G213&lt;$K$6,G213))</f>
        <v>1</v>
      </c>
      <c r="T213" s="23" cm="1">
        <f t="array" ref="T213">IF(I213=0,#N/A,_xlfn.IFS(I213&lt;$I$7,#N/A,I213&gt;$K$7,#N/A,I213&lt;$K$7,I213))</f>
        <v>4059.6</v>
      </c>
    </row>
    <row r="214" spans="1:20" x14ac:dyDescent="0.3">
      <c r="A214" s="2">
        <v>46706</v>
      </c>
      <c r="B214" s="1" t="s">
        <v>33</v>
      </c>
      <c r="C214" s="1">
        <v>0.23599999999999999</v>
      </c>
      <c r="D214" s="1">
        <v>0.29399999999999998</v>
      </c>
      <c r="E214" s="1">
        <v>45.4</v>
      </c>
      <c r="F214" s="1">
        <v>33.700000000000003</v>
      </c>
      <c r="G214" s="1">
        <v>11</v>
      </c>
      <c r="H214" s="1" t="s">
        <v>18</v>
      </c>
      <c r="I214" s="24">
        <v>1060</v>
      </c>
      <c r="J214" s="1" t="s">
        <v>12</v>
      </c>
      <c r="K214" s="1" cm="1">
        <f t="array" ref="K214">IF(C214=0,#N/A,_xlfn.IFS(C214&lt;$I$2,#N/A,C214&gt;$K$2,#N/A,C214&lt;$K$2,C214))</f>
        <v>0.23599999999999999</v>
      </c>
      <c r="L214" s="1" cm="1">
        <f t="array" ref="L214">IF(C214=0,#N/A,_xlfn.IFS(C214&lt;0,#N/A,C214&gt;1,#N/A,C214&lt;$K$2,C214))</f>
        <v>0.23599999999999999</v>
      </c>
      <c r="M214" s="1" cm="1">
        <f t="array" ref="M214">IF(D214=0,#N/A,_xlfn.IFS(D214&lt;$I$3,#N/A,D214&gt;$K$3,#N/A,D214&lt;$K$3,D214))</f>
        <v>0.29399999999999998</v>
      </c>
      <c r="N214" s="1" cm="1">
        <f t="array" ref="N214">IF(D214=0,#N/A,_xlfn.IFS(D214&lt;0,#N/A,D214&gt;1,#N/A,D214&lt;$K$2,D214))</f>
        <v>0.29399999999999998</v>
      </c>
      <c r="O214" s="1" cm="1">
        <f t="array" ref="O214">IF(E214=0,#N/A,_xlfn.IFS(E214&lt;$I$4,#N/A,E214&gt;$K$4,#N/A,E214&lt;$K$4,E214))</f>
        <v>45.4</v>
      </c>
      <c r="P214" s="1" cm="1">
        <f t="array" ref="P214">IF(E214=0,#N/A,_xlfn.IFS(E214&lt;0,#N/A,E214&gt;$K$4,#N/A,E214&lt;$K$4,E214))</f>
        <v>45.4</v>
      </c>
      <c r="Q214" s="10" cm="1">
        <f t="array" ref="Q214">IF(F214=0,#N/A,_xlfn.IFS(F214&lt;$I$5,#N/A,F214&gt;$K$5,#N/A,F214&lt;$K$5,F214))</f>
        <v>33.700000000000003</v>
      </c>
      <c r="R214" s="10"/>
      <c r="S214" s="10" cm="1">
        <f t="array" ref="S214">IF(G214=0,#N/A,_xlfn.IFS(G214&lt;$I$6,#N/A,G214&gt;$K$6,#N/A,G214&lt;$K$6,G214))</f>
        <v>11</v>
      </c>
      <c r="T214" s="23" cm="1">
        <f t="array" ref="T214">IF(I214=0,#N/A,_xlfn.IFS(I214&lt;$I$7,#N/A,I214&gt;$K$7,#N/A,I214&lt;$K$7,I214))</f>
        <v>1060</v>
      </c>
    </row>
    <row r="215" spans="1:20" x14ac:dyDescent="0.3">
      <c r="A215" s="2">
        <v>46713</v>
      </c>
      <c r="B215" s="1" t="s">
        <v>19</v>
      </c>
      <c r="C215" s="1">
        <v>0.55300000000000005</v>
      </c>
      <c r="D215" s="1">
        <v>0.502</v>
      </c>
      <c r="E215" s="1">
        <v>76.2</v>
      </c>
      <c r="F215" s="1">
        <v>29.5</v>
      </c>
      <c r="G215" s="1">
        <v>7</v>
      </c>
      <c r="H215" s="1" t="s">
        <v>9</v>
      </c>
      <c r="I215" s="24">
        <v>3123.5</v>
      </c>
      <c r="J215" s="1" t="s">
        <v>10</v>
      </c>
      <c r="K215" s="1" cm="1">
        <f t="array" ref="K215">IF(C215=0,#N/A,_xlfn.IFS(C215&lt;$I$2,#N/A,C215&gt;$K$2,#N/A,C215&lt;$K$2,C215))</f>
        <v>0.55300000000000005</v>
      </c>
      <c r="L215" s="1" cm="1">
        <f t="array" ref="L215">IF(C215=0,#N/A,_xlfn.IFS(C215&lt;0,#N/A,C215&gt;1,#N/A,C215&lt;$K$2,C215))</f>
        <v>0.55300000000000005</v>
      </c>
      <c r="M215" s="1" cm="1">
        <f t="array" ref="M215">IF(D215=0,#N/A,_xlfn.IFS(D215&lt;$I$3,#N/A,D215&gt;$K$3,#N/A,D215&lt;$K$3,D215))</f>
        <v>0.502</v>
      </c>
      <c r="N215" s="1" cm="1">
        <f t="array" ref="N215">IF(D215=0,#N/A,_xlfn.IFS(D215&lt;0,#N/A,D215&gt;1,#N/A,D215&lt;$K$2,D215))</f>
        <v>0.502</v>
      </c>
      <c r="O215" s="1" cm="1">
        <f t="array" ref="O215">IF(E215=0,#N/A,_xlfn.IFS(E215&lt;$I$4,#N/A,E215&gt;$K$4,#N/A,E215&lt;$K$4,E215))</f>
        <v>76.2</v>
      </c>
      <c r="P215" s="1" cm="1">
        <f t="array" ref="P215">IF(E215=0,#N/A,_xlfn.IFS(E215&lt;0,#N/A,E215&gt;$K$4,#N/A,E215&lt;$K$4,E215))</f>
        <v>76.2</v>
      </c>
      <c r="Q215" s="10" cm="1">
        <f t="array" ref="Q215">IF(F215=0,#N/A,_xlfn.IFS(F215&lt;$I$5,#N/A,F215&gt;$K$5,#N/A,F215&lt;$K$5,F215))</f>
        <v>29.5</v>
      </c>
      <c r="R215" s="10"/>
      <c r="S215" s="10" cm="1">
        <f t="array" ref="S215">IF(G215=0,#N/A,_xlfn.IFS(G215&lt;$I$6,#N/A,G215&gt;$K$6,#N/A,G215&lt;$K$6,G215))</f>
        <v>7</v>
      </c>
      <c r="T215" s="23" cm="1">
        <f t="array" ref="T215">IF(I215=0,#N/A,_xlfn.IFS(I215&lt;$I$7,#N/A,I215&gt;$K$7,#N/A,I215&lt;$K$7,I215))</f>
        <v>3123.5</v>
      </c>
    </row>
    <row r="216" spans="1:20" x14ac:dyDescent="0.3">
      <c r="A216" s="2">
        <v>46720</v>
      </c>
      <c r="B216" s="1" t="s">
        <v>28</v>
      </c>
      <c r="C216" s="1">
        <v>0.70299999999999996</v>
      </c>
      <c r="D216" s="1">
        <v>0.55100000000000005</v>
      </c>
      <c r="E216" s="1">
        <v>12.6</v>
      </c>
      <c r="F216" s="1">
        <v>29.4</v>
      </c>
      <c r="G216" s="1">
        <v>8</v>
      </c>
      <c r="H216" s="1" t="s">
        <v>14</v>
      </c>
      <c r="I216" s="24">
        <v>4107.8</v>
      </c>
      <c r="J216" s="1" t="s">
        <v>10</v>
      </c>
      <c r="K216" s="1" cm="1">
        <f t="array" ref="K216">IF(C216=0,#N/A,_xlfn.IFS(C216&lt;$I$2,#N/A,C216&gt;$K$2,#N/A,C216&lt;$K$2,C216))</f>
        <v>0.70299999999999996</v>
      </c>
      <c r="L216" s="1" cm="1">
        <f t="array" ref="L216">IF(C216=0,#N/A,_xlfn.IFS(C216&lt;0,#N/A,C216&gt;1,#N/A,C216&lt;$K$2,C216))</f>
        <v>0.70299999999999996</v>
      </c>
      <c r="M216" s="1" cm="1">
        <f t="array" ref="M216">IF(D216=0,#N/A,_xlfn.IFS(D216&lt;$I$3,#N/A,D216&gt;$K$3,#N/A,D216&lt;$K$3,D216))</f>
        <v>0.55100000000000005</v>
      </c>
      <c r="N216" s="1" cm="1">
        <f t="array" ref="N216">IF(D216=0,#N/A,_xlfn.IFS(D216&lt;0,#N/A,D216&gt;1,#N/A,D216&lt;$K$2,D216))</f>
        <v>0.55100000000000005</v>
      </c>
      <c r="O216" s="1" cm="1">
        <f t="array" ref="O216">IF(E216=0,#N/A,_xlfn.IFS(E216&lt;$I$4,#N/A,E216&gt;$K$4,#N/A,E216&lt;$K$4,E216))</f>
        <v>12.6</v>
      </c>
      <c r="P216" s="1" cm="1">
        <f t="array" ref="P216">IF(E216=0,#N/A,_xlfn.IFS(E216&lt;0,#N/A,E216&gt;$K$4,#N/A,E216&lt;$K$4,E216))</f>
        <v>12.6</v>
      </c>
      <c r="Q216" s="10" cm="1">
        <f t="array" ref="Q216">IF(F216=0,#N/A,_xlfn.IFS(F216&lt;$I$5,#N/A,F216&gt;$K$5,#N/A,F216&lt;$K$5,F216))</f>
        <v>29.4</v>
      </c>
      <c r="R216" s="10"/>
      <c r="S216" s="10" cm="1">
        <f t="array" ref="S216">IF(G216=0,#N/A,_xlfn.IFS(G216&lt;$I$6,#N/A,G216&gt;$K$6,#N/A,G216&lt;$K$6,G216))</f>
        <v>8</v>
      </c>
      <c r="T216" s="23" cm="1">
        <f t="array" ref="T216">IF(I216=0,#N/A,_xlfn.IFS(I216&lt;$I$7,#N/A,I216&gt;$K$7,#N/A,I216&lt;$K$7,I216))</f>
        <v>4107.8</v>
      </c>
    </row>
    <row r="217" spans="1:20" x14ac:dyDescent="0.3">
      <c r="A217" s="2">
        <v>46727</v>
      </c>
      <c r="B217" s="1" t="s">
        <v>29</v>
      </c>
      <c r="C217" s="1">
        <v>0.80400000000000005</v>
      </c>
      <c r="D217" s="1">
        <v>0.20200000000000001</v>
      </c>
      <c r="E217" s="1">
        <v>19.600000000000001</v>
      </c>
      <c r="F217" s="1">
        <v>26</v>
      </c>
      <c r="G217" s="1">
        <v>11</v>
      </c>
      <c r="H217" s="1" t="s">
        <v>14</v>
      </c>
      <c r="I217" s="24">
        <v>4942.7</v>
      </c>
      <c r="J217" s="1" t="s">
        <v>10</v>
      </c>
      <c r="K217" s="1" cm="1">
        <f t="array" ref="K217">IF(C217=0,#N/A,_xlfn.IFS(C217&lt;$I$2,#N/A,C217&gt;$K$2,#N/A,C217&lt;$K$2,C217))</f>
        <v>0.80400000000000005</v>
      </c>
      <c r="L217" s="1" cm="1">
        <f t="array" ref="L217">IF(C217=0,#N/A,_xlfn.IFS(C217&lt;0,#N/A,C217&gt;1,#N/A,C217&lt;$K$2,C217))</f>
        <v>0.80400000000000005</v>
      </c>
      <c r="M217" s="1" cm="1">
        <f t="array" ref="M217">IF(D217=0,#N/A,_xlfn.IFS(D217&lt;$I$3,#N/A,D217&gt;$K$3,#N/A,D217&lt;$K$3,D217))</f>
        <v>0.20200000000000001</v>
      </c>
      <c r="N217" s="1" cm="1">
        <f t="array" ref="N217">IF(D217=0,#N/A,_xlfn.IFS(D217&lt;0,#N/A,D217&gt;1,#N/A,D217&lt;$K$2,D217))</f>
        <v>0.20200000000000001</v>
      </c>
      <c r="O217" s="1" cm="1">
        <f t="array" ref="O217">IF(E217=0,#N/A,_xlfn.IFS(E217&lt;$I$4,#N/A,E217&gt;$K$4,#N/A,E217&lt;$K$4,E217))</f>
        <v>19.600000000000001</v>
      </c>
      <c r="P217" s="1" cm="1">
        <f t="array" ref="P217">IF(E217=0,#N/A,_xlfn.IFS(E217&lt;0,#N/A,E217&gt;$K$4,#N/A,E217&lt;$K$4,E217))</f>
        <v>19.600000000000001</v>
      </c>
      <c r="Q217" s="10" cm="1">
        <f t="array" ref="Q217">IF(F217=0,#N/A,_xlfn.IFS(F217&lt;$I$5,#N/A,F217&gt;$K$5,#N/A,F217&lt;$K$5,F217))</f>
        <v>26</v>
      </c>
      <c r="R217" s="10"/>
      <c r="S217" s="10" cm="1">
        <f t="array" ref="S217">IF(G217=0,#N/A,_xlfn.IFS(G217&lt;$I$6,#N/A,G217&gt;$K$6,#N/A,G217&lt;$K$6,G217))</f>
        <v>11</v>
      </c>
      <c r="T217" s="23" cm="1">
        <f t="array" ref="T217">IF(I217=0,#N/A,_xlfn.IFS(I217&lt;$I$7,#N/A,I217&gt;$K$7,#N/A,I217&lt;$K$7,I217))</f>
        <v>4942.7</v>
      </c>
    </row>
    <row r="218" spans="1:20" x14ac:dyDescent="0.3">
      <c r="A218" s="2">
        <v>46734</v>
      </c>
      <c r="B218" s="1" t="s">
        <v>28</v>
      </c>
      <c r="C218" s="1">
        <v>0.32500000000000001</v>
      </c>
      <c r="D218" s="1">
        <v>0.13300000000000001</v>
      </c>
      <c r="E218" s="1">
        <v>95.1</v>
      </c>
      <c r="F218" s="1">
        <v>31.3</v>
      </c>
      <c r="G218" s="1">
        <v>9</v>
      </c>
      <c r="H218" s="1" t="s">
        <v>18</v>
      </c>
      <c r="I218" s="24">
        <v>2397.4</v>
      </c>
      <c r="J218" s="1" t="s">
        <v>12</v>
      </c>
      <c r="K218" s="1" cm="1">
        <f t="array" ref="K218">IF(C218=0,#N/A,_xlfn.IFS(C218&lt;$I$2,#N/A,C218&gt;$K$2,#N/A,C218&lt;$K$2,C218))</f>
        <v>0.32500000000000001</v>
      </c>
      <c r="L218" s="1" cm="1">
        <f t="array" ref="L218">IF(C218=0,#N/A,_xlfn.IFS(C218&lt;0,#N/A,C218&gt;1,#N/A,C218&lt;$K$2,C218))</f>
        <v>0.32500000000000001</v>
      </c>
      <c r="M218" s="1" cm="1">
        <f t="array" ref="M218">IF(D218=0,#N/A,_xlfn.IFS(D218&lt;$I$3,#N/A,D218&gt;$K$3,#N/A,D218&lt;$K$3,D218))</f>
        <v>0.13300000000000001</v>
      </c>
      <c r="N218" s="1" cm="1">
        <f t="array" ref="N218">IF(D218=0,#N/A,_xlfn.IFS(D218&lt;0,#N/A,D218&gt;1,#N/A,D218&lt;$K$2,D218))</f>
        <v>0.13300000000000001</v>
      </c>
      <c r="O218" s="1" cm="1">
        <f t="array" ref="O218">IF(E218=0,#N/A,_xlfn.IFS(E218&lt;$I$4,#N/A,E218&gt;$K$4,#N/A,E218&lt;$K$4,E218))</f>
        <v>95.1</v>
      </c>
      <c r="P218" s="1" cm="1">
        <f t="array" ref="P218">IF(E218=0,#N/A,_xlfn.IFS(E218&lt;0,#N/A,E218&gt;$K$4,#N/A,E218&lt;$K$4,E218))</f>
        <v>95.1</v>
      </c>
      <c r="Q218" s="10" cm="1">
        <f t="array" ref="Q218">IF(F218=0,#N/A,_xlfn.IFS(F218&lt;$I$5,#N/A,F218&gt;$K$5,#N/A,F218&lt;$K$5,F218))</f>
        <v>31.3</v>
      </c>
      <c r="R218" s="10"/>
      <c r="S218" s="10" cm="1">
        <f t="array" ref="S218">IF(G218=0,#N/A,_xlfn.IFS(G218&lt;$I$6,#N/A,G218&gt;$K$6,#N/A,G218&lt;$K$6,G218))</f>
        <v>9</v>
      </c>
      <c r="T218" s="23" cm="1">
        <f t="array" ref="T218">IF(I218=0,#N/A,_xlfn.IFS(I218&lt;$I$7,#N/A,I218&gt;$K$7,#N/A,I218&lt;$K$7,I218))</f>
        <v>2397.4</v>
      </c>
    </row>
    <row r="219" spans="1:20" x14ac:dyDescent="0.3">
      <c r="A219" s="2">
        <v>46741</v>
      </c>
      <c r="B219" s="1" t="s">
        <v>30</v>
      </c>
      <c r="C219" s="1">
        <v>0.76</v>
      </c>
      <c r="D219" s="1">
        <v>0.53900000000000003</v>
      </c>
      <c r="E219" s="1">
        <v>17.5</v>
      </c>
      <c r="F219" s="1">
        <v>28</v>
      </c>
      <c r="G219" s="1">
        <v>8</v>
      </c>
      <c r="H219" s="1" t="s">
        <v>9</v>
      </c>
      <c r="I219" s="24">
        <v>4292.2</v>
      </c>
      <c r="J219" s="1" t="s">
        <v>10</v>
      </c>
      <c r="K219" s="1" cm="1">
        <f t="array" ref="K219">IF(C219=0,#N/A,_xlfn.IFS(C219&lt;$I$2,#N/A,C219&gt;$K$2,#N/A,C219&lt;$K$2,C219))</f>
        <v>0.76</v>
      </c>
      <c r="L219" s="1" cm="1">
        <f t="array" ref="L219">IF(C219=0,#N/A,_xlfn.IFS(C219&lt;0,#N/A,C219&gt;1,#N/A,C219&lt;$K$2,C219))</f>
        <v>0.76</v>
      </c>
      <c r="M219" s="1" cm="1">
        <f t="array" ref="M219">IF(D219=0,#N/A,_xlfn.IFS(D219&lt;$I$3,#N/A,D219&gt;$K$3,#N/A,D219&lt;$K$3,D219))</f>
        <v>0.53900000000000003</v>
      </c>
      <c r="N219" s="1" cm="1">
        <f t="array" ref="N219">IF(D219=0,#N/A,_xlfn.IFS(D219&lt;0,#N/A,D219&gt;1,#N/A,D219&lt;$K$2,D219))</f>
        <v>0.53900000000000003</v>
      </c>
      <c r="O219" s="1" cm="1">
        <f t="array" ref="O219">IF(E219=0,#N/A,_xlfn.IFS(E219&lt;$I$4,#N/A,E219&gt;$K$4,#N/A,E219&lt;$K$4,E219))</f>
        <v>17.5</v>
      </c>
      <c r="P219" s="1" cm="1">
        <f t="array" ref="P219">IF(E219=0,#N/A,_xlfn.IFS(E219&lt;0,#N/A,E219&gt;$K$4,#N/A,E219&lt;$K$4,E219))</f>
        <v>17.5</v>
      </c>
      <c r="Q219" s="10" cm="1">
        <f t="array" ref="Q219">IF(F219=0,#N/A,_xlfn.IFS(F219&lt;$I$5,#N/A,F219&gt;$K$5,#N/A,F219&lt;$K$5,F219))</f>
        <v>28</v>
      </c>
      <c r="R219" s="10"/>
      <c r="S219" s="10" cm="1">
        <f t="array" ref="S219">IF(G219=0,#N/A,_xlfn.IFS(G219&lt;$I$6,#N/A,G219&gt;$K$6,#N/A,G219&lt;$K$6,G219))</f>
        <v>8</v>
      </c>
      <c r="T219" s="23" cm="1">
        <f t="array" ref="T219">IF(I219=0,#N/A,_xlfn.IFS(I219&lt;$I$7,#N/A,I219&gt;$K$7,#N/A,I219&lt;$K$7,I219))</f>
        <v>4292.2</v>
      </c>
    </row>
    <row r="220" spans="1:20" x14ac:dyDescent="0.3">
      <c r="A220" s="2">
        <v>46748</v>
      </c>
      <c r="B220" s="1" t="s">
        <v>32</v>
      </c>
      <c r="C220" s="1">
        <v>0.58699999999999997</v>
      </c>
      <c r="D220" s="1">
        <v>0.29499999999999998</v>
      </c>
      <c r="E220" s="1">
        <v>56.8</v>
      </c>
      <c r="F220" s="1">
        <v>30.2</v>
      </c>
      <c r="G220" s="1">
        <v>9</v>
      </c>
      <c r="H220" s="1" t="s">
        <v>14</v>
      </c>
      <c r="I220" s="24">
        <v>2962.5</v>
      </c>
      <c r="J220" s="1" t="s">
        <v>12</v>
      </c>
      <c r="K220" s="1" cm="1">
        <f t="array" ref="K220">IF(C220=0,#N/A,_xlfn.IFS(C220&lt;$I$2,#N/A,C220&gt;$K$2,#N/A,C220&lt;$K$2,C220))</f>
        <v>0.58699999999999997</v>
      </c>
      <c r="L220" s="1" cm="1">
        <f t="array" ref="L220">IF(C220=0,#N/A,_xlfn.IFS(C220&lt;0,#N/A,C220&gt;1,#N/A,C220&lt;$K$2,C220))</f>
        <v>0.58699999999999997</v>
      </c>
      <c r="M220" s="1" cm="1">
        <f t="array" ref="M220">IF(D220=0,#N/A,_xlfn.IFS(D220&lt;$I$3,#N/A,D220&gt;$K$3,#N/A,D220&lt;$K$3,D220))</f>
        <v>0.29499999999999998</v>
      </c>
      <c r="N220" s="1" cm="1">
        <f t="array" ref="N220">IF(D220=0,#N/A,_xlfn.IFS(D220&lt;0,#N/A,D220&gt;1,#N/A,D220&lt;$K$2,D220))</f>
        <v>0.29499999999999998</v>
      </c>
      <c r="O220" s="1" cm="1">
        <f t="array" ref="O220">IF(E220=0,#N/A,_xlfn.IFS(E220&lt;$I$4,#N/A,E220&gt;$K$4,#N/A,E220&lt;$K$4,E220))</f>
        <v>56.8</v>
      </c>
      <c r="P220" s="1" cm="1">
        <f t="array" ref="P220">IF(E220=0,#N/A,_xlfn.IFS(E220&lt;0,#N/A,E220&gt;$K$4,#N/A,E220&lt;$K$4,E220))</f>
        <v>56.8</v>
      </c>
      <c r="Q220" s="10" cm="1">
        <f t="array" ref="Q220">IF(F220=0,#N/A,_xlfn.IFS(F220&lt;$I$5,#N/A,F220&gt;$K$5,#N/A,F220&lt;$K$5,F220))</f>
        <v>30.2</v>
      </c>
      <c r="R220" s="10"/>
      <c r="S220" s="10" cm="1">
        <f t="array" ref="S220">IF(G220=0,#N/A,_xlfn.IFS(G220&lt;$I$6,#N/A,G220&gt;$K$6,#N/A,G220&lt;$K$6,G220))</f>
        <v>9</v>
      </c>
      <c r="T220" s="23" cm="1">
        <f t="array" ref="T220">IF(I220=0,#N/A,_xlfn.IFS(I220&lt;$I$7,#N/A,I220&gt;$K$7,#N/A,I220&lt;$K$7,I220))</f>
        <v>2962.5</v>
      </c>
    </row>
    <row r="221" spans="1:20" x14ac:dyDescent="0.3">
      <c r="A221" s="2">
        <v>46755</v>
      </c>
      <c r="B221" s="1" t="s">
        <v>24</v>
      </c>
      <c r="C221" s="1">
        <v>0.47799999999999998</v>
      </c>
      <c r="D221" s="1">
        <v>0.371</v>
      </c>
      <c r="E221" s="1">
        <v>57.9</v>
      </c>
      <c r="F221" s="1">
        <v>26.4</v>
      </c>
      <c r="G221" s="1">
        <v>8</v>
      </c>
      <c r="H221" s="1" t="s">
        <v>14</v>
      </c>
      <c r="I221" s="24">
        <v>2902.9</v>
      </c>
      <c r="J221" s="1" t="s">
        <v>12</v>
      </c>
      <c r="K221" s="1" cm="1">
        <f t="array" ref="K221">IF(C221=0,#N/A,_xlfn.IFS(C221&lt;$I$2,#N/A,C221&gt;$K$2,#N/A,C221&lt;$K$2,C221))</f>
        <v>0.47799999999999998</v>
      </c>
      <c r="L221" s="1" cm="1">
        <f t="array" ref="L221">IF(C221=0,#N/A,_xlfn.IFS(C221&lt;0,#N/A,C221&gt;1,#N/A,C221&lt;$K$2,C221))</f>
        <v>0.47799999999999998</v>
      </c>
      <c r="M221" s="1" cm="1">
        <f t="array" ref="M221">IF(D221=0,#N/A,_xlfn.IFS(D221&lt;$I$3,#N/A,D221&gt;$K$3,#N/A,D221&lt;$K$3,D221))</f>
        <v>0.371</v>
      </c>
      <c r="N221" s="1" cm="1">
        <f t="array" ref="N221">IF(D221=0,#N/A,_xlfn.IFS(D221&lt;0,#N/A,D221&gt;1,#N/A,D221&lt;$K$2,D221))</f>
        <v>0.371</v>
      </c>
      <c r="O221" s="1" cm="1">
        <f t="array" ref="O221">IF(E221=0,#N/A,_xlfn.IFS(E221&lt;$I$4,#N/A,E221&gt;$K$4,#N/A,E221&lt;$K$4,E221))</f>
        <v>57.9</v>
      </c>
      <c r="P221" s="1" cm="1">
        <f t="array" ref="P221">IF(E221=0,#N/A,_xlfn.IFS(E221&lt;0,#N/A,E221&gt;$K$4,#N/A,E221&lt;$K$4,E221))</f>
        <v>57.9</v>
      </c>
      <c r="Q221" s="10" cm="1">
        <f t="array" ref="Q221">IF(F221=0,#N/A,_xlfn.IFS(F221&lt;$I$5,#N/A,F221&gt;$K$5,#N/A,F221&lt;$K$5,F221))</f>
        <v>26.4</v>
      </c>
      <c r="R221" s="10"/>
      <c r="S221" s="10" cm="1">
        <f t="array" ref="S221">IF(G221=0,#N/A,_xlfn.IFS(G221&lt;$I$6,#N/A,G221&gt;$K$6,#N/A,G221&lt;$K$6,G221))</f>
        <v>8</v>
      </c>
      <c r="T221" s="23" cm="1">
        <f t="array" ref="T221">IF(I221=0,#N/A,_xlfn.IFS(I221&lt;$I$7,#N/A,I221&gt;$K$7,#N/A,I221&lt;$K$7,I221))</f>
        <v>2902.9</v>
      </c>
    </row>
    <row r="222" spans="1:20" x14ac:dyDescent="0.3">
      <c r="A222" s="2">
        <v>46762</v>
      </c>
      <c r="B222" s="1" t="s">
        <v>24</v>
      </c>
      <c r="C222" s="1">
        <v>0.29199999999999998</v>
      </c>
      <c r="D222" s="1">
        <v>0.58399999999999996</v>
      </c>
      <c r="E222" s="1">
        <v>49</v>
      </c>
      <c r="F222" s="1">
        <v>31</v>
      </c>
      <c r="G222" s="1">
        <v>1</v>
      </c>
      <c r="H222" s="1" t="s">
        <v>18</v>
      </c>
      <c r="I222" s="24">
        <v>1853.1</v>
      </c>
      <c r="J222" s="1" t="s">
        <v>12</v>
      </c>
      <c r="K222" s="1" cm="1">
        <f t="array" ref="K222">IF(C222=0,#N/A,_xlfn.IFS(C222&lt;$I$2,#N/A,C222&gt;$K$2,#N/A,C222&lt;$K$2,C222))</f>
        <v>0.29199999999999998</v>
      </c>
      <c r="L222" s="1" cm="1">
        <f t="array" ref="L222">IF(C222=0,#N/A,_xlfn.IFS(C222&lt;0,#N/A,C222&gt;1,#N/A,C222&lt;$K$2,C222))</f>
        <v>0.29199999999999998</v>
      </c>
      <c r="M222" s="1" cm="1">
        <f t="array" ref="M222">IF(D222=0,#N/A,_xlfn.IFS(D222&lt;$I$3,#N/A,D222&gt;$K$3,#N/A,D222&lt;$K$3,D222))</f>
        <v>0.58399999999999996</v>
      </c>
      <c r="N222" s="1" cm="1">
        <f t="array" ref="N222">IF(D222=0,#N/A,_xlfn.IFS(D222&lt;0,#N/A,D222&gt;1,#N/A,D222&lt;$K$2,D222))</f>
        <v>0.58399999999999996</v>
      </c>
      <c r="O222" s="1" cm="1">
        <f t="array" ref="O222">IF(E222=0,#N/A,_xlfn.IFS(E222&lt;$I$4,#N/A,E222&gt;$K$4,#N/A,E222&lt;$K$4,E222))</f>
        <v>49</v>
      </c>
      <c r="P222" s="1" cm="1">
        <f t="array" ref="P222">IF(E222=0,#N/A,_xlfn.IFS(E222&lt;0,#N/A,E222&gt;$K$4,#N/A,E222&lt;$K$4,E222))</f>
        <v>49</v>
      </c>
      <c r="Q222" s="10" cm="1">
        <f t="array" ref="Q222">IF(F222=0,#N/A,_xlfn.IFS(F222&lt;$I$5,#N/A,F222&gt;$K$5,#N/A,F222&lt;$K$5,F222))</f>
        <v>31</v>
      </c>
      <c r="R222" s="10"/>
      <c r="S222" s="10" cm="1">
        <f t="array" ref="S222">IF(G222=0,#N/A,_xlfn.IFS(G222&lt;$I$6,#N/A,G222&gt;$K$6,#N/A,G222&lt;$K$6,G222))</f>
        <v>1</v>
      </c>
      <c r="T222" s="23" cm="1">
        <f t="array" ref="T222">IF(I222=0,#N/A,_xlfn.IFS(I222&lt;$I$7,#N/A,I222&gt;$K$7,#N/A,I222&lt;$K$7,I222))</f>
        <v>1853.1</v>
      </c>
    </row>
    <row r="223" spans="1:20" x14ac:dyDescent="0.3">
      <c r="A223" s="2">
        <v>46769</v>
      </c>
      <c r="B223" s="1" t="s">
        <v>20</v>
      </c>
      <c r="C223" s="1">
        <v>0.80600000000000005</v>
      </c>
      <c r="D223" s="1">
        <v>0.13300000000000001</v>
      </c>
      <c r="E223" s="1">
        <v>64.5</v>
      </c>
      <c r="F223" s="1">
        <v>32.4</v>
      </c>
      <c r="G223" s="1">
        <v>3</v>
      </c>
      <c r="H223" s="1" t="s">
        <v>18</v>
      </c>
      <c r="I223" s="24">
        <v>4071.4</v>
      </c>
      <c r="J223" s="1" t="s">
        <v>10</v>
      </c>
      <c r="K223" s="1" cm="1">
        <f t="array" ref="K223">IF(C223=0,#N/A,_xlfn.IFS(C223&lt;$I$2,#N/A,C223&gt;$K$2,#N/A,C223&lt;$K$2,C223))</f>
        <v>0.80600000000000005</v>
      </c>
      <c r="L223" s="1" cm="1">
        <f t="array" ref="L223">IF(C223=0,#N/A,_xlfn.IFS(C223&lt;0,#N/A,C223&gt;1,#N/A,C223&lt;$K$2,C223))</f>
        <v>0.80600000000000005</v>
      </c>
      <c r="M223" s="1" cm="1">
        <f t="array" ref="M223">IF(D223=0,#N/A,_xlfn.IFS(D223&lt;$I$3,#N/A,D223&gt;$K$3,#N/A,D223&lt;$K$3,D223))</f>
        <v>0.13300000000000001</v>
      </c>
      <c r="N223" s="1" cm="1">
        <f t="array" ref="N223">IF(D223=0,#N/A,_xlfn.IFS(D223&lt;0,#N/A,D223&gt;1,#N/A,D223&lt;$K$2,D223))</f>
        <v>0.13300000000000001</v>
      </c>
      <c r="O223" s="1" cm="1">
        <f t="array" ref="O223">IF(E223=0,#N/A,_xlfn.IFS(E223&lt;$I$4,#N/A,E223&gt;$K$4,#N/A,E223&lt;$K$4,E223))</f>
        <v>64.5</v>
      </c>
      <c r="P223" s="1" cm="1">
        <f t="array" ref="P223">IF(E223=0,#N/A,_xlfn.IFS(E223&lt;0,#N/A,E223&gt;$K$4,#N/A,E223&lt;$K$4,E223))</f>
        <v>64.5</v>
      </c>
      <c r="Q223" s="10" cm="1">
        <f t="array" ref="Q223">IF(F223=0,#N/A,_xlfn.IFS(F223&lt;$I$5,#N/A,F223&gt;$K$5,#N/A,F223&lt;$K$5,F223))</f>
        <v>32.4</v>
      </c>
      <c r="R223" s="10"/>
      <c r="S223" s="10" cm="1">
        <f t="array" ref="S223">IF(G223=0,#N/A,_xlfn.IFS(G223&lt;$I$6,#N/A,G223&gt;$K$6,#N/A,G223&lt;$K$6,G223))</f>
        <v>3</v>
      </c>
      <c r="T223" s="23" cm="1">
        <f t="array" ref="T223">IF(I223=0,#N/A,_xlfn.IFS(I223&lt;$I$7,#N/A,I223&gt;$K$7,#N/A,I223&lt;$K$7,I223))</f>
        <v>4071.4</v>
      </c>
    </row>
    <row r="224" spans="1:20" x14ac:dyDescent="0.3">
      <c r="A224" s="2">
        <v>46776</v>
      </c>
      <c r="B224" s="1" t="s">
        <v>17</v>
      </c>
      <c r="C224" s="1">
        <v>0.31</v>
      </c>
      <c r="D224" s="1">
        <v>0.42399999999999999</v>
      </c>
      <c r="E224" s="1">
        <v>23</v>
      </c>
      <c r="F224" s="1">
        <v>22.2</v>
      </c>
      <c r="G224" s="1">
        <v>6</v>
      </c>
      <c r="H224" s="1" t="s">
        <v>9</v>
      </c>
      <c r="I224" s="24">
        <v>2742.4</v>
      </c>
      <c r="J224" s="1" t="s">
        <v>12</v>
      </c>
      <c r="K224" s="1" cm="1">
        <f t="array" ref="K224">IF(C224=0,#N/A,_xlfn.IFS(C224&lt;$I$2,#N/A,C224&gt;$K$2,#N/A,C224&lt;$K$2,C224))</f>
        <v>0.31</v>
      </c>
      <c r="L224" s="1" cm="1">
        <f t="array" ref="L224">IF(C224=0,#N/A,_xlfn.IFS(C224&lt;0,#N/A,C224&gt;1,#N/A,C224&lt;$K$2,C224))</f>
        <v>0.31</v>
      </c>
      <c r="M224" s="1" cm="1">
        <f t="array" ref="M224">IF(D224=0,#N/A,_xlfn.IFS(D224&lt;$I$3,#N/A,D224&gt;$K$3,#N/A,D224&lt;$K$3,D224))</f>
        <v>0.42399999999999999</v>
      </c>
      <c r="N224" s="1" cm="1">
        <f t="array" ref="N224">IF(D224=0,#N/A,_xlfn.IFS(D224&lt;0,#N/A,D224&gt;1,#N/A,D224&lt;$K$2,D224))</f>
        <v>0.42399999999999999</v>
      </c>
      <c r="O224" s="1" cm="1">
        <f t="array" ref="O224">IF(E224=0,#N/A,_xlfn.IFS(E224&lt;$I$4,#N/A,E224&gt;$K$4,#N/A,E224&lt;$K$4,E224))</f>
        <v>23</v>
      </c>
      <c r="P224" s="1" cm="1">
        <f t="array" ref="P224">IF(E224=0,#N/A,_xlfn.IFS(E224&lt;0,#N/A,E224&gt;$K$4,#N/A,E224&lt;$K$4,E224))</f>
        <v>23</v>
      </c>
      <c r="Q224" s="10" cm="1">
        <f t="array" ref="Q224">IF(F224=0,#N/A,_xlfn.IFS(F224&lt;$I$5,#N/A,F224&gt;$K$5,#N/A,F224&lt;$K$5,F224))</f>
        <v>22.2</v>
      </c>
      <c r="R224" s="10"/>
      <c r="S224" s="10" cm="1">
        <f t="array" ref="S224">IF(G224=0,#N/A,_xlfn.IFS(G224&lt;$I$6,#N/A,G224&gt;$K$6,#N/A,G224&lt;$K$6,G224))</f>
        <v>6</v>
      </c>
      <c r="T224" s="23" cm="1">
        <f t="array" ref="T224">IF(I224=0,#N/A,_xlfn.IFS(I224&lt;$I$7,#N/A,I224&gt;$K$7,#N/A,I224&lt;$K$7,I224))</f>
        <v>2742.4</v>
      </c>
    </row>
    <row r="225" spans="1:20" x14ac:dyDescent="0.3">
      <c r="A225" s="2">
        <v>46783</v>
      </c>
      <c r="B225" s="1" t="s">
        <v>22</v>
      </c>
      <c r="C225" s="1">
        <v>0.41699999999999998</v>
      </c>
      <c r="D225" s="1">
        <v>0.13700000000000001</v>
      </c>
      <c r="E225" s="1">
        <v>55.3</v>
      </c>
      <c r="F225" s="1">
        <v>32.5</v>
      </c>
      <c r="G225" s="1">
        <v>11</v>
      </c>
      <c r="H225" s="1" t="s">
        <v>18</v>
      </c>
      <c r="I225" s="24">
        <v>2198.8000000000002</v>
      </c>
      <c r="J225" s="1" t="s">
        <v>12</v>
      </c>
      <c r="K225" s="1" cm="1">
        <f t="array" ref="K225">IF(C225=0,#N/A,_xlfn.IFS(C225&lt;$I$2,#N/A,C225&gt;$K$2,#N/A,C225&lt;$K$2,C225))</f>
        <v>0.41699999999999998</v>
      </c>
      <c r="L225" s="1" cm="1">
        <f t="array" ref="L225">IF(C225=0,#N/A,_xlfn.IFS(C225&lt;0,#N/A,C225&gt;1,#N/A,C225&lt;$K$2,C225))</f>
        <v>0.41699999999999998</v>
      </c>
      <c r="M225" s="1" cm="1">
        <f t="array" ref="M225">IF(D225=0,#N/A,_xlfn.IFS(D225&lt;$I$3,#N/A,D225&gt;$K$3,#N/A,D225&lt;$K$3,D225))</f>
        <v>0.13700000000000001</v>
      </c>
      <c r="N225" s="1" cm="1">
        <f t="array" ref="N225">IF(D225=0,#N/A,_xlfn.IFS(D225&lt;0,#N/A,D225&gt;1,#N/A,D225&lt;$K$2,D225))</f>
        <v>0.13700000000000001</v>
      </c>
      <c r="O225" s="1" cm="1">
        <f t="array" ref="O225">IF(E225=0,#N/A,_xlfn.IFS(E225&lt;$I$4,#N/A,E225&gt;$K$4,#N/A,E225&lt;$K$4,E225))</f>
        <v>55.3</v>
      </c>
      <c r="P225" s="1" cm="1">
        <f t="array" ref="P225">IF(E225=0,#N/A,_xlfn.IFS(E225&lt;0,#N/A,E225&gt;$K$4,#N/A,E225&lt;$K$4,E225))</f>
        <v>55.3</v>
      </c>
      <c r="Q225" s="10" cm="1">
        <f t="array" ref="Q225">IF(F225=0,#N/A,_xlfn.IFS(F225&lt;$I$5,#N/A,F225&gt;$K$5,#N/A,F225&lt;$K$5,F225))</f>
        <v>32.5</v>
      </c>
      <c r="R225" s="10"/>
      <c r="S225" s="10" cm="1">
        <f t="array" ref="S225">IF(G225=0,#N/A,_xlfn.IFS(G225&lt;$I$6,#N/A,G225&gt;$K$6,#N/A,G225&lt;$K$6,G225))</f>
        <v>11</v>
      </c>
      <c r="T225" s="23" cm="1">
        <f t="array" ref="T225">IF(I225=0,#N/A,_xlfn.IFS(I225&lt;$I$7,#N/A,I225&gt;$K$7,#N/A,I225&lt;$K$7,I225))</f>
        <v>2198.8000000000002</v>
      </c>
    </row>
    <row r="226" spans="1:20" x14ac:dyDescent="0.3">
      <c r="A226" s="2">
        <v>46790</v>
      </c>
      <c r="B226" s="1" t="s">
        <v>28</v>
      </c>
      <c r="C226" s="1">
        <v>0.40300000000000002</v>
      </c>
      <c r="D226" s="1">
        <v>0.28799999999999998</v>
      </c>
      <c r="E226" s="1">
        <v>37.200000000000003</v>
      </c>
      <c r="F226" s="1">
        <v>28.1</v>
      </c>
      <c r="G226" s="1">
        <v>1</v>
      </c>
      <c r="H226" s="1" t="s">
        <v>9</v>
      </c>
      <c r="I226" s="24">
        <v>3002.1</v>
      </c>
      <c r="J226" s="1" t="s">
        <v>10</v>
      </c>
      <c r="K226" s="1" cm="1">
        <f t="array" ref="K226">IF(C226=0,#N/A,_xlfn.IFS(C226&lt;$I$2,#N/A,C226&gt;$K$2,#N/A,C226&lt;$K$2,C226))</f>
        <v>0.40300000000000002</v>
      </c>
      <c r="L226" s="1" cm="1">
        <f t="array" ref="L226">IF(C226=0,#N/A,_xlfn.IFS(C226&lt;0,#N/A,C226&gt;1,#N/A,C226&lt;$K$2,C226))</f>
        <v>0.40300000000000002</v>
      </c>
      <c r="M226" s="1" cm="1">
        <f t="array" ref="M226">IF(D226=0,#N/A,_xlfn.IFS(D226&lt;$I$3,#N/A,D226&gt;$K$3,#N/A,D226&lt;$K$3,D226))</f>
        <v>0.28799999999999998</v>
      </c>
      <c r="N226" s="1" cm="1">
        <f t="array" ref="N226">IF(D226=0,#N/A,_xlfn.IFS(D226&lt;0,#N/A,D226&gt;1,#N/A,D226&lt;$K$2,D226))</f>
        <v>0.28799999999999998</v>
      </c>
      <c r="O226" s="1" cm="1">
        <f t="array" ref="O226">IF(E226=0,#N/A,_xlfn.IFS(E226&lt;$I$4,#N/A,E226&gt;$K$4,#N/A,E226&lt;$K$4,E226))</f>
        <v>37.200000000000003</v>
      </c>
      <c r="P226" s="1" cm="1">
        <f t="array" ref="P226">IF(E226=0,#N/A,_xlfn.IFS(E226&lt;0,#N/A,E226&gt;$K$4,#N/A,E226&lt;$K$4,E226))</f>
        <v>37.200000000000003</v>
      </c>
      <c r="Q226" s="10" cm="1">
        <f t="array" ref="Q226">IF(F226=0,#N/A,_xlfn.IFS(F226&lt;$I$5,#N/A,F226&gt;$K$5,#N/A,F226&lt;$K$5,F226))</f>
        <v>28.1</v>
      </c>
      <c r="R226" s="10"/>
      <c r="S226" s="10" cm="1">
        <f t="array" ref="S226">IF(G226=0,#N/A,_xlfn.IFS(G226&lt;$I$6,#N/A,G226&gt;$K$6,#N/A,G226&lt;$K$6,G226))</f>
        <v>1</v>
      </c>
      <c r="T226" s="23" cm="1">
        <f t="array" ref="T226">IF(I226=0,#N/A,_xlfn.IFS(I226&lt;$I$7,#N/A,I226&gt;$K$7,#N/A,I226&lt;$K$7,I226))</f>
        <v>3002.1</v>
      </c>
    </row>
    <row r="227" spans="1:20" x14ac:dyDescent="0.3">
      <c r="A227" s="2">
        <v>46797</v>
      </c>
      <c r="B227" s="1" t="s">
        <v>17</v>
      </c>
      <c r="C227" s="1">
        <v>0.81</v>
      </c>
      <c r="D227" s="1">
        <v>0.502</v>
      </c>
      <c r="E227" s="1">
        <v>66.2</v>
      </c>
      <c r="F227" s="1">
        <v>32.700000000000003</v>
      </c>
      <c r="G227" s="1">
        <v>0</v>
      </c>
      <c r="H227" s="1" t="s">
        <v>14</v>
      </c>
      <c r="I227" s="24">
        <v>4103.8999999999996</v>
      </c>
      <c r="J227" s="1" t="s">
        <v>10</v>
      </c>
      <c r="K227" s="1" cm="1">
        <f t="array" ref="K227">IF(C227=0,#N/A,_xlfn.IFS(C227&lt;$I$2,#N/A,C227&gt;$K$2,#N/A,C227&lt;$K$2,C227))</f>
        <v>0.81</v>
      </c>
      <c r="L227" s="1" cm="1">
        <f t="array" ref="L227">IF(C227=0,#N/A,_xlfn.IFS(C227&lt;0,#N/A,C227&gt;1,#N/A,C227&lt;$K$2,C227))</f>
        <v>0.81</v>
      </c>
      <c r="M227" s="1" cm="1">
        <f t="array" ref="M227">IF(D227=0,#N/A,_xlfn.IFS(D227&lt;$I$3,#N/A,D227&gt;$K$3,#N/A,D227&lt;$K$3,D227))</f>
        <v>0.502</v>
      </c>
      <c r="N227" s="1" cm="1">
        <f t="array" ref="N227">IF(D227=0,#N/A,_xlfn.IFS(D227&lt;0,#N/A,D227&gt;1,#N/A,D227&lt;$K$2,D227))</f>
        <v>0.502</v>
      </c>
      <c r="O227" s="1" cm="1">
        <f t="array" ref="O227">IF(E227=0,#N/A,_xlfn.IFS(E227&lt;$I$4,#N/A,E227&gt;$K$4,#N/A,E227&lt;$K$4,E227))</f>
        <v>66.2</v>
      </c>
      <c r="P227" s="1" cm="1">
        <f t="array" ref="P227">IF(E227=0,#N/A,_xlfn.IFS(E227&lt;0,#N/A,E227&gt;$K$4,#N/A,E227&lt;$K$4,E227))</f>
        <v>66.2</v>
      </c>
      <c r="Q227" s="10" cm="1">
        <f t="array" ref="Q227">IF(F227=0,#N/A,_xlfn.IFS(F227&lt;$I$5,#N/A,F227&gt;$K$5,#N/A,F227&lt;$K$5,F227))</f>
        <v>32.700000000000003</v>
      </c>
      <c r="R227" s="10"/>
      <c r="S227" s="10" t="e" cm="1">
        <f t="array" ref="S227">IF(G227=0,#N/A,_xlfn.IFS(G227&lt;$I$6,#N/A,G227&gt;$K$6,#N/A,G227&lt;$K$6,G227))</f>
        <v>#N/A</v>
      </c>
      <c r="T227" s="23" cm="1">
        <f t="array" ref="T227">IF(I227=0,#N/A,_xlfn.IFS(I227&lt;$I$7,#N/A,I227&gt;$K$7,#N/A,I227&lt;$K$7,I227))</f>
        <v>4103.8999999999996</v>
      </c>
    </row>
    <row r="228" spans="1:20" x14ac:dyDescent="0.3">
      <c r="A228" s="2">
        <v>46804</v>
      </c>
      <c r="B228" s="1" t="s">
        <v>27</v>
      </c>
      <c r="C228" s="1">
        <v>0.67100000000000004</v>
      </c>
      <c r="D228" s="1">
        <v>0.317</v>
      </c>
      <c r="E228" s="1">
        <v>14.1</v>
      </c>
      <c r="F228" s="1">
        <v>26.5</v>
      </c>
      <c r="G228" s="1">
        <v>2</v>
      </c>
      <c r="H228" s="1" t="s">
        <v>9</v>
      </c>
      <c r="I228" s="24">
        <v>4091.8</v>
      </c>
      <c r="J228" s="1" t="s">
        <v>10</v>
      </c>
      <c r="K228" s="1" cm="1">
        <f t="array" ref="K228">IF(C228=0,#N/A,_xlfn.IFS(C228&lt;$I$2,#N/A,C228&gt;$K$2,#N/A,C228&lt;$K$2,C228))</f>
        <v>0.67100000000000004</v>
      </c>
      <c r="L228" s="1" cm="1">
        <f t="array" ref="L228">IF(C228=0,#N/A,_xlfn.IFS(C228&lt;0,#N/A,C228&gt;1,#N/A,C228&lt;$K$2,C228))</f>
        <v>0.67100000000000004</v>
      </c>
      <c r="M228" s="1" cm="1">
        <f t="array" ref="M228">IF(D228=0,#N/A,_xlfn.IFS(D228&lt;$I$3,#N/A,D228&gt;$K$3,#N/A,D228&lt;$K$3,D228))</f>
        <v>0.317</v>
      </c>
      <c r="N228" s="1" cm="1">
        <f t="array" ref="N228">IF(D228=0,#N/A,_xlfn.IFS(D228&lt;0,#N/A,D228&gt;1,#N/A,D228&lt;$K$2,D228))</f>
        <v>0.317</v>
      </c>
      <c r="O228" s="1" cm="1">
        <f t="array" ref="O228">IF(E228=0,#N/A,_xlfn.IFS(E228&lt;$I$4,#N/A,E228&gt;$K$4,#N/A,E228&lt;$K$4,E228))</f>
        <v>14.1</v>
      </c>
      <c r="P228" s="1" cm="1">
        <f t="array" ref="P228">IF(E228=0,#N/A,_xlfn.IFS(E228&lt;0,#N/A,E228&gt;$K$4,#N/A,E228&lt;$K$4,E228))</f>
        <v>14.1</v>
      </c>
      <c r="Q228" s="10" cm="1">
        <f t="array" ref="Q228">IF(F228=0,#N/A,_xlfn.IFS(F228&lt;$I$5,#N/A,F228&gt;$K$5,#N/A,F228&lt;$K$5,F228))</f>
        <v>26.5</v>
      </c>
      <c r="R228" s="10"/>
      <c r="S228" s="10" cm="1">
        <f t="array" ref="S228">IF(G228=0,#N/A,_xlfn.IFS(G228&lt;$I$6,#N/A,G228&gt;$K$6,#N/A,G228&lt;$K$6,G228))</f>
        <v>2</v>
      </c>
      <c r="T228" s="23" cm="1">
        <f t="array" ref="T228">IF(I228=0,#N/A,_xlfn.IFS(I228&lt;$I$7,#N/A,I228&gt;$K$7,#N/A,I228&lt;$K$7,I228))</f>
        <v>4091.8</v>
      </c>
    </row>
    <row r="229" spans="1:20" x14ac:dyDescent="0.3">
      <c r="A229" s="2">
        <v>46811</v>
      </c>
      <c r="B229" s="1" t="s">
        <v>23</v>
      </c>
      <c r="C229" s="1">
        <v>0.75800000000000001</v>
      </c>
      <c r="D229" s="1">
        <v>0.59899999999999998</v>
      </c>
      <c r="E229" s="1">
        <v>57.1</v>
      </c>
      <c r="F229" s="1">
        <v>25.7</v>
      </c>
      <c r="G229" s="1">
        <v>11</v>
      </c>
      <c r="H229" s="1" t="s">
        <v>9</v>
      </c>
      <c r="I229" s="24">
        <v>4935.2</v>
      </c>
      <c r="J229" s="1" t="s">
        <v>10</v>
      </c>
      <c r="K229" s="1" cm="1">
        <f t="array" ref="K229">IF(C229=0,#N/A,_xlfn.IFS(C229&lt;$I$2,#N/A,C229&gt;$K$2,#N/A,C229&lt;$K$2,C229))</f>
        <v>0.75800000000000001</v>
      </c>
      <c r="L229" s="1" cm="1">
        <f t="array" ref="L229">IF(C229=0,#N/A,_xlfn.IFS(C229&lt;0,#N/A,C229&gt;1,#N/A,C229&lt;$K$2,C229))</f>
        <v>0.75800000000000001</v>
      </c>
      <c r="M229" s="1" cm="1">
        <f t="array" ref="M229">IF(D229=0,#N/A,_xlfn.IFS(D229&lt;$I$3,#N/A,D229&gt;$K$3,#N/A,D229&lt;$K$3,D229))</f>
        <v>0.59899999999999998</v>
      </c>
      <c r="N229" s="1" cm="1">
        <f t="array" ref="N229">IF(D229=0,#N/A,_xlfn.IFS(D229&lt;0,#N/A,D229&gt;1,#N/A,D229&lt;$K$2,D229))</f>
        <v>0.59899999999999998</v>
      </c>
      <c r="O229" s="1" cm="1">
        <f t="array" ref="O229">IF(E229=0,#N/A,_xlfn.IFS(E229&lt;$I$4,#N/A,E229&gt;$K$4,#N/A,E229&lt;$K$4,E229))</f>
        <v>57.1</v>
      </c>
      <c r="P229" s="1" cm="1">
        <f t="array" ref="P229">IF(E229=0,#N/A,_xlfn.IFS(E229&lt;0,#N/A,E229&gt;$K$4,#N/A,E229&lt;$K$4,E229))</f>
        <v>57.1</v>
      </c>
      <c r="Q229" s="10" cm="1">
        <f t="array" ref="Q229">IF(F229=0,#N/A,_xlfn.IFS(F229&lt;$I$5,#N/A,F229&gt;$K$5,#N/A,F229&lt;$K$5,F229))</f>
        <v>25.7</v>
      </c>
      <c r="R229" s="10"/>
      <c r="S229" s="10" cm="1">
        <f t="array" ref="S229">IF(G229=0,#N/A,_xlfn.IFS(G229&lt;$I$6,#N/A,G229&gt;$K$6,#N/A,G229&lt;$K$6,G229))</f>
        <v>11</v>
      </c>
      <c r="T229" s="23" cm="1">
        <f t="array" ref="T229">IF(I229=0,#N/A,_xlfn.IFS(I229&lt;$I$7,#N/A,I229&gt;$K$7,#N/A,I229&lt;$K$7,I229))</f>
        <v>4935.2</v>
      </c>
    </row>
    <row r="230" spans="1:20" x14ac:dyDescent="0.3">
      <c r="A230" s="2">
        <v>46818</v>
      </c>
      <c r="B230" s="1" t="s">
        <v>11</v>
      </c>
      <c r="C230" s="1">
        <v>0.375</v>
      </c>
      <c r="D230" s="1">
        <v>0.38</v>
      </c>
      <c r="E230" s="1">
        <v>18.5</v>
      </c>
      <c r="F230" s="1">
        <v>33.700000000000003</v>
      </c>
      <c r="G230" s="1">
        <v>3</v>
      </c>
      <c r="H230" s="1" t="s">
        <v>9</v>
      </c>
      <c r="I230" s="24">
        <v>1835.5</v>
      </c>
      <c r="J230" s="1" t="s">
        <v>12</v>
      </c>
      <c r="K230" s="1" cm="1">
        <f t="array" ref="K230">IF(C230=0,#N/A,_xlfn.IFS(C230&lt;$I$2,#N/A,C230&gt;$K$2,#N/A,C230&lt;$K$2,C230))</f>
        <v>0.375</v>
      </c>
      <c r="L230" s="1" cm="1">
        <f t="array" ref="L230">IF(C230=0,#N/A,_xlfn.IFS(C230&lt;0,#N/A,C230&gt;1,#N/A,C230&lt;$K$2,C230))</f>
        <v>0.375</v>
      </c>
      <c r="M230" s="1" cm="1">
        <f t="array" ref="M230">IF(D230=0,#N/A,_xlfn.IFS(D230&lt;$I$3,#N/A,D230&gt;$K$3,#N/A,D230&lt;$K$3,D230))</f>
        <v>0.38</v>
      </c>
      <c r="N230" s="1" cm="1">
        <f t="array" ref="N230">IF(D230=0,#N/A,_xlfn.IFS(D230&lt;0,#N/A,D230&gt;1,#N/A,D230&lt;$K$2,D230))</f>
        <v>0.38</v>
      </c>
      <c r="O230" s="1" cm="1">
        <f t="array" ref="O230">IF(E230=0,#N/A,_xlfn.IFS(E230&lt;$I$4,#N/A,E230&gt;$K$4,#N/A,E230&lt;$K$4,E230))</f>
        <v>18.5</v>
      </c>
      <c r="P230" s="1" cm="1">
        <f t="array" ref="P230">IF(E230=0,#N/A,_xlfn.IFS(E230&lt;0,#N/A,E230&gt;$K$4,#N/A,E230&lt;$K$4,E230))</f>
        <v>18.5</v>
      </c>
      <c r="Q230" s="10" cm="1">
        <f t="array" ref="Q230">IF(F230=0,#N/A,_xlfn.IFS(F230&lt;$I$5,#N/A,F230&gt;$K$5,#N/A,F230&lt;$K$5,F230))</f>
        <v>33.700000000000003</v>
      </c>
      <c r="R230" s="10"/>
      <c r="S230" s="10" cm="1">
        <f t="array" ref="S230">IF(G230=0,#N/A,_xlfn.IFS(G230&lt;$I$6,#N/A,G230&gt;$K$6,#N/A,G230&lt;$K$6,G230))</f>
        <v>3</v>
      </c>
      <c r="T230" s="23" cm="1">
        <f t="array" ref="T230">IF(I230=0,#N/A,_xlfn.IFS(I230&lt;$I$7,#N/A,I230&gt;$K$7,#N/A,I230&lt;$K$7,I230))</f>
        <v>1835.5</v>
      </c>
    </row>
    <row r="231" spans="1:20" x14ac:dyDescent="0.3">
      <c r="A231" s="2">
        <v>46825</v>
      </c>
      <c r="B231" s="1" t="s">
        <v>20</v>
      </c>
      <c r="C231" s="1">
        <v>0.63700000000000001</v>
      </c>
      <c r="D231" s="1">
        <v>0.26100000000000001</v>
      </c>
      <c r="E231" s="1">
        <v>27.9</v>
      </c>
      <c r="F231" s="1">
        <v>23.8</v>
      </c>
      <c r="G231" s="1">
        <v>7</v>
      </c>
      <c r="H231" s="1" t="s">
        <v>14</v>
      </c>
      <c r="I231" s="24">
        <v>4432</v>
      </c>
      <c r="J231" s="1" t="s">
        <v>10</v>
      </c>
      <c r="K231" s="1" cm="1">
        <f t="array" ref="K231">IF(C231=0,#N/A,_xlfn.IFS(C231&lt;$I$2,#N/A,C231&gt;$K$2,#N/A,C231&lt;$K$2,C231))</f>
        <v>0.63700000000000001</v>
      </c>
      <c r="L231" s="1" cm="1">
        <f t="array" ref="L231">IF(C231=0,#N/A,_xlfn.IFS(C231&lt;0,#N/A,C231&gt;1,#N/A,C231&lt;$K$2,C231))</f>
        <v>0.63700000000000001</v>
      </c>
      <c r="M231" s="1" cm="1">
        <f t="array" ref="M231">IF(D231=0,#N/A,_xlfn.IFS(D231&lt;$I$3,#N/A,D231&gt;$K$3,#N/A,D231&lt;$K$3,D231))</f>
        <v>0.26100000000000001</v>
      </c>
      <c r="N231" s="1" cm="1">
        <f t="array" ref="N231">IF(D231=0,#N/A,_xlfn.IFS(D231&lt;0,#N/A,D231&gt;1,#N/A,D231&lt;$K$2,D231))</f>
        <v>0.26100000000000001</v>
      </c>
      <c r="O231" s="1" cm="1">
        <f t="array" ref="O231">IF(E231=0,#N/A,_xlfn.IFS(E231&lt;$I$4,#N/A,E231&gt;$K$4,#N/A,E231&lt;$K$4,E231))</f>
        <v>27.9</v>
      </c>
      <c r="P231" s="1" cm="1">
        <f t="array" ref="P231">IF(E231=0,#N/A,_xlfn.IFS(E231&lt;0,#N/A,E231&gt;$K$4,#N/A,E231&lt;$K$4,E231))</f>
        <v>27.9</v>
      </c>
      <c r="Q231" s="10" cm="1">
        <f t="array" ref="Q231">IF(F231=0,#N/A,_xlfn.IFS(F231&lt;$I$5,#N/A,F231&gt;$K$5,#N/A,F231&lt;$K$5,F231))</f>
        <v>23.8</v>
      </c>
      <c r="R231" s="10"/>
      <c r="S231" s="10" cm="1">
        <f t="array" ref="S231">IF(G231=0,#N/A,_xlfn.IFS(G231&lt;$I$6,#N/A,G231&gt;$K$6,#N/A,G231&lt;$K$6,G231))</f>
        <v>7</v>
      </c>
      <c r="T231" s="23" cm="1">
        <f t="array" ref="T231">IF(I231=0,#N/A,_xlfn.IFS(I231&lt;$I$7,#N/A,I231&gt;$K$7,#N/A,I231&lt;$K$7,I231))</f>
        <v>4432</v>
      </c>
    </row>
    <row r="232" spans="1:20" x14ac:dyDescent="0.3">
      <c r="A232" s="2">
        <v>46832</v>
      </c>
      <c r="B232" s="1" t="s">
        <v>8</v>
      </c>
      <c r="C232" s="1">
        <v>0.6</v>
      </c>
      <c r="D232" s="1">
        <v>0.21</v>
      </c>
      <c r="E232" s="1">
        <v>21.9</v>
      </c>
      <c r="F232" s="1">
        <v>32.700000000000003</v>
      </c>
      <c r="G232" s="1">
        <v>5</v>
      </c>
      <c r="H232" s="1" t="s">
        <v>18</v>
      </c>
      <c r="I232" s="24">
        <v>3329.4</v>
      </c>
      <c r="J232" s="1" t="s">
        <v>10</v>
      </c>
      <c r="K232" s="1" cm="1">
        <f t="array" ref="K232">IF(C232=0,#N/A,_xlfn.IFS(C232&lt;$I$2,#N/A,C232&gt;$K$2,#N/A,C232&lt;$K$2,C232))</f>
        <v>0.6</v>
      </c>
      <c r="L232" s="1" cm="1">
        <f t="array" ref="L232">IF(C232=0,#N/A,_xlfn.IFS(C232&lt;0,#N/A,C232&gt;1,#N/A,C232&lt;$K$2,C232))</f>
        <v>0.6</v>
      </c>
      <c r="M232" s="1" cm="1">
        <f t="array" ref="M232">IF(D232=0,#N/A,_xlfn.IFS(D232&lt;$I$3,#N/A,D232&gt;$K$3,#N/A,D232&lt;$K$3,D232))</f>
        <v>0.21</v>
      </c>
      <c r="N232" s="1" cm="1">
        <f t="array" ref="N232">IF(D232=0,#N/A,_xlfn.IFS(D232&lt;0,#N/A,D232&gt;1,#N/A,D232&lt;$K$2,D232))</f>
        <v>0.21</v>
      </c>
      <c r="O232" s="1" cm="1">
        <f t="array" ref="O232">IF(E232=0,#N/A,_xlfn.IFS(E232&lt;$I$4,#N/A,E232&gt;$K$4,#N/A,E232&lt;$K$4,E232))</f>
        <v>21.9</v>
      </c>
      <c r="P232" s="1" cm="1">
        <f t="array" ref="P232">IF(E232=0,#N/A,_xlfn.IFS(E232&lt;0,#N/A,E232&gt;$K$4,#N/A,E232&lt;$K$4,E232))</f>
        <v>21.9</v>
      </c>
      <c r="Q232" s="10" cm="1">
        <f t="array" ref="Q232">IF(F232=0,#N/A,_xlfn.IFS(F232&lt;$I$5,#N/A,F232&gt;$K$5,#N/A,F232&lt;$K$5,F232))</f>
        <v>32.700000000000003</v>
      </c>
      <c r="R232" s="10"/>
      <c r="S232" s="10" cm="1">
        <f t="array" ref="S232">IF(G232=0,#N/A,_xlfn.IFS(G232&lt;$I$6,#N/A,G232&gt;$K$6,#N/A,G232&lt;$K$6,G232))</f>
        <v>5</v>
      </c>
      <c r="T232" s="23" cm="1">
        <f t="array" ref="T232">IF(I232=0,#N/A,_xlfn.IFS(I232&lt;$I$7,#N/A,I232&gt;$K$7,#N/A,I232&lt;$K$7,I232))</f>
        <v>3329.4</v>
      </c>
    </row>
    <row r="233" spans="1:20" x14ac:dyDescent="0.3">
      <c r="A233" s="2">
        <v>46839</v>
      </c>
      <c r="B233" s="1" t="s">
        <v>29</v>
      </c>
      <c r="C233" s="1">
        <v>0.78300000000000003</v>
      </c>
      <c r="D233" s="1">
        <v>0.27500000000000002</v>
      </c>
      <c r="E233" s="1">
        <v>18.3</v>
      </c>
      <c r="F233" s="1">
        <v>27.3</v>
      </c>
      <c r="G233" s="1">
        <v>10</v>
      </c>
      <c r="H233" s="1" t="s">
        <v>14</v>
      </c>
      <c r="I233" s="24">
        <v>4727.5</v>
      </c>
      <c r="J233" s="1" t="s">
        <v>10</v>
      </c>
      <c r="K233" s="1" cm="1">
        <f t="array" ref="K233">IF(C233=0,#N/A,_xlfn.IFS(C233&lt;$I$2,#N/A,C233&gt;$K$2,#N/A,C233&lt;$K$2,C233))</f>
        <v>0.78300000000000003</v>
      </c>
      <c r="L233" s="1" cm="1">
        <f t="array" ref="L233">IF(C233=0,#N/A,_xlfn.IFS(C233&lt;0,#N/A,C233&gt;1,#N/A,C233&lt;$K$2,C233))</f>
        <v>0.78300000000000003</v>
      </c>
      <c r="M233" s="1" cm="1">
        <f t="array" ref="M233">IF(D233=0,#N/A,_xlfn.IFS(D233&lt;$I$3,#N/A,D233&gt;$K$3,#N/A,D233&lt;$K$3,D233))</f>
        <v>0.27500000000000002</v>
      </c>
      <c r="N233" s="1" cm="1">
        <f t="array" ref="N233">IF(D233=0,#N/A,_xlfn.IFS(D233&lt;0,#N/A,D233&gt;1,#N/A,D233&lt;$K$2,D233))</f>
        <v>0.27500000000000002</v>
      </c>
      <c r="O233" s="1" cm="1">
        <f t="array" ref="O233">IF(E233=0,#N/A,_xlfn.IFS(E233&lt;$I$4,#N/A,E233&gt;$K$4,#N/A,E233&lt;$K$4,E233))</f>
        <v>18.3</v>
      </c>
      <c r="P233" s="1" cm="1">
        <f t="array" ref="P233">IF(E233=0,#N/A,_xlfn.IFS(E233&lt;0,#N/A,E233&gt;$K$4,#N/A,E233&lt;$K$4,E233))</f>
        <v>18.3</v>
      </c>
      <c r="Q233" s="10" cm="1">
        <f t="array" ref="Q233">IF(F233=0,#N/A,_xlfn.IFS(F233&lt;$I$5,#N/A,F233&gt;$K$5,#N/A,F233&lt;$K$5,F233))</f>
        <v>27.3</v>
      </c>
      <c r="R233" s="10"/>
      <c r="S233" s="10" cm="1">
        <f t="array" ref="S233">IF(G233=0,#N/A,_xlfn.IFS(G233&lt;$I$6,#N/A,G233&gt;$K$6,#N/A,G233&lt;$K$6,G233))</f>
        <v>10</v>
      </c>
      <c r="T233" s="23" cm="1">
        <f t="array" ref="T233">IF(I233=0,#N/A,_xlfn.IFS(I233&lt;$I$7,#N/A,I233&gt;$K$7,#N/A,I233&lt;$K$7,I233))</f>
        <v>4727.5</v>
      </c>
    </row>
    <row r="234" spans="1:20" x14ac:dyDescent="0.3">
      <c r="A234" s="2">
        <v>46846</v>
      </c>
      <c r="B234" s="1" t="s">
        <v>8</v>
      </c>
      <c r="C234" s="1">
        <v>0.83399999999999996</v>
      </c>
      <c r="D234" s="1">
        <v>0.28599999999999998</v>
      </c>
      <c r="E234" s="1">
        <v>82.6</v>
      </c>
      <c r="F234" s="1">
        <v>27.7</v>
      </c>
      <c r="G234" s="1">
        <v>1</v>
      </c>
      <c r="H234" s="1" t="s">
        <v>18</v>
      </c>
      <c r="I234" s="24">
        <v>4559.7</v>
      </c>
      <c r="J234" s="1" t="s">
        <v>10</v>
      </c>
      <c r="K234" s="1" cm="1">
        <f t="array" ref="K234">IF(C234=0,#N/A,_xlfn.IFS(C234&lt;$I$2,#N/A,C234&gt;$K$2,#N/A,C234&lt;$K$2,C234))</f>
        <v>0.83399999999999996</v>
      </c>
      <c r="L234" s="1" cm="1">
        <f t="array" ref="L234">IF(C234=0,#N/A,_xlfn.IFS(C234&lt;0,#N/A,C234&gt;1,#N/A,C234&lt;$K$2,C234))</f>
        <v>0.83399999999999996</v>
      </c>
      <c r="M234" s="1" cm="1">
        <f t="array" ref="M234">IF(D234=0,#N/A,_xlfn.IFS(D234&lt;$I$3,#N/A,D234&gt;$K$3,#N/A,D234&lt;$K$3,D234))</f>
        <v>0.28599999999999998</v>
      </c>
      <c r="N234" s="1" cm="1">
        <f t="array" ref="N234">IF(D234=0,#N/A,_xlfn.IFS(D234&lt;0,#N/A,D234&gt;1,#N/A,D234&lt;$K$2,D234))</f>
        <v>0.28599999999999998</v>
      </c>
      <c r="O234" s="1" cm="1">
        <f t="array" ref="O234">IF(E234=0,#N/A,_xlfn.IFS(E234&lt;$I$4,#N/A,E234&gt;$K$4,#N/A,E234&lt;$K$4,E234))</f>
        <v>82.6</v>
      </c>
      <c r="P234" s="1" cm="1">
        <f t="array" ref="P234">IF(E234=0,#N/A,_xlfn.IFS(E234&lt;0,#N/A,E234&gt;$K$4,#N/A,E234&lt;$K$4,E234))</f>
        <v>82.6</v>
      </c>
      <c r="Q234" s="10" cm="1">
        <f t="array" ref="Q234">IF(F234=0,#N/A,_xlfn.IFS(F234&lt;$I$5,#N/A,F234&gt;$K$5,#N/A,F234&lt;$K$5,F234))</f>
        <v>27.7</v>
      </c>
      <c r="R234" s="10"/>
      <c r="S234" s="10" cm="1">
        <f t="array" ref="S234">IF(G234=0,#N/A,_xlfn.IFS(G234&lt;$I$6,#N/A,G234&gt;$K$6,#N/A,G234&lt;$K$6,G234))</f>
        <v>1</v>
      </c>
      <c r="T234" s="23" cm="1">
        <f t="array" ref="T234">IF(I234=0,#N/A,_xlfn.IFS(I234&lt;$I$7,#N/A,I234&gt;$K$7,#N/A,I234&lt;$K$7,I234))</f>
        <v>4559.7</v>
      </c>
    </row>
    <row r="235" spans="1:20" x14ac:dyDescent="0.3">
      <c r="A235" s="2">
        <v>46853</v>
      </c>
      <c r="B235" s="1" t="s">
        <v>22</v>
      </c>
      <c r="C235" s="1">
        <v>0.20899999999999999</v>
      </c>
      <c r="D235" s="1">
        <v>0.13400000000000001</v>
      </c>
      <c r="E235" s="1">
        <v>28.6</v>
      </c>
      <c r="F235" s="1">
        <v>24.6</v>
      </c>
      <c r="G235" s="1">
        <v>14</v>
      </c>
      <c r="H235" s="1" t="s">
        <v>9</v>
      </c>
      <c r="I235" s="24">
        <v>2453.9</v>
      </c>
      <c r="J235" s="1" t="s">
        <v>12</v>
      </c>
      <c r="K235" s="1" cm="1">
        <f t="array" ref="K235">IF(C235=0,#N/A,_xlfn.IFS(C235&lt;$I$2,#N/A,C235&gt;$K$2,#N/A,C235&lt;$K$2,C235))</f>
        <v>0.20899999999999999</v>
      </c>
      <c r="L235" s="1" cm="1">
        <f t="array" ref="L235">IF(C235=0,#N/A,_xlfn.IFS(C235&lt;0,#N/A,C235&gt;1,#N/A,C235&lt;$K$2,C235))</f>
        <v>0.20899999999999999</v>
      </c>
      <c r="M235" s="1" cm="1">
        <f t="array" ref="M235">IF(D235=0,#N/A,_xlfn.IFS(D235&lt;$I$3,#N/A,D235&gt;$K$3,#N/A,D235&lt;$K$3,D235))</f>
        <v>0.13400000000000001</v>
      </c>
      <c r="N235" s="1" cm="1">
        <f t="array" ref="N235">IF(D235=0,#N/A,_xlfn.IFS(D235&lt;0,#N/A,D235&gt;1,#N/A,D235&lt;$K$2,D235))</f>
        <v>0.13400000000000001</v>
      </c>
      <c r="O235" s="1" cm="1">
        <f t="array" ref="O235">IF(E235=0,#N/A,_xlfn.IFS(E235&lt;$I$4,#N/A,E235&gt;$K$4,#N/A,E235&lt;$K$4,E235))</f>
        <v>28.6</v>
      </c>
      <c r="P235" s="1" cm="1">
        <f t="array" ref="P235">IF(E235=0,#N/A,_xlfn.IFS(E235&lt;0,#N/A,E235&gt;$K$4,#N/A,E235&lt;$K$4,E235))</f>
        <v>28.6</v>
      </c>
      <c r="Q235" s="10" cm="1">
        <f t="array" ref="Q235">IF(F235=0,#N/A,_xlfn.IFS(F235&lt;$I$5,#N/A,F235&gt;$K$5,#N/A,F235&lt;$K$5,F235))</f>
        <v>24.6</v>
      </c>
      <c r="R235" s="10"/>
      <c r="S235" s="10" cm="1">
        <f t="array" ref="S235">IF(G235=0,#N/A,_xlfn.IFS(G235&lt;$I$6,#N/A,G235&gt;$K$6,#N/A,G235&lt;$K$6,G235))</f>
        <v>14</v>
      </c>
      <c r="T235" s="23" cm="1">
        <f t="array" ref="T235">IF(I235=0,#N/A,_xlfn.IFS(I235&lt;$I$7,#N/A,I235&gt;$K$7,#N/A,I235&lt;$K$7,I235))</f>
        <v>2453.9</v>
      </c>
    </row>
    <row r="236" spans="1:20" x14ac:dyDescent="0.3">
      <c r="A236" s="2">
        <v>46860</v>
      </c>
      <c r="B236" s="1" t="s">
        <v>17</v>
      </c>
      <c r="C236" s="1">
        <v>0.67200000000000004</v>
      </c>
      <c r="D236" s="1">
        <v>0.28499999999999998</v>
      </c>
      <c r="E236" s="1">
        <v>92.7</v>
      </c>
      <c r="F236" s="1">
        <v>28.6</v>
      </c>
      <c r="G236" s="1">
        <v>8</v>
      </c>
      <c r="H236" s="1" t="s">
        <v>9</v>
      </c>
      <c r="I236" s="24">
        <v>4666.2</v>
      </c>
      <c r="J236" s="1" t="s">
        <v>10</v>
      </c>
      <c r="K236" s="1" cm="1">
        <f t="array" ref="K236">IF(C236=0,#N/A,_xlfn.IFS(C236&lt;$I$2,#N/A,C236&gt;$K$2,#N/A,C236&lt;$K$2,C236))</f>
        <v>0.67200000000000004</v>
      </c>
      <c r="L236" s="1" cm="1">
        <f t="array" ref="L236">IF(C236=0,#N/A,_xlfn.IFS(C236&lt;0,#N/A,C236&gt;1,#N/A,C236&lt;$K$2,C236))</f>
        <v>0.67200000000000004</v>
      </c>
      <c r="M236" s="1" cm="1">
        <f t="array" ref="M236">IF(D236=0,#N/A,_xlfn.IFS(D236&lt;$I$3,#N/A,D236&gt;$K$3,#N/A,D236&lt;$K$3,D236))</f>
        <v>0.28499999999999998</v>
      </c>
      <c r="N236" s="1" cm="1">
        <f t="array" ref="N236">IF(D236=0,#N/A,_xlfn.IFS(D236&lt;0,#N/A,D236&gt;1,#N/A,D236&lt;$K$2,D236))</f>
        <v>0.28499999999999998</v>
      </c>
      <c r="O236" s="1" cm="1">
        <f t="array" ref="O236">IF(E236=0,#N/A,_xlfn.IFS(E236&lt;$I$4,#N/A,E236&gt;$K$4,#N/A,E236&lt;$K$4,E236))</f>
        <v>92.7</v>
      </c>
      <c r="P236" s="1" cm="1">
        <f t="array" ref="P236">IF(E236=0,#N/A,_xlfn.IFS(E236&lt;0,#N/A,E236&gt;$K$4,#N/A,E236&lt;$K$4,E236))</f>
        <v>92.7</v>
      </c>
      <c r="Q236" s="10" cm="1">
        <f t="array" ref="Q236">IF(F236=0,#N/A,_xlfn.IFS(F236&lt;$I$5,#N/A,F236&gt;$K$5,#N/A,F236&lt;$K$5,F236))</f>
        <v>28.6</v>
      </c>
      <c r="R236" s="10"/>
      <c r="S236" s="10" cm="1">
        <f t="array" ref="S236">IF(G236=0,#N/A,_xlfn.IFS(G236&lt;$I$6,#N/A,G236&gt;$K$6,#N/A,G236&lt;$K$6,G236))</f>
        <v>8</v>
      </c>
      <c r="T236" s="23" cm="1">
        <f t="array" ref="T236">IF(I236=0,#N/A,_xlfn.IFS(I236&lt;$I$7,#N/A,I236&gt;$K$7,#N/A,I236&lt;$K$7,I236))</f>
        <v>4666.2</v>
      </c>
    </row>
    <row r="237" spans="1:20" x14ac:dyDescent="0.3">
      <c r="A237" s="2">
        <v>46867</v>
      </c>
      <c r="B237" s="1" t="s">
        <v>8</v>
      </c>
      <c r="C237" s="1">
        <v>0.23599999999999999</v>
      </c>
      <c r="D237" s="1">
        <v>0.33200000000000002</v>
      </c>
      <c r="E237" s="1">
        <v>97</v>
      </c>
      <c r="F237" s="1">
        <v>24.9</v>
      </c>
      <c r="G237" s="1">
        <v>13</v>
      </c>
      <c r="H237" s="1" t="s">
        <v>9</v>
      </c>
      <c r="I237" s="24">
        <v>2192.6</v>
      </c>
      <c r="J237" s="1" t="s">
        <v>12</v>
      </c>
      <c r="K237" s="1" cm="1">
        <f t="array" ref="K237">IF(C237=0,#N/A,_xlfn.IFS(C237&lt;$I$2,#N/A,C237&gt;$K$2,#N/A,C237&lt;$K$2,C237))</f>
        <v>0.23599999999999999</v>
      </c>
      <c r="L237" s="1" cm="1">
        <f t="array" ref="L237">IF(C237=0,#N/A,_xlfn.IFS(C237&lt;0,#N/A,C237&gt;1,#N/A,C237&lt;$K$2,C237))</f>
        <v>0.23599999999999999</v>
      </c>
      <c r="M237" s="1" cm="1">
        <f t="array" ref="M237">IF(D237=0,#N/A,_xlfn.IFS(D237&lt;$I$3,#N/A,D237&gt;$K$3,#N/A,D237&lt;$K$3,D237))</f>
        <v>0.33200000000000002</v>
      </c>
      <c r="N237" s="1" cm="1">
        <f t="array" ref="N237">IF(D237=0,#N/A,_xlfn.IFS(D237&lt;0,#N/A,D237&gt;1,#N/A,D237&lt;$K$2,D237))</f>
        <v>0.33200000000000002</v>
      </c>
      <c r="O237" s="1" cm="1">
        <f t="array" ref="O237">IF(E237=0,#N/A,_xlfn.IFS(E237&lt;$I$4,#N/A,E237&gt;$K$4,#N/A,E237&lt;$K$4,E237))</f>
        <v>97</v>
      </c>
      <c r="P237" s="1" cm="1">
        <f t="array" ref="P237">IF(E237=0,#N/A,_xlfn.IFS(E237&lt;0,#N/A,E237&gt;$K$4,#N/A,E237&lt;$K$4,E237))</f>
        <v>97</v>
      </c>
      <c r="Q237" s="10" cm="1">
        <f t="array" ref="Q237">IF(F237=0,#N/A,_xlfn.IFS(F237&lt;$I$5,#N/A,F237&gt;$K$5,#N/A,F237&lt;$K$5,F237))</f>
        <v>24.9</v>
      </c>
      <c r="R237" s="10"/>
      <c r="S237" s="10" cm="1">
        <f t="array" ref="S237">IF(G237=0,#N/A,_xlfn.IFS(G237&lt;$I$6,#N/A,G237&gt;$K$6,#N/A,G237&lt;$K$6,G237))</f>
        <v>13</v>
      </c>
      <c r="T237" s="23" cm="1">
        <f t="array" ref="T237">IF(I237=0,#N/A,_xlfn.IFS(I237&lt;$I$7,#N/A,I237&gt;$K$7,#N/A,I237&lt;$K$7,I237))</f>
        <v>2192.6</v>
      </c>
    </row>
    <row r="238" spans="1:20" x14ac:dyDescent="0.3">
      <c r="A238" s="2">
        <v>46874</v>
      </c>
      <c r="B238" s="1" t="s">
        <v>21</v>
      </c>
      <c r="C238" s="1">
        <v>0.58399999999999996</v>
      </c>
      <c r="D238" s="1">
        <v>0.46100000000000002</v>
      </c>
      <c r="E238" s="1">
        <v>57.1</v>
      </c>
      <c r="F238" s="1">
        <v>20.6</v>
      </c>
      <c r="G238" s="1">
        <v>1</v>
      </c>
      <c r="H238" s="1" t="s">
        <v>9</v>
      </c>
      <c r="I238" s="24">
        <v>4046.1</v>
      </c>
      <c r="J238" s="1" t="s">
        <v>10</v>
      </c>
      <c r="K238" s="1" cm="1">
        <f t="array" ref="K238">IF(C238=0,#N/A,_xlfn.IFS(C238&lt;$I$2,#N/A,C238&gt;$K$2,#N/A,C238&lt;$K$2,C238))</f>
        <v>0.58399999999999996</v>
      </c>
      <c r="L238" s="1" cm="1">
        <f t="array" ref="L238">IF(C238=0,#N/A,_xlfn.IFS(C238&lt;0,#N/A,C238&gt;1,#N/A,C238&lt;$K$2,C238))</f>
        <v>0.58399999999999996</v>
      </c>
      <c r="M238" s="1" cm="1">
        <f t="array" ref="M238">IF(D238=0,#N/A,_xlfn.IFS(D238&lt;$I$3,#N/A,D238&gt;$K$3,#N/A,D238&lt;$K$3,D238))</f>
        <v>0.46100000000000002</v>
      </c>
      <c r="N238" s="1" cm="1">
        <f t="array" ref="N238">IF(D238=0,#N/A,_xlfn.IFS(D238&lt;0,#N/A,D238&gt;1,#N/A,D238&lt;$K$2,D238))</f>
        <v>0.46100000000000002</v>
      </c>
      <c r="O238" s="1" cm="1">
        <f t="array" ref="O238">IF(E238=0,#N/A,_xlfn.IFS(E238&lt;$I$4,#N/A,E238&gt;$K$4,#N/A,E238&lt;$K$4,E238))</f>
        <v>57.1</v>
      </c>
      <c r="P238" s="1" cm="1">
        <f t="array" ref="P238">IF(E238=0,#N/A,_xlfn.IFS(E238&lt;0,#N/A,E238&gt;$K$4,#N/A,E238&lt;$K$4,E238))</f>
        <v>57.1</v>
      </c>
      <c r="Q238" s="10" cm="1">
        <f t="array" ref="Q238">IF(F238=0,#N/A,_xlfn.IFS(F238&lt;$I$5,#N/A,F238&gt;$K$5,#N/A,F238&lt;$K$5,F238))</f>
        <v>20.6</v>
      </c>
      <c r="R238" s="10"/>
      <c r="S238" s="10" cm="1">
        <f t="array" ref="S238">IF(G238=0,#N/A,_xlfn.IFS(G238&lt;$I$6,#N/A,G238&gt;$K$6,#N/A,G238&lt;$K$6,G238))</f>
        <v>1</v>
      </c>
      <c r="T238" s="23" cm="1">
        <f t="array" ref="T238">IF(I238=0,#N/A,_xlfn.IFS(I238&lt;$I$7,#N/A,I238&gt;$K$7,#N/A,I238&lt;$K$7,I238))</f>
        <v>4046.1</v>
      </c>
    </row>
    <row r="239" spans="1:20" x14ac:dyDescent="0.3">
      <c r="A239" s="2">
        <v>46881</v>
      </c>
      <c r="B239" s="1" t="s">
        <v>11</v>
      </c>
      <c r="C239" s="1">
        <v>0.40100000000000002</v>
      </c>
      <c r="D239" s="1">
        <v>0.42799999999999999</v>
      </c>
      <c r="E239" s="1">
        <v>14.3</v>
      </c>
      <c r="F239" s="1">
        <v>24.1</v>
      </c>
      <c r="G239" s="1">
        <v>12</v>
      </c>
      <c r="H239" s="1" t="s">
        <v>9</v>
      </c>
      <c r="I239" s="24">
        <v>3103.7</v>
      </c>
      <c r="J239" s="1" t="s">
        <v>10</v>
      </c>
      <c r="K239" s="1" cm="1">
        <f t="array" ref="K239">IF(C239=0,#N/A,_xlfn.IFS(C239&lt;$I$2,#N/A,C239&gt;$K$2,#N/A,C239&lt;$K$2,C239))</f>
        <v>0.40100000000000002</v>
      </c>
      <c r="L239" s="1" cm="1">
        <f t="array" ref="L239">IF(C239=0,#N/A,_xlfn.IFS(C239&lt;0,#N/A,C239&gt;1,#N/A,C239&lt;$K$2,C239))</f>
        <v>0.40100000000000002</v>
      </c>
      <c r="M239" s="1" cm="1">
        <f t="array" ref="M239">IF(D239=0,#N/A,_xlfn.IFS(D239&lt;$I$3,#N/A,D239&gt;$K$3,#N/A,D239&lt;$K$3,D239))</f>
        <v>0.42799999999999999</v>
      </c>
      <c r="N239" s="1" cm="1">
        <f t="array" ref="N239">IF(D239=0,#N/A,_xlfn.IFS(D239&lt;0,#N/A,D239&gt;1,#N/A,D239&lt;$K$2,D239))</f>
        <v>0.42799999999999999</v>
      </c>
      <c r="O239" s="1" cm="1">
        <f t="array" ref="O239">IF(E239=0,#N/A,_xlfn.IFS(E239&lt;$I$4,#N/A,E239&gt;$K$4,#N/A,E239&lt;$K$4,E239))</f>
        <v>14.3</v>
      </c>
      <c r="P239" s="1" cm="1">
        <f t="array" ref="P239">IF(E239=0,#N/A,_xlfn.IFS(E239&lt;0,#N/A,E239&gt;$K$4,#N/A,E239&lt;$K$4,E239))</f>
        <v>14.3</v>
      </c>
      <c r="Q239" s="10" cm="1">
        <f t="array" ref="Q239">IF(F239=0,#N/A,_xlfn.IFS(F239&lt;$I$5,#N/A,F239&gt;$K$5,#N/A,F239&lt;$K$5,F239))</f>
        <v>24.1</v>
      </c>
      <c r="R239" s="10"/>
      <c r="S239" s="10" cm="1">
        <f t="array" ref="S239">IF(G239=0,#N/A,_xlfn.IFS(G239&lt;$I$6,#N/A,G239&gt;$K$6,#N/A,G239&lt;$K$6,G239))</f>
        <v>12</v>
      </c>
      <c r="T239" s="23" cm="1">
        <f t="array" ref="T239">IF(I239=0,#N/A,_xlfn.IFS(I239&lt;$I$7,#N/A,I239&gt;$K$7,#N/A,I239&lt;$K$7,I239))</f>
        <v>3103.7</v>
      </c>
    </row>
    <row r="240" spans="1:20" x14ac:dyDescent="0.3">
      <c r="A240" s="2">
        <v>46888</v>
      </c>
      <c r="B240" s="1" t="s">
        <v>13</v>
      </c>
      <c r="C240" s="1">
        <v>0.41499999999999998</v>
      </c>
      <c r="D240" s="1">
        <v>0.45400000000000001</v>
      </c>
      <c r="E240" s="1">
        <v>37.5</v>
      </c>
      <c r="F240" s="1">
        <v>20.100000000000001</v>
      </c>
      <c r="G240" s="1">
        <v>14</v>
      </c>
      <c r="H240" s="1" t="s">
        <v>18</v>
      </c>
      <c r="I240" s="24">
        <v>3862</v>
      </c>
      <c r="J240" s="1" t="s">
        <v>10</v>
      </c>
      <c r="K240" s="1" cm="1">
        <f t="array" ref="K240">IF(C240=0,#N/A,_xlfn.IFS(C240&lt;$I$2,#N/A,C240&gt;$K$2,#N/A,C240&lt;$K$2,C240))</f>
        <v>0.41499999999999998</v>
      </c>
      <c r="L240" s="1" cm="1">
        <f t="array" ref="L240">IF(C240=0,#N/A,_xlfn.IFS(C240&lt;0,#N/A,C240&gt;1,#N/A,C240&lt;$K$2,C240))</f>
        <v>0.41499999999999998</v>
      </c>
      <c r="M240" s="1" cm="1">
        <f t="array" ref="M240">IF(D240=0,#N/A,_xlfn.IFS(D240&lt;$I$3,#N/A,D240&gt;$K$3,#N/A,D240&lt;$K$3,D240))</f>
        <v>0.45400000000000001</v>
      </c>
      <c r="N240" s="1" cm="1">
        <f t="array" ref="N240">IF(D240=0,#N/A,_xlfn.IFS(D240&lt;0,#N/A,D240&gt;1,#N/A,D240&lt;$K$2,D240))</f>
        <v>0.45400000000000001</v>
      </c>
      <c r="O240" s="1" cm="1">
        <f t="array" ref="O240">IF(E240=0,#N/A,_xlfn.IFS(E240&lt;$I$4,#N/A,E240&gt;$K$4,#N/A,E240&lt;$K$4,E240))</f>
        <v>37.5</v>
      </c>
      <c r="P240" s="1" cm="1">
        <f t="array" ref="P240">IF(E240=0,#N/A,_xlfn.IFS(E240&lt;0,#N/A,E240&gt;$K$4,#N/A,E240&lt;$K$4,E240))</f>
        <v>37.5</v>
      </c>
      <c r="Q240" s="10" cm="1">
        <f t="array" ref="Q240">IF(F240=0,#N/A,_xlfn.IFS(F240&lt;$I$5,#N/A,F240&gt;$K$5,#N/A,F240&lt;$K$5,F240))</f>
        <v>20.100000000000001</v>
      </c>
      <c r="R240" s="10"/>
      <c r="S240" s="10" cm="1">
        <f t="array" ref="S240">IF(G240=0,#N/A,_xlfn.IFS(G240&lt;$I$6,#N/A,G240&gt;$K$6,#N/A,G240&lt;$K$6,G240))</f>
        <v>14</v>
      </c>
      <c r="T240" s="23" cm="1">
        <f t="array" ref="T240">IF(I240=0,#N/A,_xlfn.IFS(I240&lt;$I$7,#N/A,I240&gt;$K$7,#N/A,I240&lt;$K$7,I240))</f>
        <v>3862</v>
      </c>
    </row>
    <row r="241" spans="1:20" x14ac:dyDescent="0.3">
      <c r="A241" s="2">
        <v>46895</v>
      </c>
      <c r="B241" s="1" t="s">
        <v>13</v>
      </c>
      <c r="C241" s="1">
        <v>0.44700000000000001</v>
      </c>
      <c r="D241" s="1">
        <v>0.104</v>
      </c>
      <c r="E241" s="1">
        <v>79.8</v>
      </c>
      <c r="F241" s="1">
        <v>34.700000000000003</v>
      </c>
      <c r="G241" s="1">
        <v>11</v>
      </c>
      <c r="H241" s="1" t="s">
        <v>18</v>
      </c>
      <c r="I241" s="24">
        <v>2080.4</v>
      </c>
      <c r="J241" s="1" t="s">
        <v>12</v>
      </c>
      <c r="K241" s="1" cm="1">
        <f t="array" ref="K241">IF(C241=0,#N/A,_xlfn.IFS(C241&lt;$I$2,#N/A,C241&gt;$K$2,#N/A,C241&lt;$K$2,C241))</f>
        <v>0.44700000000000001</v>
      </c>
      <c r="L241" s="1" cm="1">
        <f t="array" ref="L241">IF(C241=0,#N/A,_xlfn.IFS(C241&lt;0,#N/A,C241&gt;1,#N/A,C241&lt;$K$2,C241))</f>
        <v>0.44700000000000001</v>
      </c>
      <c r="M241" s="1" cm="1">
        <f t="array" ref="M241">IF(D241=0,#N/A,_xlfn.IFS(D241&lt;$I$3,#N/A,D241&gt;$K$3,#N/A,D241&lt;$K$3,D241))</f>
        <v>0.104</v>
      </c>
      <c r="N241" s="1" cm="1">
        <f t="array" ref="N241">IF(D241=0,#N/A,_xlfn.IFS(D241&lt;0,#N/A,D241&gt;1,#N/A,D241&lt;$K$2,D241))</f>
        <v>0.104</v>
      </c>
      <c r="O241" s="1" cm="1">
        <f t="array" ref="O241">IF(E241=0,#N/A,_xlfn.IFS(E241&lt;$I$4,#N/A,E241&gt;$K$4,#N/A,E241&lt;$K$4,E241))</f>
        <v>79.8</v>
      </c>
      <c r="P241" s="1" cm="1">
        <f t="array" ref="P241">IF(E241=0,#N/A,_xlfn.IFS(E241&lt;0,#N/A,E241&gt;$K$4,#N/A,E241&lt;$K$4,E241))</f>
        <v>79.8</v>
      </c>
      <c r="Q241" s="10" cm="1">
        <f t="array" ref="Q241">IF(F241=0,#N/A,_xlfn.IFS(F241&lt;$I$5,#N/A,F241&gt;$K$5,#N/A,F241&lt;$K$5,F241))</f>
        <v>34.700000000000003</v>
      </c>
      <c r="R241" s="10"/>
      <c r="S241" s="10" cm="1">
        <f t="array" ref="S241">IF(G241=0,#N/A,_xlfn.IFS(G241&lt;$I$6,#N/A,G241&gt;$K$6,#N/A,G241&lt;$K$6,G241))</f>
        <v>11</v>
      </c>
      <c r="T241" s="23" cm="1">
        <f t="array" ref="T241">IF(I241=0,#N/A,_xlfn.IFS(I241&lt;$I$7,#N/A,I241&gt;$K$7,#N/A,I241&lt;$K$7,I241))</f>
        <v>2080.4</v>
      </c>
    </row>
    <row r="242" spans="1:20" x14ac:dyDescent="0.3">
      <c r="A242" s="2">
        <v>46902</v>
      </c>
      <c r="B242" s="1" t="s">
        <v>22</v>
      </c>
      <c r="C242" s="1">
        <v>0.63500000000000001</v>
      </c>
      <c r="D242" s="1">
        <v>0.20899999999999999</v>
      </c>
      <c r="E242" s="1">
        <v>36.700000000000003</v>
      </c>
      <c r="F242" s="1">
        <v>34.5</v>
      </c>
      <c r="G242" s="1">
        <v>4</v>
      </c>
      <c r="H242" s="1" t="s">
        <v>9</v>
      </c>
      <c r="I242" s="24">
        <v>3186.3</v>
      </c>
      <c r="J242" s="1" t="s">
        <v>10</v>
      </c>
      <c r="K242" s="1" cm="1">
        <f t="array" ref="K242">IF(C242=0,#N/A,_xlfn.IFS(C242&lt;$I$2,#N/A,C242&gt;$K$2,#N/A,C242&lt;$K$2,C242))</f>
        <v>0.63500000000000001</v>
      </c>
      <c r="L242" s="1" cm="1">
        <f t="array" ref="L242">IF(C242=0,#N/A,_xlfn.IFS(C242&lt;0,#N/A,C242&gt;1,#N/A,C242&lt;$K$2,C242))</f>
        <v>0.63500000000000001</v>
      </c>
      <c r="M242" s="1" cm="1">
        <f t="array" ref="M242">IF(D242=0,#N/A,_xlfn.IFS(D242&lt;$I$3,#N/A,D242&gt;$K$3,#N/A,D242&lt;$K$3,D242))</f>
        <v>0.20899999999999999</v>
      </c>
      <c r="N242" s="1" cm="1">
        <f t="array" ref="N242">IF(D242=0,#N/A,_xlfn.IFS(D242&lt;0,#N/A,D242&gt;1,#N/A,D242&lt;$K$2,D242))</f>
        <v>0.20899999999999999</v>
      </c>
      <c r="O242" s="1" cm="1">
        <f t="array" ref="O242">IF(E242=0,#N/A,_xlfn.IFS(E242&lt;$I$4,#N/A,E242&gt;$K$4,#N/A,E242&lt;$K$4,E242))</f>
        <v>36.700000000000003</v>
      </c>
      <c r="P242" s="1" cm="1">
        <f t="array" ref="P242">IF(E242=0,#N/A,_xlfn.IFS(E242&lt;0,#N/A,E242&gt;$K$4,#N/A,E242&lt;$K$4,E242))</f>
        <v>36.700000000000003</v>
      </c>
      <c r="Q242" s="10" cm="1">
        <f t="array" ref="Q242">IF(F242=0,#N/A,_xlfn.IFS(F242&lt;$I$5,#N/A,F242&gt;$K$5,#N/A,F242&lt;$K$5,F242))</f>
        <v>34.5</v>
      </c>
      <c r="R242" s="10"/>
      <c r="S242" s="10" cm="1">
        <f t="array" ref="S242">IF(G242=0,#N/A,_xlfn.IFS(G242&lt;$I$6,#N/A,G242&gt;$K$6,#N/A,G242&lt;$K$6,G242))</f>
        <v>4</v>
      </c>
      <c r="T242" s="23" cm="1">
        <f t="array" ref="T242">IF(I242=0,#N/A,_xlfn.IFS(I242&lt;$I$7,#N/A,I242&gt;$K$7,#N/A,I242&lt;$K$7,I242))</f>
        <v>3186.3</v>
      </c>
    </row>
    <row r="243" spans="1:20" x14ac:dyDescent="0.3">
      <c r="A243" s="2">
        <v>46909</v>
      </c>
      <c r="B243" s="1" t="s">
        <v>27</v>
      </c>
      <c r="C243" s="1">
        <v>0.434</v>
      </c>
      <c r="D243" s="1">
        <v>0.43099999999999999</v>
      </c>
      <c r="E243" s="1">
        <v>8.6999999999999993</v>
      </c>
      <c r="F243" s="1">
        <v>25.9</v>
      </c>
      <c r="G243" s="1">
        <v>11</v>
      </c>
      <c r="H243" s="1" t="s">
        <v>14</v>
      </c>
      <c r="I243" s="24">
        <v>3182.2</v>
      </c>
      <c r="J243" s="1" t="s">
        <v>10</v>
      </c>
      <c r="K243" s="1" cm="1">
        <f t="array" ref="K243">IF(C243=0,#N/A,_xlfn.IFS(C243&lt;$I$2,#N/A,C243&gt;$K$2,#N/A,C243&lt;$K$2,C243))</f>
        <v>0.434</v>
      </c>
      <c r="L243" s="1" cm="1">
        <f t="array" ref="L243">IF(C243=0,#N/A,_xlfn.IFS(C243&lt;0,#N/A,C243&gt;1,#N/A,C243&lt;$K$2,C243))</f>
        <v>0.434</v>
      </c>
      <c r="M243" s="1" cm="1">
        <f t="array" ref="M243">IF(D243=0,#N/A,_xlfn.IFS(D243&lt;$I$3,#N/A,D243&gt;$K$3,#N/A,D243&lt;$K$3,D243))</f>
        <v>0.43099999999999999</v>
      </c>
      <c r="N243" s="1" cm="1">
        <f t="array" ref="N243">IF(D243=0,#N/A,_xlfn.IFS(D243&lt;0,#N/A,D243&gt;1,#N/A,D243&lt;$K$2,D243))</f>
        <v>0.43099999999999999</v>
      </c>
      <c r="O243" s="1" cm="1">
        <f t="array" ref="O243">IF(E243=0,#N/A,_xlfn.IFS(E243&lt;$I$4,#N/A,E243&gt;$K$4,#N/A,E243&lt;$K$4,E243))</f>
        <v>8.6999999999999993</v>
      </c>
      <c r="P243" s="1" cm="1">
        <f t="array" ref="P243">IF(E243=0,#N/A,_xlfn.IFS(E243&lt;0,#N/A,E243&gt;$K$4,#N/A,E243&lt;$K$4,E243))</f>
        <v>8.6999999999999993</v>
      </c>
      <c r="Q243" s="10" cm="1">
        <f t="array" ref="Q243">IF(F243=0,#N/A,_xlfn.IFS(F243&lt;$I$5,#N/A,F243&gt;$K$5,#N/A,F243&lt;$K$5,F243))</f>
        <v>25.9</v>
      </c>
      <c r="R243" s="10"/>
      <c r="S243" s="10" cm="1">
        <f t="array" ref="S243">IF(G243=0,#N/A,_xlfn.IFS(G243&lt;$I$6,#N/A,G243&gt;$K$6,#N/A,G243&lt;$K$6,G243))</f>
        <v>11</v>
      </c>
      <c r="T243" s="23" cm="1">
        <f t="array" ref="T243">IF(I243=0,#N/A,_xlfn.IFS(I243&lt;$I$7,#N/A,I243&gt;$K$7,#N/A,I243&lt;$K$7,I243))</f>
        <v>3182.2</v>
      </c>
    </row>
    <row r="244" spans="1:20" x14ac:dyDescent="0.3">
      <c r="A244" s="2">
        <v>46916</v>
      </c>
      <c r="B244" s="1" t="s">
        <v>32</v>
      </c>
      <c r="C244" s="1">
        <v>0.71299999999999997</v>
      </c>
      <c r="D244" s="1">
        <v>0.34200000000000003</v>
      </c>
      <c r="E244" s="1">
        <v>55.7</v>
      </c>
      <c r="F244" s="1">
        <v>30.9</v>
      </c>
      <c r="G244" s="1">
        <v>3</v>
      </c>
      <c r="H244" s="1" t="s">
        <v>14</v>
      </c>
      <c r="I244" s="24">
        <v>4335.8999999999996</v>
      </c>
      <c r="J244" s="1" t="s">
        <v>10</v>
      </c>
      <c r="K244" s="1" cm="1">
        <f t="array" ref="K244">IF(C244=0,#N/A,_xlfn.IFS(C244&lt;$I$2,#N/A,C244&gt;$K$2,#N/A,C244&lt;$K$2,C244))</f>
        <v>0.71299999999999997</v>
      </c>
      <c r="L244" s="1" cm="1">
        <f t="array" ref="L244">IF(C244=0,#N/A,_xlfn.IFS(C244&lt;0,#N/A,C244&gt;1,#N/A,C244&lt;$K$2,C244))</f>
        <v>0.71299999999999997</v>
      </c>
      <c r="M244" s="1" cm="1">
        <f t="array" ref="M244">IF(D244=0,#N/A,_xlfn.IFS(D244&lt;$I$3,#N/A,D244&gt;$K$3,#N/A,D244&lt;$K$3,D244))</f>
        <v>0.34200000000000003</v>
      </c>
      <c r="N244" s="1" cm="1">
        <f t="array" ref="N244">IF(D244=0,#N/A,_xlfn.IFS(D244&lt;0,#N/A,D244&gt;1,#N/A,D244&lt;$K$2,D244))</f>
        <v>0.34200000000000003</v>
      </c>
      <c r="O244" s="1" cm="1">
        <f t="array" ref="O244">IF(E244=0,#N/A,_xlfn.IFS(E244&lt;$I$4,#N/A,E244&gt;$K$4,#N/A,E244&lt;$K$4,E244))</f>
        <v>55.7</v>
      </c>
      <c r="P244" s="1" cm="1">
        <f t="array" ref="P244">IF(E244=0,#N/A,_xlfn.IFS(E244&lt;0,#N/A,E244&gt;$K$4,#N/A,E244&lt;$K$4,E244))</f>
        <v>55.7</v>
      </c>
      <c r="Q244" s="10" cm="1">
        <f t="array" ref="Q244">IF(F244=0,#N/A,_xlfn.IFS(F244&lt;$I$5,#N/A,F244&gt;$K$5,#N/A,F244&lt;$K$5,F244))</f>
        <v>30.9</v>
      </c>
      <c r="R244" s="10"/>
      <c r="S244" s="10" cm="1">
        <f t="array" ref="S244">IF(G244=0,#N/A,_xlfn.IFS(G244&lt;$I$6,#N/A,G244&gt;$K$6,#N/A,G244&lt;$K$6,G244))</f>
        <v>3</v>
      </c>
      <c r="T244" s="23" cm="1">
        <f t="array" ref="T244">IF(I244=0,#N/A,_xlfn.IFS(I244&lt;$I$7,#N/A,I244&gt;$K$7,#N/A,I244&lt;$K$7,I244))</f>
        <v>4335.8999999999996</v>
      </c>
    </row>
    <row r="245" spans="1:20" x14ac:dyDescent="0.3">
      <c r="A245" s="2">
        <v>46923</v>
      </c>
      <c r="B245" s="1" t="s">
        <v>17</v>
      </c>
      <c r="C245" s="1">
        <v>0.48299999999999998</v>
      </c>
      <c r="D245" s="1">
        <v>0.10299999999999999</v>
      </c>
      <c r="E245" s="1">
        <v>84.5</v>
      </c>
      <c r="F245" s="1">
        <v>25.2</v>
      </c>
      <c r="G245" s="1">
        <v>12</v>
      </c>
      <c r="H245" s="1" t="s">
        <v>9</v>
      </c>
      <c r="I245" s="24">
        <v>3627.6</v>
      </c>
      <c r="J245" s="1" t="s">
        <v>10</v>
      </c>
      <c r="K245" s="1" cm="1">
        <f t="array" ref="K245">IF(C245=0,#N/A,_xlfn.IFS(C245&lt;$I$2,#N/A,C245&gt;$K$2,#N/A,C245&lt;$K$2,C245))</f>
        <v>0.48299999999999998</v>
      </c>
      <c r="L245" s="1" cm="1">
        <f t="array" ref="L245">IF(C245=0,#N/A,_xlfn.IFS(C245&lt;0,#N/A,C245&gt;1,#N/A,C245&lt;$K$2,C245))</f>
        <v>0.48299999999999998</v>
      </c>
      <c r="M245" s="1" cm="1">
        <f t="array" ref="M245">IF(D245=0,#N/A,_xlfn.IFS(D245&lt;$I$3,#N/A,D245&gt;$K$3,#N/A,D245&lt;$K$3,D245))</f>
        <v>0.10299999999999999</v>
      </c>
      <c r="N245" s="1" cm="1">
        <f t="array" ref="N245">IF(D245=0,#N/A,_xlfn.IFS(D245&lt;0,#N/A,D245&gt;1,#N/A,D245&lt;$K$2,D245))</f>
        <v>0.10299999999999999</v>
      </c>
      <c r="O245" s="1" cm="1">
        <f t="array" ref="O245">IF(E245=0,#N/A,_xlfn.IFS(E245&lt;$I$4,#N/A,E245&gt;$K$4,#N/A,E245&lt;$K$4,E245))</f>
        <v>84.5</v>
      </c>
      <c r="P245" s="1" cm="1">
        <f t="array" ref="P245">IF(E245=0,#N/A,_xlfn.IFS(E245&lt;0,#N/A,E245&gt;$K$4,#N/A,E245&lt;$K$4,E245))</f>
        <v>84.5</v>
      </c>
      <c r="Q245" s="10" cm="1">
        <f t="array" ref="Q245">IF(F245=0,#N/A,_xlfn.IFS(F245&lt;$I$5,#N/A,F245&gt;$K$5,#N/A,F245&lt;$K$5,F245))</f>
        <v>25.2</v>
      </c>
      <c r="R245" s="10"/>
      <c r="S245" s="10" cm="1">
        <f t="array" ref="S245">IF(G245=0,#N/A,_xlfn.IFS(G245&lt;$I$6,#N/A,G245&gt;$K$6,#N/A,G245&lt;$K$6,G245))</f>
        <v>12</v>
      </c>
      <c r="T245" s="23" cm="1">
        <f t="array" ref="T245">IF(I245=0,#N/A,_xlfn.IFS(I245&lt;$I$7,#N/A,I245&gt;$K$7,#N/A,I245&lt;$K$7,I245))</f>
        <v>3627.6</v>
      </c>
    </row>
    <row r="246" spans="1:20" x14ac:dyDescent="0.3">
      <c r="A246" s="2">
        <v>46930</v>
      </c>
      <c r="B246" s="1" t="s">
        <v>8</v>
      </c>
      <c r="C246" s="1">
        <v>0.248</v>
      </c>
      <c r="D246" s="1">
        <v>0.502</v>
      </c>
      <c r="E246" s="1">
        <v>79.599999999999994</v>
      </c>
      <c r="F246" s="1">
        <v>30.1</v>
      </c>
      <c r="G246" s="1">
        <v>6</v>
      </c>
      <c r="H246" s="1" t="s">
        <v>18</v>
      </c>
      <c r="I246" s="24">
        <v>1975.1</v>
      </c>
      <c r="J246" s="1" t="s">
        <v>12</v>
      </c>
      <c r="K246" s="1" cm="1">
        <f t="array" ref="K246">IF(C246=0,#N/A,_xlfn.IFS(C246&lt;$I$2,#N/A,C246&gt;$K$2,#N/A,C246&lt;$K$2,C246))</f>
        <v>0.248</v>
      </c>
      <c r="L246" s="1" cm="1">
        <f t="array" ref="L246">IF(C246=0,#N/A,_xlfn.IFS(C246&lt;0,#N/A,C246&gt;1,#N/A,C246&lt;$K$2,C246))</f>
        <v>0.248</v>
      </c>
      <c r="M246" s="1" cm="1">
        <f t="array" ref="M246">IF(D246=0,#N/A,_xlfn.IFS(D246&lt;$I$3,#N/A,D246&gt;$K$3,#N/A,D246&lt;$K$3,D246))</f>
        <v>0.502</v>
      </c>
      <c r="N246" s="1" cm="1">
        <f t="array" ref="N246">IF(D246=0,#N/A,_xlfn.IFS(D246&lt;0,#N/A,D246&gt;1,#N/A,D246&lt;$K$2,D246))</f>
        <v>0.502</v>
      </c>
      <c r="O246" s="1" cm="1">
        <f t="array" ref="O246">IF(E246=0,#N/A,_xlfn.IFS(E246&lt;$I$4,#N/A,E246&gt;$K$4,#N/A,E246&lt;$K$4,E246))</f>
        <v>79.599999999999994</v>
      </c>
      <c r="P246" s="1" cm="1">
        <f t="array" ref="P246">IF(E246=0,#N/A,_xlfn.IFS(E246&lt;0,#N/A,E246&gt;$K$4,#N/A,E246&lt;$K$4,E246))</f>
        <v>79.599999999999994</v>
      </c>
      <c r="Q246" s="10" cm="1">
        <f t="array" ref="Q246">IF(F246=0,#N/A,_xlfn.IFS(F246&lt;$I$5,#N/A,F246&gt;$K$5,#N/A,F246&lt;$K$5,F246))</f>
        <v>30.1</v>
      </c>
      <c r="R246" s="10"/>
      <c r="S246" s="10" cm="1">
        <f t="array" ref="S246">IF(G246=0,#N/A,_xlfn.IFS(G246&lt;$I$6,#N/A,G246&gt;$K$6,#N/A,G246&lt;$K$6,G246))</f>
        <v>6</v>
      </c>
      <c r="T246" s="23" cm="1">
        <f t="array" ref="T246">IF(I246=0,#N/A,_xlfn.IFS(I246&lt;$I$7,#N/A,I246&gt;$K$7,#N/A,I246&lt;$K$7,I246))</f>
        <v>1975.1</v>
      </c>
    </row>
    <row r="247" spans="1:20" x14ac:dyDescent="0.3">
      <c r="A247" s="2">
        <v>46937</v>
      </c>
      <c r="B247" s="1" t="s">
        <v>11</v>
      </c>
      <c r="C247" s="1">
        <v>0.749</v>
      </c>
      <c r="D247" s="1">
        <v>0.48599999999999999</v>
      </c>
      <c r="E247" s="1">
        <v>17.5</v>
      </c>
      <c r="F247" s="1">
        <v>32.1</v>
      </c>
      <c r="G247" s="1">
        <v>7</v>
      </c>
      <c r="H247" s="1" t="s">
        <v>14</v>
      </c>
      <c r="I247" s="24">
        <v>3907.1</v>
      </c>
      <c r="J247" s="1" t="s">
        <v>10</v>
      </c>
      <c r="K247" s="1" cm="1">
        <f t="array" ref="K247">IF(C247=0,#N/A,_xlfn.IFS(C247&lt;$I$2,#N/A,C247&gt;$K$2,#N/A,C247&lt;$K$2,C247))</f>
        <v>0.749</v>
      </c>
      <c r="L247" s="1" cm="1">
        <f t="array" ref="L247">IF(C247=0,#N/A,_xlfn.IFS(C247&lt;0,#N/A,C247&gt;1,#N/A,C247&lt;$K$2,C247))</f>
        <v>0.749</v>
      </c>
      <c r="M247" s="1" cm="1">
        <f t="array" ref="M247">IF(D247=0,#N/A,_xlfn.IFS(D247&lt;$I$3,#N/A,D247&gt;$K$3,#N/A,D247&lt;$K$3,D247))</f>
        <v>0.48599999999999999</v>
      </c>
      <c r="N247" s="1" cm="1">
        <f t="array" ref="N247">IF(D247=0,#N/A,_xlfn.IFS(D247&lt;0,#N/A,D247&gt;1,#N/A,D247&lt;$K$2,D247))</f>
        <v>0.48599999999999999</v>
      </c>
      <c r="O247" s="1" cm="1">
        <f t="array" ref="O247">IF(E247=0,#N/A,_xlfn.IFS(E247&lt;$I$4,#N/A,E247&gt;$K$4,#N/A,E247&lt;$K$4,E247))</f>
        <v>17.5</v>
      </c>
      <c r="P247" s="1" cm="1">
        <f t="array" ref="P247">IF(E247=0,#N/A,_xlfn.IFS(E247&lt;0,#N/A,E247&gt;$K$4,#N/A,E247&lt;$K$4,E247))</f>
        <v>17.5</v>
      </c>
      <c r="Q247" s="10" cm="1">
        <f t="array" ref="Q247">IF(F247=0,#N/A,_xlfn.IFS(F247&lt;$I$5,#N/A,F247&gt;$K$5,#N/A,F247&lt;$K$5,F247))</f>
        <v>32.1</v>
      </c>
      <c r="R247" s="10"/>
      <c r="S247" s="10" cm="1">
        <f t="array" ref="S247">IF(G247=0,#N/A,_xlfn.IFS(G247&lt;$I$6,#N/A,G247&gt;$K$6,#N/A,G247&lt;$K$6,G247))</f>
        <v>7</v>
      </c>
      <c r="T247" s="23" cm="1">
        <f t="array" ref="T247">IF(I247=0,#N/A,_xlfn.IFS(I247&lt;$I$7,#N/A,I247&gt;$K$7,#N/A,I247&lt;$K$7,I247))</f>
        <v>3907.1</v>
      </c>
    </row>
    <row r="248" spans="1:20" x14ac:dyDescent="0.3">
      <c r="A248" s="2">
        <v>46944</v>
      </c>
      <c r="B248" s="1" t="s">
        <v>33</v>
      </c>
      <c r="C248" s="1">
        <v>0.4</v>
      </c>
      <c r="D248" s="1">
        <v>0.374</v>
      </c>
      <c r="E248" s="1">
        <v>67.3</v>
      </c>
      <c r="F248" s="1">
        <v>34.200000000000003</v>
      </c>
      <c r="G248" s="1">
        <v>4</v>
      </c>
      <c r="H248" s="1" t="s">
        <v>14</v>
      </c>
      <c r="I248" s="24">
        <v>2200.6</v>
      </c>
      <c r="J248" s="1" t="s">
        <v>12</v>
      </c>
      <c r="K248" s="1" cm="1">
        <f t="array" ref="K248">IF(C248=0,#N/A,_xlfn.IFS(C248&lt;$I$2,#N/A,C248&gt;$K$2,#N/A,C248&lt;$K$2,C248))</f>
        <v>0.4</v>
      </c>
      <c r="L248" s="1" cm="1">
        <f t="array" ref="L248">IF(C248=0,#N/A,_xlfn.IFS(C248&lt;0,#N/A,C248&gt;1,#N/A,C248&lt;$K$2,C248))</f>
        <v>0.4</v>
      </c>
      <c r="M248" s="1" cm="1">
        <f t="array" ref="M248">IF(D248=0,#N/A,_xlfn.IFS(D248&lt;$I$3,#N/A,D248&gt;$K$3,#N/A,D248&lt;$K$3,D248))</f>
        <v>0.374</v>
      </c>
      <c r="N248" s="1" cm="1">
        <f t="array" ref="N248">IF(D248=0,#N/A,_xlfn.IFS(D248&lt;0,#N/A,D248&gt;1,#N/A,D248&lt;$K$2,D248))</f>
        <v>0.374</v>
      </c>
      <c r="O248" s="1" cm="1">
        <f t="array" ref="O248">IF(E248=0,#N/A,_xlfn.IFS(E248&lt;$I$4,#N/A,E248&gt;$K$4,#N/A,E248&lt;$K$4,E248))</f>
        <v>67.3</v>
      </c>
      <c r="P248" s="1" cm="1">
        <f t="array" ref="P248">IF(E248=0,#N/A,_xlfn.IFS(E248&lt;0,#N/A,E248&gt;$K$4,#N/A,E248&lt;$K$4,E248))</f>
        <v>67.3</v>
      </c>
      <c r="Q248" s="10" cm="1">
        <f t="array" ref="Q248">IF(F248=0,#N/A,_xlfn.IFS(F248&lt;$I$5,#N/A,F248&gt;$K$5,#N/A,F248&lt;$K$5,F248))</f>
        <v>34.200000000000003</v>
      </c>
      <c r="R248" s="10"/>
      <c r="S248" s="10" cm="1">
        <f t="array" ref="S248">IF(G248=0,#N/A,_xlfn.IFS(G248&lt;$I$6,#N/A,G248&gt;$K$6,#N/A,G248&lt;$K$6,G248))</f>
        <v>4</v>
      </c>
      <c r="T248" s="23" cm="1">
        <f t="array" ref="T248">IF(I248=0,#N/A,_xlfn.IFS(I248&lt;$I$7,#N/A,I248&gt;$K$7,#N/A,I248&lt;$K$7,I248))</f>
        <v>2200.6</v>
      </c>
    </row>
    <row r="249" spans="1:20" x14ac:dyDescent="0.3">
      <c r="A249" s="2">
        <v>46951</v>
      </c>
      <c r="B249" s="1" t="s">
        <v>30</v>
      </c>
      <c r="C249" s="1">
        <v>0.503</v>
      </c>
      <c r="D249" s="1">
        <v>0.13300000000000001</v>
      </c>
      <c r="E249" s="1">
        <v>22.1</v>
      </c>
      <c r="F249" s="1">
        <v>26</v>
      </c>
      <c r="G249" s="1">
        <v>9</v>
      </c>
      <c r="H249" s="1" t="s">
        <v>14</v>
      </c>
      <c r="I249" s="24">
        <v>3198.4</v>
      </c>
      <c r="J249" s="1" t="s">
        <v>10</v>
      </c>
      <c r="K249" s="1" cm="1">
        <f t="array" ref="K249">IF(C249=0,#N/A,_xlfn.IFS(C249&lt;$I$2,#N/A,C249&gt;$K$2,#N/A,C249&lt;$K$2,C249))</f>
        <v>0.503</v>
      </c>
      <c r="L249" s="1" cm="1">
        <f t="array" ref="L249">IF(C249=0,#N/A,_xlfn.IFS(C249&lt;0,#N/A,C249&gt;1,#N/A,C249&lt;$K$2,C249))</f>
        <v>0.503</v>
      </c>
      <c r="M249" s="1" cm="1">
        <f t="array" ref="M249">IF(D249=0,#N/A,_xlfn.IFS(D249&lt;$I$3,#N/A,D249&gt;$K$3,#N/A,D249&lt;$K$3,D249))</f>
        <v>0.13300000000000001</v>
      </c>
      <c r="N249" s="1" cm="1">
        <f t="array" ref="N249">IF(D249=0,#N/A,_xlfn.IFS(D249&lt;0,#N/A,D249&gt;1,#N/A,D249&lt;$K$2,D249))</f>
        <v>0.13300000000000001</v>
      </c>
      <c r="O249" s="1" cm="1">
        <f t="array" ref="O249">IF(E249=0,#N/A,_xlfn.IFS(E249&lt;$I$4,#N/A,E249&gt;$K$4,#N/A,E249&lt;$K$4,E249))</f>
        <v>22.1</v>
      </c>
      <c r="P249" s="1" cm="1">
        <f t="array" ref="P249">IF(E249=0,#N/A,_xlfn.IFS(E249&lt;0,#N/A,E249&gt;$K$4,#N/A,E249&lt;$K$4,E249))</f>
        <v>22.1</v>
      </c>
      <c r="Q249" s="10" cm="1">
        <f t="array" ref="Q249">IF(F249=0,#N/A,_xlfn.IFS(F249&lt;$I$5,#N/A,F249&gt;$K$5,#N/A,F249&lt;$K$5,F249))</f>
        <v>26</v>
      </c>
      <c r="R249" s="10"/>
      <c r="S249" s="10" cm="1">
        <f t="array" ref="S249">IF(G249=0,#N/A,_xlfn.IFS(G249&lt;$I$6,#N/A,G249&gt;$K$6,#N/A,G249&lt;$K$6,G249))</f>
        <v>9</v>
      </c>
      <c r="T249" s="23" cm="1">
        <f t="array" ref="T249">IF(I249=0,#N/A,_xlfn.IFS(I249&lt;$I$7,#N/A,I249&gt;$K$7,#N/A,I249&lt;$K$7,I249))</f>
        <v>3198.4</v>
      </c>
    </row>
    <row r="250" spans="1:20" x14ac:dyDescent="0.3">
      <c r="A250" s="2">
        <v>46958</v>
      </c>
      <c r="B250" s="1" t="s">
        <v>31</v>
      </c>
      <c r="C250" s="1">
        <v>0.68</v>
      </c>
      <c r="D250" s="1">
        <v>0.48299999999999998</v>
      </c>
      <c r="E250" s="1">
        <v>21.8</v>
      </c>
      <c r="F250" s="1">
        <v>31.7</v>
      </c>
      <c r="G250" s="1">
        <v>13</v>
      </c>
      <c r="H250" s="1" t="s">
        <v>9</v>
      </c>
      <c r="I250" s="24">
        <v>3983.7</v>
      </c>
      <c r="J250" s="1" t="s">
        <v>10</v>
      </c>
      <c r="K250" s="1" cm="1">
        <f t="array" ref="K250">IF(C250=0,#N/A,_xlfn.IFS(C250&lt;$I$2,#N/A,C250&gt;$K$2,#N/A,C250&lt;$K$2,C250))</f>
        <v>0.68</v>
      </c>
      <c r="L250" s="1" cm="1">
        <f t="array" ref="L250">IF(C250=0,#N/A,_xlfn.IFS(C250&lt;0,#N/A,C250&gt;1,#N/A,C250&lt;$K$2,C250))</f>
        <v>0.68</v>
      </c>
      <c r="M250" s="1" cm="1">
        <f t="array" ref="M250">IF(D250=0,#N/A,_xlfn.IFS(D250&lt;$I$3,#N/A,D250&gt;$K$3,#N/A,D250&lt;$K$3,D250))</f>
        <v>0.48299999999999998</v>
      </c>
      <c r="N250" s="1" cm="1">
        <f t="array" ref="N250">IF(D250=0,#N/A,_xlfn.IFS(D250&lt;0,#N/A,D250&gt;1,#N/A,D250&lt;$K$2,D250))</f>
        <v>0.48299999999999998</v>
      </c>
      <c r="O250" s="1" cm="1">
        <f t="array" ref="O250">IF(E250=0,#N/A,_xlfn.IFS(E250&lt;$I$4,#N/A,E250&gt;$K$4,#N/A,E250&lt;$K$4,E250))</f>
        <v>21.8</v>
      </c>
      <c r="P250" s="1" cm="1">
        <f t="array" ref="P250">IF(E250=0,#N/A,_xlfn.IFS(E250&lt;0,#N/A,E250&gt;$K$4,#N/A,E250&lt;$K$4,E250))</f>
        <v>21.8</v>
      </c>
      <c r="Q250" s="10" cm="1">
        <f t="array" ref="Q250">IF(F250=0,#N/A,_xlfn.IFS(F250&lt;$I$5,#N/A,F250&gt;$K$5,#N/A,F250&lt;$K$5,F250))</f>
        <v>31.7</v>
      </c>
      <c r="R250" s="10"/>
      <c r="S250" s="10" cm="1">
        <f t="array" ref="S250">IF(G250=0,#N/A,_xlfn.IFS(G250&lt;$I$6,#N/A,G250&gt;$K$6,#N/A,G250&lt;$K$6,G250))</f>
        <v>13</v>
      </c>
      <c r="T250" s="23" cm="1">
        <f t="array" ref="T250">IF(I250=0,#N/A,_xlfn.IFS(I250&lt;$I$7,#N/A,I250&gt;$K$7,#N/A,I250&lt;$K$7,I250))</f>
        <v>3983.7</v>
      </c>
    </row>
    <row r="251" spans="1:20" x14ac:dyDescent="0.3">
      <c r="A251" s="2">
        <v>46965</v>
      </c>
      <c r="B251" s="1" t="s">
        <v>20</v>
      </c>
      <c r="C251" s="1">
        <v>0.433</v>
      </c>
      <c r="D251" s="1">
        <v>0.39200000000000002</v>
      </c>
      <c r="E251" s="1">
        <v>87.4</v>
      </c>
      <c r="F251" s="1">
        <v>24</v>
      </c>
      <c r="G251" s="1">
        <v>13</v>
      </c>
      <c r="H251" s="1" t="s">
        <v>14</v>
      </c>
      <c r="I251" s="24">
        <v>3610.4</v>
      </c>
      <c r="J251" s="1" t="s">
        <v>10</v>
      </c>
      <c r="K251" s="1" cm="1">
        <f t="array" ref="K251">IF(C251=0,#N/A,_xlfn.IFS(C251&lt;$I$2,#N/A,C251&gt;$K$2,#N/A,C251&lt;$K$2,C251))</f>
        <v>0.433</v>
      </c>
      <c r="L251" s="1" cm="1">
        <f t="array" ref="L251">IF(C251=0,#N/A,_xlfn.IFS(C251&lt;0,#N/A,C251&gt;1,#N/A,C251&lt;$K$2,C251))</f>
        <v>0.433</v>
      </c>
      <c r="M251" s="1" cm="1">
        <f t="array" ref="M251">IF(D251=0,#N/A,_xlfn.IFS(D251&lt;$I$3,#N/A,D251&gt;$K$3,#N/A,D251&lt;$K$3,D251))</f>
        <v>0.39200000000000002</v>
      </c>
      <c r="N251" s="1" cm="1">
        <f t="array" ref="N251">IF(D251=0,#N/A,_xlfn.IFS(D251&lt;0,#N/A,D251&gt;1,#N/A,D251&lt;$K$2,D251))</f>
        <v>0.39200000000000002</v>
      </c>
      <c r="O251" s="1" cm="1">
        <f t="array" ref="O251">IF(E251=0,#N/A,_xlfn.IFS(E251&lt;$I$4,#N/A,E251&gt;$K$4,#N/A,E251&lt;$K$4,E251))</f>
        <v>87.4</v>
      </c>
      <c r="P251" s="1" cm="1">
        <f t="array" ref="P251">IF(E251=0,#N/A,_xlfn.IFS(E251&lt;0,#N/A,E251&gt;$K$4,#N/A,E251&lt;$K$4,E251))</f>
        <v>87.4</v>
      </c>
      <c r="Q251" s="10" cm="1">
        <f t="array" ref="Q251">IF(F251=0,#N/A,_xlfn.IFS(F251&lt;$I$5,#N/A,F251&gt;$K$5,#N/A,F251&lt;$K$5,F251))</f>
        <v>24</v>
      </c>
      <c r="R251" s="10"/>
      <c r="S251" s="10" cm="1">
        <f t="array" ref="S251">IF(G251=0,#N/A,_xlfn.IFS(G251&lt;$I$6,#N/A,G251&gt;$K$6,#N/A,G251&lt;$K$6,G251))</f>
        <v>13</v>
      </c>
      <c r="T251" s="23" cm="1">
        <f t="array" ref="T251">IF(I251=0,#N/A,_xlfn.IFS(I251&lt;$I$7,#N/A,I251&gt;$K$7,#N/A,I251&lt;$K$7,I251))</f>
        <v>3610.4</v>
      </c>
    </row>
    <row r="252" spans="1:20" x14ac:dyDescent="0.3">
      <c r="A252" s="2">
        <v>46972</v>
      </c>
      <c r="B252" s="1" t="s">
        <v>27</v>
      </c>
      <c r="C252" s="1">
        <v>0.24</v>
      </c>
      <c r="D252" s="1">
        <v>0.49099999999999999</v>
      </c>
      <c r="E252" s="1">
        <v>25</v>
      </c>
      <c r="F252" s="1">
        <v>34.9</v>
      </c>
      <c r="G252" s="1">
        <v>4</v>
      </c>
      <c r="H252" s="1" t="s">
        <v>14</v>
      </c>
      <c r="I252" s="24">
        <v>1376</v>
      </c>
      <c r="J252" s="1" t="s">
        <v>12</v>
      </c>
      <c r="K252" s="1" cm="1">
        <f t="array" ref="K252">IF(C252=0,#N/A,_xlfn.IFS(C252&lt;$I$2,#N/A,C252&gt;$K$2,#N/A,C252&lt;$K$2,C252))</f>
        <v>0.24</v>
      </c>
      <c r="L252" s="1" cm="1">
        <f t="array" ref="L252">IF(C252=0,#N/A,_xlfn.IFS(C252&lt;0,#N/A,C252&gt;1,#N/A,C252&lt;$K$2,C252))</f>
        <v>0.24</v>
      </c>
      <c r="M252" s="1" cm="1">
        <f t="array" ref="M252">IF(D252=0,#N/A,_xlfn.IFS(D252&lt;$I$3,#N/A,D252&gt;$K$3,#N/A,D252&lt;$K$3,D252))</f>
        <v>0.49099999999999999</v>
      </c>
      <c r="N252" s="1" cm="1">
        <f t="array" ref="N252">IF(D252=0,#N/A,_xlfn.IFS(D252&lt;0,#N/A,D252&gt;1,#N/A,D252&lt;$K$2,D252))</f>
        <v>0.49099999999999999</v>
      </c>
      <c r="O252" s="1" cm="1">
        <f t="array" ref="O252">IF(E252=0,#N/A,_xlfn.IFS(E252&lt;$I$4,#N/A,E252&gt;$K$4,#N/A,E252&lt;$K$4,E252))</f>
        <v>25</v>
      </c>
      <c r="P252" s="1" cm="1">
        <f t="array" ref="P252">IF(E252=0,#N/A,_xlfn.IFS(E252&lt;0,#N/A,E252&gt;$K$4,#N/A,E252&lt;$K$4,E252))</f>
        <v>25</v>
      </c>
      <c r="Q252" s="10" cm="1">
        <f t="array" ref="Q252">IF(F252=0,#N/A,_xlfn.IFS(F252&lt;$I$5,#N/A,F252&gt;$K$5,#N/A,F252&lt;$K$5,F252))</f>
        <v>34.9</v>
      </c>
      <c r="R252" s="10"/>
      <c r="S252" s="10" cm="1">
        <f t="array" ref="S252">IF(G252=0,#N/A,_xlfn.IFS(G252&lt;$I$6,#N/A,G252&gt;$K$6,#N/A,G252&lt;$K$6,G252))</f>
        <v>4</v>
      </c>
      <c r="T252" s="23" cm="1">
        <f t="array" ref="T252">IF(I252=0,#N/A,_xlfn.IFS(I252&lt;$I$7,#N/A,I252&gt;$K$7,#N/A,I252&lt;$K$7,I252))</f>
        <v>1376</v>
      </c>
    </row>
    <row r="253" spans="1:20" x14ac:dyDescent="0.3">
      <c r="A253" s="2">
        <v>46979</v>
      </c>
      <c r="B253" s="1" t="s">
        <v>11</v>
      </c>
      <c r="C253" s="1">
        <v>0.46200000000000002</v>
      </c>
      <c r="D253" s="1">
        <v>0.47599999999999998</v>
      </c>
      <c r="E253" s="1">
        <v>26.3</v>
      </c>
      <c r="F253" s="1">
        <v>20.399999999999999</v>
      </c>
      <c r="G253" s="1">
        <v>1</v>
      </c>
      <c r="H253" s="1" t="s">
        <v>14</v>
      </c>
      <c r="I253" s="24">
        <v>3659.8</v>
      </c>
      <c r="J253" s="1" t="s">
        <v>10</v>
      </c>
      <c r="K253" s="1" cm="1">
        <f t="array" ref="K253">IF(C253=0,#N/A,_xlfn.IFS(C253&lt;$I$2,#N/A,C253&gt;$K$2,#N/A,C253&lt;$K$2,C253))</f>
        <v>0.46200000000000002</v>
      </c>
      <c r="L253" s="1" cm="1">
        <f t="array" ref="L253">IF(C253=0,#N/A,_xlfn.IFS(C253&lt;0,#N/A,C253&gt;1,#N/A,C253&lt;$K$2,C253))</f>
        <v>0.46200000000000002</v>
      </c>
      <c r="M253" s="1" cm="1">
        <f t="array" ref="M253">IF(D253=0,#N/A,_xlfn.IFS(D253&lt;$I$3,#N/A,D253&gt;$K$3,#N/A,D253&lt;$K$3,D253))</f>
        <v>0.47599999999999998</v>
      </c>
      <c r="N253" s="1" cm="1">
        <f t="array" ref="N253">IF(D253=0,#N/A,_xlfn.IFS(D253&lt;0,#N/A,D253&gt;1,#N/A,D253&lt;$K$2,D253))</f>
        <v>0.47599999999999998</v>
      </c>
      <c r="O253" s="1" cm="1">
        <f t="array" ref="O253">IF(E253=0,#N/A,_xlfn.IFS(E253&lt;$I$4,#N/A,E253&gt;$K$4,#N/A,E253&lt;$K$4,E253))</f>
        <v>26.3</v>
      </c>
      <c r="P253" s="1" cm="1">
        <f t="array" ref="P253">IF(E253=0,#N/A,_xlfn.IFS(E253&lt;0,#N/A,E253&gt;$K$4,#N/A,E253&lt;$K$4,E253))</f>
        <v>26.3</v>
      </c>
      <c r="Q253" s="10" cm="1">
        <f t="array" ref="Q253">IF(F253=0,#N/A,_xlfn.IFS(F253&lt;$I$5,#N/A,F253&gt;$K$5,#N/A,F253&lt;$K$5,F253))</f>
        <v>20.399999999999999</v>
      </c>
      <c r="R253" s="10"/>
      <c r="S253" s="10" cm="1">
        <f t="array" ref="S253">IF(G253=0,#N/A,_xlfn.IFS(G253&lt;$I$6,#N/A,G253&gt;$K$6,#N/A,G253&lt;$K$6,G253))</f>
        <v>1</v>
      </c>
      <c r="T253" s="23" cm="1">
        <f t="array" ref="T253">IF(I253=0,#N/A,_xlfn.IFS(I253&lt;$I$7,#N/A,I253&gt;$K$7,#N/A,I253&lt;$K$7,I253))</f>
        <v>3659.8</v>
      </c>
    </row>
    <row r="254" spans="1:20" x14ac:dyDescent="0.3">
      <c r="A254" s="2">
        <v>46986</v>
      </c>
      <c r="B254" s="1" t="s">
        <v>25</v>
      </c>
      <c r="C254" s="1">
        <v>0.86099999999999999</v>
      </c>
      <c r="D254" s="1">
        <v>0.502</v>
      </c>
      <c r="E254" s="1">
        <v>0.1</v>
      </c>
      <c r="F254" s="1">
        <v>29.1</v>
      </c>
      <c r="G254" s="1">
        <v>7</v>
      </c>
      <c r="H254" s="1" t="s">
        <v>14</v>
      </c>
      <c r="I254" s="24">
        <v>4833.8999999999996</v>
      </c>
      <c r="J254" s="1" t="s">
        <v>10</v>
      </c>
      <c r="K254" s="1" cm="1">
        <f t="array" ref="K254">IF(C254=0,#N/A,_xlfn.IFS(C254&lt;$I$2,#N/A,C254&gt;$K$2,#N/A,C254&lt;$K$2,C254))</f>
        <v>0.86099999999999999</v>
      </c>
      <c r="L254" s="1" cm="1">
        <f t="array" ref="L254">IF(C254=0,#N/A,_xlfn.IFS(C254&lt;0,#N/A,C254&gt;1,#N/A,C254&lt;$K$2,C254))</f>
        <v>0.86099999999999999</v>
      </c>
      <c r="M254" s="1" cm="1">
        <f t="array" ref="M254">IF(D254=0,#N/A,_xlfn.IFS(D254&lt;$I$3,#N/A,D254&gt;$K$3,#N/A,D254&lt;$K$3,D254))</f>
        <v>0.502</v>
      </c>
      <c r="N254" s="1" cm="1">
        <f t="array" ref="N254">IF(D254=0,#N/A,_xlfn.IFS(D254&lt;0,#N/A,D254&gt;1,#N/A,D254&lt;$K$2,D254))</f>
        <v>0.502</v>
      </c>
      <c r="O254" s="1" cm="1">
        <f t="array" ref="O254">IF(E254=0,#N/A,_xlfn.IFS(E254&lt;$I$4,#N/A,E254&gt;$K$4,#N/A,E254&lt;$K$4,E254))</f>
        <v>0.1</v>
      </c>
      <c r="P254" s="1" cm="1">
        <f t="array" ref="P254">IF(E254=0,#N/A,_xlfn.IFS(E254&lt;0,#N/A,E254&gt;$K$4,#N/A,E254&lt;$K$4,E254))</f>
        <v>0.1</v>
      </c>
      <c r="Q254" s="10" cm="1">
        <f t="array" ref="Q254">IF(F254=0,#N/A,_xlfn.IFS(F254&lt;$I$5,#N/A,F254&gt;$K$5,#N/A,F254&lt;$K$5,F254))</f>
        <v>29.1</v>
      </c>
      <c r="R254" s="10"/>
      <c r="S254" s="10" cm="1">
        <f t="array" ref="S254">IF(G254=0,#N/A,_xlfn.IFS(G254&lt;$I$6,#N/A,G254&gt;$K$6,#N/A,G254&lt;$K$6,G254))</f>
        <v>7</v>
      </c>
      <c r="T254" s="23" cm="1">
        <f t="array" ref="T254">IF(I254=0,#N/A,_xlfn.IFS(I254&lt;$I$7,#N/A,I254&gt;$K$7,#N/A,I254&lt;$K$7,I254))</f>
        <v>4833.8999999999996</v>
      </c>
    </row>
    <row r="255" spans="1:20" x14ac:dyDescent="0.3">
      <c r="A255" s="2">
        <v>46993</v>
      </c>
      <c r="B255" s="1" t="s">
        <v>32</v>
      </c>
      <c r="C255" s="1">
        <v>0.64900000000000002</v>
      </c>
      <c r="D255" s="1">
        <v>0.35899999999999999</v>
      </c>
      <c r="E255" s="1">
        <v>87.1</v>
      </c>
      <c r="F255" s="1">
        <v>29.9</v>
      </c>
      <c r="G255" s="1">
        <v>13</v>
      </c>
      <c r="H255" s="1" t="s">
        <v>18</v>
      </c>
      <c r="I255" s="24">
        <v>4297</v>
      </c>
      <c r="J255" s="1" t="s">
        <v>10</v>
      </c>
      <c r="K255" s="1" cm="1">
        <f t="array" ref="K255">IF(C255=0,#N/A,_xlfn.IFS(C255&lt;$I$2,#N/A,C255&gt;$K$2,#N/A,C255&lt;$K$2,C255))</f>
        <v>0.64900000000000002</v>
      </c>
      <c r="L255" s="1" cm="1">
        <f t="array" ref="L255">IF(C255=0,#N/A,_xlfn.IFS(C255&lt;0,#N/A,C255&gt;1,#N/A,C255&lt;$K$2,C255))</f>
        <v>0.64900000000000002</v>
      </c>
      <c r="M255" s="1" cm="1">
        <f t="array" ref="M255">IF(D255=0,#N/A,_xlfn.IFS(D255&lt;$I$3,#N/A,D255&gt;$K$3,#N/A,D255&lt;$K$3,D255))</f>
        <v>0.35899999999999999</v>
      </c>
      <c r="N255" s="1" cm="1">
        <f t="array" ref="N255">IF(D255=0,#N/A,_xlfn.IFS(D255&lt;0,#N/A,D255&gt;1,#N/A,D255&lt;$K$2,D255))</f>
        <v>0.35899999999999999</v>
      </c>
      <c r="O255" s="1" cm="1">
        <f t="array" ref="O255">IF(E255=0,#N/A,_xlfn.IFS(E255&lt;$I$4,#N/A,E255&gt;$K$4,#N/A,E255&lt;$K$4,E255))</f>
        <v>87.1</v>
      </c>
      <c r="P255" s="1" cm="1">
        <f t="array" ref="P255">IF(E255=0,#N/A,_xlfn.IFS(E255&lt;0,#N/A,E255&gt;$K$4,#N/A,E255&lt;$K$4,E255))</f>
        <v>87.1</v>
      </c>
      <c r="Q255" s="10" cm="1">
        <f t="array" ref="Q255">IF(F255=0,#N/A,_xlfn.IFS(F255&lt;$I$5,#N/A,F255&gt;$K$5,#N/A,F255&lt;$K$5,F255))</f>
        <v>29.9</v>
      </c>
      <c r="R255" s="10"/>
      <c r="S255" s="10" cm="1">
        <f t="array" ref="S255">IF(G255=0,#N/A,_xlfn.IFS(G255&lt;$I$6,#N/A,G255&gt;$K$6,#N/A,G255&lt;$K$6,G255))</f>
        <v>13</v>
      </c>
      <c r="T255" s="23" cm="1">
        <f t="array" ref="T255">IF(I255=0,#N/A,_xlfn.IFS(I255&lt;$I$7,#N/A,I255&gt;$K$7,#N/A,I255&lt;$K$7,I255))</f>
        <v>4297</v>
      </c>
    </row>
    <row r="256" spans="1:20" x14ac:dyDescent="0.3">
      <c r="A256" s="2">
        <v>47000</v>
      </c>
      <c r="B256" s="1" t="s">
        <v>28</v>
      </c>
      <c r="C256" s="1">
        <v>0.67</v>
      </c>
      <c r="D256" s="1">
        <v>0.17</v>
      </c>
      <c r="E256" s="1">
        <v>79.3</v>
      </c>
      <c r="F256" s="1">
        <v>30.3</v>
      </c>
      <c r="G256" s="1">
        <v>1</v>
      </c>
      <c r="H256" s="1" t="s">
        <v>9</v>
      </c>
      <c r="I256" s="24">
        <v>3714.8</v>
      </c>
      <c r="J256" s="1" t="s">
        <v>10</v>
      </c>
      <c r="K256" s="1" cm="1">
        <f t="array" ref="K256">IF(C256=0,#N/A,_xlfn.IFS(C256&lt;$I$2,#N/A,C256&gt;$K$2,#N/A,C256&lt;$K$2,C256))</f>
        <v>0.67</v>
      </c>
      <c r="L256" s="1" cm="1">
        <f t="array" ref="L256">IF(C256=0,#N/A,_xlfn.IFS(C256&lt;0,#N/A,C256&gt;1,#N/A,C256&lt;$K$2,C256))</f>
        <v>0.67</v>
      </c>
      <c r="M256" s="1" cm="1">
        <f t="array" ref="M256">IF(D256=0,#N/A,_xlfn.IFS(D256&lt;$I$3,#N/A,D256&gt;$K$3,#N/A,D256&lt;$K$3,D256))</f>
        <v>0.17</v>
      </c>
      <c r="N256" s="1" cm="1">
        <f t="array" ref="N256">IF(D256=0,#N/A,_xlfn.IFS(D256&lt;0,#N/A,D256&gt;1,#N/A,D256&lt;$K$2,D256))</f>
        <v>0.17</v>
      </c>
      <c r="O256" s="1" cm="1">
        <f t="array" ref="O256">IF(E256=0,#N/A,_xlfn.IFS(E256&lt;$I$4,#N/A,E256&gt;$K$4,#N/A,E256&lt;$K$4,E256))</f>
        <v>79.3</v>
      </c>
      <c r="P256" s="1" cm="1">
        <f t="array" ref="P256">IF(E256=0,#N/A,_xlfn.IFS(E256&lt;0,#N/A,E256&gt;$K$4,#N/A,E256&lt;$K$4,E256))</f>
        <v>79.3</v>
      </c>
      <c r="Q256" s="10" cm="1">
        <f t="array" ref="Q256">IF(F256=0,#N/A,_xlfn.IFS(F256&lt;$I$5,#N/A,F256&gt;$K$5,#N/A,F256&lt;$K$5,F256))</f>
        <v>30.3</v>
      </c>
      <c r="R256" s="10"/>
      <c r="S256" s="10" cm="1">
        <f t="array" ref="S256">IF(G256=0,#N/A,_xlfn.IFS(G256&lt;$I$6,#N/A,G256&gt;$K$6,#N/A,G256&lt;$K$6,G256))</f>
        <v>1</v>
      </c>
      <c r="T256" s="23" cm="1">
        <f t="array" ref="T256">IF(I256=0,#N/A,_xlfn.IFS(I256&lt;$I$7,#N/A,I256&gt;$K$7,#N/A,I256&lt;$K$7,I256))</f>
        <v>3714.8</v>
      </c>
    </row>
    <row r="257" spans="1:20" x14ac:dyDescent="0.3">
      <c r="A257" s="2">
        <v>47007</v>
      </c>
      <c r="B257" s="1" t="s">
        <v>26</v>
      </c>
      <c r="C257" s="1">
        <v>0.64300000000000002</v>
      </c>
      <c r="D257" s="1">
        <v>0.436</v>
      </c>
      <c r="E257" s="1">
        <v>62.7</v>
      </c>
      <c r="F257" s="1">
        <v>21.8</v>
      </c>
      <c r="G257" s="1">
        <v>9</v>
      </c>
      <c r="H257" s="1" t="s">
        <v>9</v>
      </c>
      <c r="I257" s="24">
        <v>4850</v>
      </c>
      <c r="J257" s="1" t="s">
        <v>10</v>
      </c>
      <c r="K257" s="1" cm="1">
        <f t="array" ref="K257">IF(C257=0,#N/A,_xlfn.IFS(C257&lt;$I$2,#N/A,C257&gt;$K$2,#N/A,C257&lt;$K$2,C257))</f>
        <v>0.64300000000000002</v>
      </c>
      <c r="L257" s="1" cm="1">
        <f t="array" ref="L257">IF(C257=0,#N/A,_xlfn.IFS(C257&lt;0,#N/A,C257&gt;1,#N/A,C257&lt;$K$2,C257))</f>
        <v>0.64300000000000002</v>
      </c>
      <c r="M257" s="1" cm="1">
        <f t="array" ref="M257">IF(D257=0,#N/A,_xlfn.IFS(D257&lt;$I$3,#N/A,D257&gt;$K$3,#N/A,D257&lt;$K$3,D257))</f>
        <v>0.436</v>
      </c>
      <c r="N257" s="1" cm="1">
        <f t="array" ref="N257">IF(D257=0,#N/A,_xlfn.IFS(D257&lt;0,#N/A,D257&gt;1,#N/A,D257&lt;$K$2,D257))</f>
        <v>0.436</v>
      </c>
      <c r="O257" s="1" cm="1">
        <f t="array" ref="O257">IF(E257=0,#N/A,_xlfn.IFS(E257&lt;$I$4,#N/A,E257&gt;$K$4,#N/A,E257&lt;$K$4,E257))</f>
        <v>62.7</v>
      </c>
      <c r="P257" s="1" cm="1">
        <f t="array" ref="P257">IF(E257=0,#N/A,_xlfn.IFS(E257&lt;0,#N/A,E257&gt;$K$4,#N/A,E257&lt;$K$4,E257))</f>
        <v>62.7</v>
      </c>
      <c r="Q257" s="10" cm="1">
        <f t="array" ref="Q257">IF(F257=0,#N/A,_xlfn.IFS(F257&lt;$I$5,#N/A,F257&gt;$K$5,#N/A,F257&lt;$K$5,F257))</f>
        <v>21.8</v>
      </c>
      <c r="R257" s="10"/>
      <c r="S257" s="10" cm="1">
        <f t="array" ref="S257">IF(G257=0,#N/A,_xlfn.IFS(G257&lt;$I$6,#N/A,G257&gt;$K$6,#N/A,G257&lt;$K$6,G257))</f>
        <v>9</v>
      </c>
      <c r="T257" s="23" cm="1">
        <f t="array" ref="T257">IF(I257=0,#N/A,_xlfn.IFS(I257&lt;$I$7,#N/A,I257&gt;$K$7,#N/A,I257&lt;$K$7,I257))</f>
        <v>4850</v>
      </c>
    </row>
    <row r="258" spans="1:20" x14ac:dyDescent="0.3">
      <c r="A258" s="2">
        <v>47014</v>
      </c>
      <c r="B258" s="1" t="s">
        <v>26</v>
      </c>
      <c r="C258" s="1">
        <v>0.33900000000000002</v>
      </c>
      <c r="D258" s="1">
        <v>0.41</v>
      </c>
      <c r="E258" s="1">
        <v>75</v>
      </c>
      <c r="F258" s="1">
        <v>34.1</v>
      </c>
      <c r="G258" s="1">
        <v>11</v>
      </c>
      <c r="H258" s="1" t="s">
        <v>18</v>
      </c>
      <c r="I258" s="24">
        <v>1886.7</v>
      </c>
      <c r="J258" s="1" t="s">
        <v>12</v>
      </c>
      <c r="K258" s="1" cm="1">
        <f t="array" ref="K258">IF(C258=0,#N/A,_xlfn.IFS(C258&lt;$I$2,#N/A,C258&gt;$K$2,#N/A,C258&lt;$K$2,C258))</f>
        <v>0.33900000000000002</v>
      </c>
      <c r="L258" s="1" cm="1">
        <f t="array" ref="L258">IF(C258=0,#N/A,_xlfn.IFS(C258&lt;0,#N/A,C258&gt;1,#N/A,C258&lt;$K$2,C258))</f>
        <v>0.33900000000000002</v>
      </c>
      <c r="M258" s="1" cm="1">
        <f t="array" ref="M258">IF(D258=0,#N/A,_xlfn.IFS(D258&lt;$I$3,#N/A,D258&gt;$K$3,#N/A,D258&lt;$K$3,D258))</f>
        <v>0.41</v>
      </c>
      <c r="N258" s="1" cm="1">
        <f t="array" ref="N258">IF(D258=0,#N/A,_xlfn.IFS(D258&lt;0,#N/A,D258&gt;1,#N/A,D258&lt;$K$2,D258))</f>
        <v>0.41</v>
      </c>
      <c r="O258" s="1" cm="1">
        <f t="array" ref="O258">IF(E258=0,#N/A,_xlfn.IFS(E258&lt;$I$4,#N/A,E258&gt;$K$4,#N/A,E258&lt;$K$4,E258))</f>
        <v>75</v>
      </c>
      <c r="P258" s="1" cm="1">
        <f t="array" ref="P258">IF(E258=0,#N/A,_xlfn.IFS(E258&lt;0,#N/A,E258&gt;$K$4,#N/A,E258&lt;$K$4,E258))</f>
        <v>75</v>
      </c>
      <c r="Q258" s="10" cm="1">
        <f t="array" ref="Q258">IF(F258=0,#N/A,_xlfn.IFS(F258&lt;$I$5,#N/A,F258&gt;$K$5,#N/A,F258&lt;$K$5,F258))</f>
        <v>34.1</v>
      </c>
      <c r="R258" s="10"/>
      <c r="S258" s="10" cm="1">
        <f t="array" ref="S258">IF(G258=0,#N/A,_xlfn.IFS(G258&lt;$I$6,#N/A,G258&gt;$K$6,#N/A,G258&lt;$K$6,G258))</f>
        <v>11</v>
      </c>
      <c r="T258" s="23" cm="1">
        <f t="array" ref="T258">IF(I258=0,#N/A,_xlfn.IFS(I258&lt;$I$7,#N/A,I258&gt;$K$7,#N/A,I258&lt;$K$7,I258))</f>
        <v>1886.7</v>
      </c>
    </row>
    <row r="259" spans="1:20" x14ac:dyDescent="0.3">
      <c r="A259" s="2">
        <v>47021</v>
      </c>
      <c r="B259" s="1" t="s">
        <v>22</v>
      </c>
      <c r="C259" s="1">
        <v>0.49299999999999999</v>
      </c>
      <c r="D259" s="1">
        <v>0.47099999999999997</v>
      </c>
      <c r="E259" s="1">
        <v>15.2</v>
      </c>
      <c r="F259" s="1">
        <v>22.7</v>
      </c>
      <c r="G259" s="1">
        <v>5</v>
      </c>
      <c r="H259" s="1" t="s">
        <v>18</v>
      </c>
      <c r="I259" s="24">
        <v>3594.8</v>
      </c>
      <c r="J259" s="1" t="s">
        <v>10</v>
      </c>
      <c r="K259" s="1" cm="1">
        <f t="array" ref="K259">IF(C259=0,#N/A,_xlfn.IFS(C259&lt;$I$2,#N/A,C259&gt;$K$2,#N/A,C259&lt;$K$2,C259))</f>
        <v>0.49299999999999999</v>
      </c>
      <c r="L259" s="1" cm="1">
        <f t="array" ref="L259">IF(C259=0,#N/A,_xlfn.IFS(C259&lt;0,#N/A,C259&gt;1,#N/A,C259&lt;$K$2,C259))</f>
        <v>0.49299999999999999</v>
      </c>
      <c r="M259" s="1" cm="1">
        <f t="array" ref="M259">IF(D259=0,#N/A,_xlfn.IFS(D259&lt;$I$3,#N/A,D259&gt;$K$3,#N/A,D259&lt;$K$3,D259))</f>
        <v>0.47099999999999997</v>
      </c>
      <c r="N259" s="1" cm="1">
        <f t="array" ref="N259">IF(D259=0,#N/A,_xlfn.IFS(D259&lt;0,#N/A,D259&gt;1,#N/A,D259&lt;$K$2,D259))</f>
        <v>0.47099999999999997</v>
      </c>
      <c r="O259" s="1" cm="1">
        <f t="array" ref="O259">IF(E259=0,#N/A,_xlfn.IFS(E259&lt;$I$4,#N/A,E259&gt;$K$4,#N/A,E259&lt;$K$4,E259))</f>
        <v>15.2</v>
      </c>
      <c r="P259" s="1" cm="1">
        <f t="array" ref="P259">IF(E259=0,#N/A,_xlfn.IFS(E259&lt;0,#N/A,E259&gt;$K$4,#N/A,E259&lt;$K$4,E259))</f>
        <v>15.2</v>
      </c>
      <c r="Q259" s="10" cm="1">
        <f t="array" ref="Q259">IF(F259=0,#N/A,_xlfn.IFS(F259&lt;$I$5,#N/A,F259&gt;$K$5,#N/A,F259&lt;$K$5,F259))</f>
        <v>22.7</v>
      </c>
      <c r="R259" s="10"/>
      <c r="S259" s="10" cm="1">
        <f t="array" ref="S259">IF(G259=0,#N/A,_xlfn.IFS(G259&lt;$I$6,#N/A,G259&gt;$K$6,#N/A,G259&lt;$K$6,G259))</f>
        <v>5</v>
      </c>
      <c r="T259" s="23" cm="1">
        <f t="array" ref="T259">IF(I259=0,#N/A,_xlfn.IFS(I259&lt;$I$7,#N/A,I259&gt;$K$7,#N/A,I259&lt;$K$7,I259))</f>
        <v>3594.8</v>
      </c>
    </row>
    <row r="260" spans="1:20" x14ac:dyDescent="0.3">
      <c r="A260" s="2">
        <v>47028</v>
      </c>
      <c r="B260" s="1" t="s">
        <v>23</v>
      </c>
      <c r="C260" s="1">
        <v>0.72599999999999998</v>
      </c>
      <c r="D260" s="1">
        <v>0.185</v>
      </c>
      <c r="E260" s="1">
        <v>45.8</v>
      </c>
      <c r="F260" s="1">
        <v>29.3</v>
      </c>
      <c r="G260" s="1">
        <v>7</v>
      </c>
      <c r="H260" s="1" t="s">
        <v>9</v>
      </c>
      <c r="I260" s="24">
        <v>3796.6</v>
      </c>
      <c r="J260" s="1" t="s">
        <v>10</v>
      </c>
      <c r="K260" s="1" cm="1">
        <f t="array" ref="K260">IF(C260=0,#N/A,_xlfn.IFS(C260&lt;$I$2,#N/A,C260&gt;$K$2,#N/A,C260&lt;$K$2,C260))</f>
        <v>0.72599999999999998</v>
      </c>
      <c r="L260" s="1" cm="1">
        <f t="array" ref="L260">IF(C260=0,#N/A,_xlfn.IFS(C260&lt;0,#N/A,C260&gt;1,#N/A,C260&lt;$K$2,C260))</f>
        <v>0.72599999999999998</v>
      </c>
      <c r="M260" s="1" cm="1">
        <f t="array" ref="M260">IF(D260=0,#N/A,_xlfn.IFS(D260&lt;$I$3,#N/A,D260&gt;$K$3,#N/A,D260&lt;$K$3,D260))</f>
        <v>0.185</v>
      </c>
      <c r="N260" s="1" cm="1">
        <f t="array" ref="N260">IF(D260=0,#N/A,_xlfn.IFS(D260&lt;0,#N/A,D260&gt;1,#N/A,D260&lt;$K$2,D260))</f>
        <v>0.185</v>
      </c>
      <c r="O260" s="1" cm="1">
        <f t="array" ref="O260">IF(E260=0,#N/A,_xlfn.IFS(E260&lt;$I$4,#N/A,E260&gt;$K$4,#N/A,E260&lt;$K$4,E260))</f>
        <v>45.8</v>
      </c>
      <c r="P260" s="1" cm="1">
        <f t="array" ref="P260">IF(E260=0,#N/A,_xlfn.IFS(E260&lt;0,#N/A,E260&gt;$K$4,#N/A,E260&lt;$K$4,E260))</f>
        <v>45.8</v>
      </c>
      <c r="Q260" s="10" cm="1">
        <f t="array" ref="Q260">IF(F260=0,#N/A,_xlfn.IFS(F260&lt;$I$5,#N/A,F260&gt;$K$5,#N/A,F260&lt;$K$5,F260))</f>
        <v>29.3</v>
      </c>
      <c r="R260" s="10"/>
      <c r="S260" s="10" cm="1">
        <f t="array" ref="S260">IF(G260=0,#N/A,_xlfn.IFS(G260&lt;$I$6,#N/A,G260&gt;$K$6,#N/A,G260&lt;$K$6,G260))</f>
        <v>7</v>
      </c>
      <c r="T260" s="23" cm="1">
        <f t="array" ref="T260">IF(I260=0,#N/A,_xlfn.IFS(I260&lt;$I$7,#N/A,I260&gt;$K$7,#N/A,I260&lt;$K$7,I260))</f>
        <v>3796.6</v>
      </c>
    </row>
    <row r="261" spans="1:20" x14ac:dyDescent="0.3">
      <c r="A261" s="2">
        <v>47035</v>
      </c>
      <c r="B261" s="1" t="s">
        <v>20</v>
      </c>
      <c r="C261" s="1">
        <v>0.27100000000000002</v>
      </c>
      <c r="D261" s="1">
        <v>0.19700000000000001</v>
      </c>
      <c r="E261" s="1">
        <v>35.1</v>
      </c>
      <c r="F261" s="1">
        <v>23.3</v>
      </c>
      <c r="G261" s="1">
        <v>5</v>
      </c>
      <c r="H261" s="1" t="s">
        <v>14</v>
      </c>
      <c r="I261" s="24">
        <v>2588.5</v>
      </c>
      <c r="J261" s="1" t="s">
        <v>12</v>
      </c>
      <c r="K261" s="1" cm="1">
        <f t="array" ref="K261">IF(C261=0,#N/A,_xlfn.IFS(C261&lt;$I$2,#N/A,C261&gt;$K$2,#N/A,C261&lt;$K$2,C261))</f>
        <v>0.27100000000000002</v>
      </c>
      <c r="L261" s="1" cm="1">
        <f t="array" ref="L261">IF(C261=0,#N/A,_xlfn.IFS(C261&lt;0,#N/A,C261&gt;1,#N/A,C261&lt;$K$2,C261))</f>
        <v>0.27100000000000002</v>
      </c>
      <c r="M261" s="1" cm="1">
        <f t="array" ref="M261">IF(D261=0,#N/A,_xlfn.IFS(D261&lt;$I$3,#N/A,D261&gt;$K$3,#N/A,D261&lt;$K$3,D261))</f>
        <v>0.19700000000000001</v>
      </c>
      <c r="N261" s="1" cm="1">
        <f t="array" ref="N261">IF(D261=0,#N/A,_xlfn.IFS(D261&lt;0,#N/A,D261&gt;1,#N/A,D261&lt;$K$2,D261))</f>
        <v>0.19700000000000001</v>
      </c>
      <c r="O261" s="1" cm="1">
        <f t="array" ref="O261">IF(E261=0,#N/A,_xlfn.IFS(E261&lt;$I$4,#N/A,E261&gt;$K$4,#N/A,E261&lt;$K$4,E261))</f>
        <v>35.1</v>
      </c>
      <c r="P261" s="1" cm="1">
        <f t="array" ref="P261">IF(E261=0,#N/A,_xlfn.IFS(E261&lt;0,#N/A,E261&gt;$K$4,#N/A,E261&lt;$K$4,E261))</f>
        <v>35.1</v>
      </c>
      <c r="Q261" s="10" cm="1">
        <f t="array" ref="Q261">IF(F261=0,#N/A,_xlfn.IFS(F261&lt;$I$5,#N/A,F261&gt;$K$5,#N/A,F261&lt;$K$5,F261))</f>
        <v>23.3</v>
      </c>
      <c r="R261" s="10"/>
      <c r="S261" s="10" cm="1">
        <f t="array" ref="S261">IF(G261=0,#N/A,_xlfn.IFS(G261&lt;$I$6,#N/A,G261&gt;$K$6,#N/A,G261&lt;$K$6,G261))</f>
        <v>5</v>
      </c>
      <c r="T261" s="23" cm="1">
        <f t="array" ref="T261">IF(I261=0,#N/A,_xlfn.IFS(I261&lt;$I$7,#N/A,I261&gt;$K$7,#N/A,I261&lt;$K$7,I261))</f>
        <v>2588.5</v>
      </c>
    </row>
    <row r="262" spans="1:20" x14ac:dyDescent="0.3">
      <c r="A262" s="2">
        <v>47042</v>
      </c>
      <c r="B262" s="1" t="s">
        <v>22</v>
      </c>
      <c r="C262" s="1">
        <v>0.39400000000000002</v>
      </c>
      <c r="D262" s="1">
        <v>0.54500000000000004</v>
      </c>
      <c r="E262" s="1">
        <v>9.4</v>
      </c>
      <c r="F262" s="1">
        <v>24.6</v>
      </c>
      <c r="G262" s="1">
        <v>3</v>
      </c>
      <c r="H262" s="1" t="s">
        <v>14</v>
      </c>
      <c r="I262" s="24">
        <v>3037.3</v>
      </c>
      <c r="J262" s="1" t="s">
        <v>10</v>
      </c>
      <c r="K262" s="1" cm="1">
        <f t="array" ref="K262">IF(C262=0,#N/A,_xlfn.IFS(C262&lt;$I$2,#N/A,C262&gt;$K$2,#N/A,C262&lt;$K$2,C262))</f>
        <v>0.39400000000000002</v>
      </c>
      <c r="L262" s="1" cm="1">
        <f t="array" ref="L262">IF(C262=0,#N/A,_xlfn.IFS(C262&lt;0,#N/A,C262&gt;1,#N/A,C262&lt;$K$2,C262))</f>
        <v>0.39400000000000002</v>
      </c>
      <c r="M262" s="1" cm="1">
        <f t="array" ref="M262">IF(D262=0,#N/A,_xlfn.IFS(D262&lt;$I$3,#N/A,D262&gt;$K$3,#N/A,D262&lt;$K$3,D262))</f>
        <v>0.54500000000000004</v>
      </c>
      <c r="N262" s="1" cm="1">
        <f t="array" ref="N262">IF(D262=0,#N/A,_xlfn.IFS(D262&lt;0,#N/A,D262&gt;1,#N/A,D262&lt;$K$2,D262))</f>
        <v>0.54500000000000004</v>
      </c>
      <c r="O262" s="1" cm="1">
        <f t="array" ref="O262">IF(E262=0,#N/A,_xlfn.IFS(E262&lt;$I$4,#N/A,E262&gt;$K$4,#N/A,E262&lt;$K$4,E262))</f>
        <v>9.4</v>
      </c>
      <c r="P262" s="1" cm="1">
        <f t="array" ref="P262">IF(E262=0,#N/A,_xlfn.IFS(E262&lt;0,#N/A,E262&gt;$K$4,#N/A,E262&lt;$K$4,E262))</f>
        <v>9.4</v>
      </c>
      <c r="Q262" s="10" cm="1">
        <f t="array" ref="Q262">IF(F262=0,#N/A,_xlfn.IFS(F262&lt;$I$5,#N/A,F262&gt;$K$5,#N/A,F262&lt;$K$5,F262))</f>
        <v>24.6</v>
      </c>
      <c r="R262" s="10"/>
      <c r="S262" s="10" cm="1">
        <f t="array" ref="S262">IF(G262=0,#N/A,_xlfn.IFS(G262&lt;$I$6,#N/A,G262&gt;$K$6,#N/A,G262&lt;$K$6,G262))</f>
        <v>3</v>
      </c>
      <c r="T262" s="23" cm="1">
        <f t="array" ref="T262">IF(I262=0,#N/A,_xlfn.IFS(I262&lt;$I$7,#N/A,I262&gt;$K$7,#N/A,I262&lt;$K$7,I262))</f>
        <v>3037.3</v>
      </c>
    </row>
    <row r="263" spans="1:20" x14ac:dyDescent="0.3">
      <c r="A263" s="2">
        <v>47049</v>
      </c>
      <c r="B263" s="1" t="s">
        <v>8</v>
      </c>
      <c r="C263" s="1">
        <v>0.39300000000000002</v>
      </c>
      <c r="D263" s="1">
        <v>0.47499999999999998</v>
      </c>
      <c r="E263" s="1">
        <v>48.6</v>
      </c>
      <c r="F263" s="1">
        <v>28.2</v>
      </c>
      <c r="G263" s="1">
        <v>12</v>
      </c>
      <c r="H263" s="1" t="s">
        <v>9</v>
      </c>
      <c r="I263" s="24">
        <v>3187</v>
      </c>
      <c r="J263" s="1" t="s">
        <v>10</v>
      </c>
      <c r="K263" s="1" cm="1">
        <f t="array" ref="K263">IF(C263=0,#N/A,_xlfn.IFS(C263&lt;$I$2,#N/A,C263&gt;$K$2,#N/A,C263&lt;$K$2,C263))</f>
        <v>0.39300000000000002</v>
      </c>
      <c r="L263" s="1" cm="1">
        <f t="array" ref="L263">IF(C263=0,#N/A,_xlfn.IFS(C263&lt;0,#N/A,C263&gt;1,#N/A,C263&lt;$K$2,C263))</f>
        <v>0.39300000000000002</v>
      </c>
      <c r="M263" s="1" cm="1">
        <f t="array" ref="M263">IF(D263=0,#N/A,_xlfn.IFS(D263&lt;$I$3,#N/A,D263&gt;$K$3,#N/A,D263&lt;$K$3,D263))</f>
        <v>0.47499999999999998</v>
      </c>
      <c r="N263" s="1" cm="1">
        <f t="array" ref="N263">IF(D263=0,#N/A,_xlfn.IFS(D263&lt;0,#N/A,D263&gt;1,#N/A,D263&lt;$K$2,D263))</f>
        <v>0.47499999999999998</v>
      </c>
      <c r="O263" s="1" cm="1">
        <f t="array" ref="O263">IF(E263=0,#N/A,_xlfn.IFS(E263&lt;$I$4,#N/A,E263&gt;$K$4,#N/A,E263&lt;$K$4,E263))</f>
        <v>48.6</v>
      </c>
      <c r="P263" s="1" cm="1">
        <f t="array" ref="P263">IF(E263=0,#N/A,_xlfn.IFS(E263&lt;0,#N/A,E263&gt;$K$4,#N/A,E263&lt;$K$4,E263))</f>
        <v>48.6</v>
      </c>
      <c r="Q263" s="10" cm="1">
        <f t="array" ref="Q263">IF(F263=0,#N/A,_xlfn.IFS(F263&lt;$I$5,#N/A,F263&gt;$K$5,#N/A,F263&lt;$K$5,F263))</f>
        <v>28.2</v>
      </c>
      <c r="R263" s="10"/>
      <c r="S263" s="10" cm="1">
        <f t="array" ref="S263">IF(G263=0,#N/A,_xlfn.IFS(G263&lt;$I$6,#N/A,G263&gt;$K$6,#N/A,G263&lt;$K$6,G263))</f>
        <v>12</v>
      </c>
      <c r="T263" s="23" cm="1">
        <f t="array" ref="T263">IF(I263=0,#N/A,_xlfn.IFS(I263&lt;$I$7,#N/A,I263&gt;$K$7,#N/A,I263&lt;$K$7,I263))</f>
        <v>3187</v>
      </c>
    </row>
    <row r="264" spans="1:20" x14ac:dyDescent="0.3">
      <c r="A264" s="2">
        <v>47056</v>
      </c>
      <c r="B264" s="1" t="s">
        <v>8</v>
      </c>
      <c r="C264" s="1">
        <v>0.502</v>
      </c>
      <c r="D264" s="1">
        <v>0.55400000000000005</v>
      </c>
      <c r="E264" s="1">
        <v>92.1</v>
      </c>
      <c r="F264" s="1">
        <v>26.3</v>
      </c>
      <c r="G264" s="1">
        <v>3</v>
      </c>
      <c r="H264" s="1" t="s">
        <v>14</v>
      </c>
      <c r="I264" s="24">
        <v>3121.9</v>
      </c>
      <c r="J264" s="1" t="s">
        <v>10</v>
      </c>
      <c r="K264" s="1" cm="1">
        <f t="array" ref="K264">IF(C264=0,#N/A,_xlfn.IFS(C264&lt;$I$2,#N/A,C264&gt;$K$2,#N/A,C264&lt;$K$2,C264))</f>
        <v>0.502</v>
      </c>
      <c r="L264" s="1" cm="1">
        <f t="array" ref="L264">IF(C264=0,#N/A,_xlfn.IFS(C264&lt;0,#N/A,C264&gt;1,#N/A,C264&lt;$K$2,C264))</f>
        <v>0.502</v>
      </c>
      <c r="M264" s="1" cm="1">
        <f t="array" ref="M264">IF(D264=0,#N/A,_xlfn.IFS(D264&lt;$I$3,#N/A,D264&gt;$K$3,#N/A,D264&lt;$K$3,D264))</f>
        <v>0.55400000000000005</v>
      </c>
      <c r="N264" s="1" cm="1">
        <f t="array" ref="N264">IF(D264=0,#N/A,_xlfn.IFS(D264&lt;0,#N/A,D264&gt;1,#N/A,D264&lt;$K$2,D264))</f>
        <v>0.55400000000000005</v>
      </c>
      <c r="O264" s="1" cm="1">
        <f t="array" ref="O264">IF(E264=0,#N/A,_xlfn.IFS(E264&lt;$I$4,#N/A,E264&gt;$K$4,#N/A,E264&lt;$K$4,E264))</f>
        <v>92.1</v>
      </c>
      <c r="P264" s="1" cm="1">
        <f t="array" ref="P264">IF(E264=0,#N/A,_xlfn.IFS(E264&lt;0,#N/A,E264&gt;$K$4,#N/A,E264&lt;$K$4,E264))</f>
        <v>92.1</v>
      </c>
      <c r="Q264" s="10" cm="1">
        <f t="array" ref="Q264">IF(F264=0,#N/A,_xlfn.IFS(F264&lt;$I$5,#N/A,F264&gt;$K$5,#N/A,F264&lt;$K$5,F264))</f>
        <v>26.3</v>
      </c>
      <c r="R264" s="10"/>
      <c r="S264" s="10" cm="1">
        <f t="array" ref="S264">IF(G264=0,#N/A,_xlfn.IFS(G264&lt;$I$6,#N/A,G264&gt;$K$6,#N/A,G264&lt;$K$6,G264))</f>
        <v>3</v>
      </c>
      <c r="T264" s="23" cm="1">
        <f t="array" ref="T264">IF(I264=0,#N/A,_xlfn.IFS(I264&lt;$I$7,#N/A,I264&gt;$K$7,#N/A,I264&lt;$K$7,I264))</f>
        <v>3121.9</v>
      </c>
    </row>
    <row r="265" spans="1:20" x14ac:dyDescent="0.3">
      <c r="A265" s="2">
        <v>47063</v>
      </c>
      <c r="B265" s="1" t="s">
        <v>17</v>
      </c>
      <c r="C265" s="1">
        <v>0.88600000000000001</v>
      </c>
      <c r="D265" s="1">
        <v>0.47899999999999998</v>
      </c>
      <c r="E265" s="1">
        <v>4</v>
      </c>
      <c r="F265" s="1">
        <v>22.4</v>
      </c>
      <c r="G265" s="1">
        <v>5</v>
      </c>
      <c r="H265" s="1" t="s">
        <v>18</v>
      </c>
      <c r="I265" s="24">
        <v>6378.4</v>
      </c>
      <c r="J265" s="1" t="s">
        <v>16</v>
      </c>
      <c r="K265" s="1" cm="1">
        <f t="array" ref="K265">IF(C265=0,#N/A,_xlfn.IFS(C265&lt;$I$2,#N/A,C265&gt;$K$2,#N/A,C265&lt;$K$2,C265))</f>
        <v>0.88600000000000001</v>
      </c>
      <c r="L265" s="1" cm="1">
        <f t="array" ref="L265">IF(C265=0,#N/A,_xlfn.IFS(C265&lt;0,#N/A,C265&gt;1,#N/A,C265&lt;$K$2,C265))</f>
        <v>0.88600000000000001</v>
      </c>
      <c r="M265" s="1" cm="1">
        <f t="array" ref="M265">IF(D265=0,#N/A,_xlfn.IFS(D265&lt;$I$3,#N/A,D265&gt;$K$3,#N/A,D265&lt;$K$3,D265))</f>
        <v>0.47899999999999998</v>
      </c>
      <c r="N265" s="1" cm="1">
        <f t="array" ref="N265">IF(D265=0,#N/A,_xlfn.IFS(D265&lt;0,#N/A,D265&gt;1,#N/A,D265&lt;$K$2,D265))</f>
        <v>0.47899999999999998</v>
      </c>
      <c r="O265" s="1" cm="1">
        <f t="array" ref="O265">IF(E265=0,#N/A,_xlfn.IFS(E265&lt;$I$4,#N/A,E265&gt;$K$4,#N/A,E265&lt;$K$4,E265))</f>
        <v>4</v>
      </c>
      <c r="P265" s="1" cm="1">
        <f t="array" ref="P265">IF(E265=0,#N/A,_xlfn.IFS(E265&lt;0,#N/A,E265&gt;$K$4,#N/A,E265&lt;$K$4,E265))</f>
        <v>4</v>
      </c>
      <c r="Q265" s="10" cm="1">
        <f t="array" ref="Q265">IF(F265=0,#N/A,_xlfn.IFS(F265&lt;$I$5,#N/A,F265&gt;$K$5,#N/A,F265&lt;$K$5,F265))</f>
        <v>22.4</v>
      </c>
      <c r="R265" s="10"/>
      <c r="S265" s="10" cm="1">
        <f t="array" ref="S265">IF(G265=0,#N/A,_xlfn.IFS(G265&lt;$I$6,#N/A,G265&gt;$K$6,#N/A,G265&lt;$K$6,G265))</f>
        <v>5</v>
      </c>
      <c r="T265" s="23" cm="1">
        <f t="array" ref="T265">IF(I265=0,#N/A,_xlfn.IFS(I265&lt;$I$7,#N/A,I265&gt;$K$7,#N/A,I265&lt;$K$7,I265))</f>
        <v>6378.4</v>
      </c>
    </row>
    <row r="266" spans="1:20" x14ac:dyDescent="0.3">
      <c r="A266" s="2">
        <v>47070</v>
      </c>
      <c r="B266" s="1" t="s">
        <v>27</v>
      </c>
      <c r="C266" s="1">
        <v>0.247</v>
      </c>
      <c r="D266" s="1">
        <v>0.39900000000000002</v>
      </c>
      <c r="E266" s="1">
        <v>29.1</v>
      </c>
      <c r="F266" s="1">
        <v>22.6</v>
      </c>
      <c r="G266" s="1">
        <v>13</v>
      </c>
      <c r="H266" s="1" t="s">
        <v>14</v>
      </c>
      <c r="I266" s="24">
        <v>2588.6</v>
      </c>
      <c r="J266" s="1" t="s">
        <v>12</v>
      </c>
      <c r="K266" s="1" cm="1">
        <f t="array" ref="K266">IF(C266=0,#N/A,_xlfn.IFS(C266&lt;$I$2,#N/A,C266&gt;$K$2,#N/A,C266&lt;$K$2,C266))</f>
        <v>0.247</v>
      </c>
      <c r="L266" s="1" cm="1">
        <f t="array" ref="L266">IF(C266=0,#N/A,_xlfn.IFS(C266&lt;0,#N/A,C266&gt;1,#N/A,C266&lt;$K$2,C266))</f>
        <v>0.247</v>
      </c>
      <c r="M266" s="1" cm="1">
        <f t="array" ref="M266">IF(D266=0,#N/A,_xlfn.IFS(D266&lt;$I$3,#N/A,D266&gt;$K$3,#N/A,D266&lt;$K$3,D266))</f>
        <v>0.39900000000000002</v>
      </c>
      <c r="N266" s="1" cm="1">
        <f t="array" ref="N266">IF(D266=0,#N/A,_xlfn.IFS(D266&lt;0,#N/A,D266&gt;1,#N/A,D266&lt;$K$2,D266))</f>
        <v>0.39900000000000002</v>
      </c>
      <c r="O266" s="1" cm="1">
        <f t="array" ref="O266">IF(E266=0,#N/A,_xlfn.IFS(E266&lt;$I$4,#N/A,E266&gt;$K$4,#N/A,E266&lt;$K$4,E266))</f>
        <v>29.1</v>
      </c>
      <c r="P266" s="1" cm="1">
        <f t="array" ref="P266">IF(E266=0,#N/A,_xlfn.IFS(E266&lt;0,#N/A,E266&gt;$K$4,#N/A,E266&lt;$K$4,E266))</f>
        <v>29.1</v>
      </c>
      <c r="Q266" s="10" cm="1">
        <f t="array" ref="Q266">IF(F266=0,#N/A,_xlfn.IFS(F266&lt;$I$5,#N/A,F266&gt;$K$5,#N/A,F266&lt;$K$5,F266))</f>
        <v>22.6</v>
      </c>
      <c r="R266" s="10"/>
      <c r="S266" s="10" cm="1">
        <f t="array" ref="S266">IF(G266=0,#N/A,_xlfn.IFS(G266&lt;$I$6,#N/A,G266&gt;$K$6,#N/A,G266&lt;$K$6,G266))</f>
        <v>13</v>
      </c>
      <c r="T266" s="23" cm="1">
        <f t="array" ref="T266">IF(I266=0,#N/A,_xlfn.IFS(I266&lt;$I$7,#N/A,I266&gt;$K$7,#N/A,I266&lt;$K$7,I266))</f>
        <v>2588.6</v>
      </c>
    </row>
    <row r="267" spans="1:20" x14ac:dyDescent="0.3">
      <c r="A267" s="2">
        <v>47077</v>
      </c>
      <c r="B267" s="1" t="s">
        <v>20</v>
      </c>
      <c r="C267" s="1">
        <v>0.56299999999999994</v>
      </c>
      <c r="D267" s="1">
        <v>0.42699999999999999</v>
      </c>
      <c r="E267" s="1">
        <v>20.8</v>
      </c>
      <c r="F267" s="1">
        <v>26.3</v>
      </c>
      <c r="G267" s="1">
        <v>14</v>
      </c>
      <c r="H267" s="1" t="s">
        <v>14</v>
      </c>
      <c r="I267" s="24">
        <v>3798.3</v>
      </c>
      <c r="J267" s="1" t="s">
        <v>10</v>
      </c>
      <c r="K267" s="1" cm="1">
        <f t="array" ref="K267">IF(C267=0,#N/A,_xlfn.IFS(C267&lt;$I$2,#N/A,C267&gt;$K$2,#N/A,C267&lt;$K$2,C267))</f>
        <v>0.56299999999999994</v>
      </c>
      <c r="L267" s="1" cm="1">
        <f t="array" ref="L267">IF(C267=0,#N/A,_xlfn.IFS(C267&lt;0,#N/A,C267&gt;1,#N/A,C267&lt;$K$2,C267))</f>
        <v>0.56299999999999994</v>
      </c>
      <c r="M267" s="1" cm="1">
        <f t="array" ref="M267">IF(D267=0,#N/A,_xlfn.IFS(D267&lt;$I$3,#N/A,D267&gt;$K$3,#N/A,D267&lt;$K$3,D267))</f>
        <v>0.42699999999999999</v>
      </c>
      <c r="N267" s="1" cm="1">
        <f t="array" ref="N267">IF(D267=0,#N/A,_xlfn.IFS(D267&lt;0,#N/A,D267&gt;1,#N/A,D267&lt;$K$2,D267))</f>
        <v>0.42699999999999999</v>
      </c>
      <c r="O267" s="1" cm="1">
        <f t="array" ref="O267">IF(E267=0,#N/A,_xlfn.IFS(E267&lt;$I$4,#N/A,E267&gt;$K$4,#N/A,E267&lt;$K$4,E267))</f>
        <v>20.8</v>
      </c>
      <c r="P267" s="1" cm="1">
        <f t="array" ref="P267">IF(E267=0,#N/A,_xlfn.IFS(E267&lt;0,#N/A,E267&gt;$K$4,#N/A,E267&lt;$K$4,E267))</f>
        <v>20.8</v>
      </c>
      <c r="Q267" s="10" cm="1">
        <f t="array" ref="Q267">IF(F267=0,#N/A,_xlfn.IFS(F267&lt;$I$5,#N/A,F267&gt;$K$5,#N/A,F267&lt;$K$5,F267))</f>
        <v>26.3</v>
      </c>
      <c r="R267" s="10"/>
      <c r="S267" s="10" cm="1">
        <f t="array" ref="S267">IF(G267=0,#N/A,_xlfn.IFS(G267&lt;$I$6,#N/A,G267&gt;$K$6,#N/A,G267&lt;$K$6,G267))</f>
        <v>14</v>
      </c>
      <c r="T267" s="23" cm="1">
        <f t="array" ref="T267">IF(I267=0,#N/A,_xlfn.IFS(I267&lt;$I$7,#N/A,I267&gt;$K$7,#N/A,I267&lt;$K$7,I267))</f>
        <v>3798.3</v>
      </c>
    </row>
    <row r="268" spans="1:20" x14ac:dyDescent="0.3">
      <c r="A268" s="2">
        <v>47084</v>
      </c>
      <c r="B268" s="1" t="s">
        <v>20</v>
      </c>
      <c r="C268" s="1">
        <v>0.32600000000000001</v>
      </c>
      <c r="D268" s="1">
        <v>0.54500000000000004</v>
      </c>
      <c r="E268" s="1">
        <v>23.8</v>
      </c>
      <c r="F268" s="1">
        <v>31.4</v>
      </c>
      <c r="G268" s="1">
        <v>12</v>
      </c>
      <c r="H268" s="1" t="s">
        <v>14</v>
      </c>
      <c r="I268" s="24">
        <v>1812.1</v>
      </c>
      <c r="J268" s="1" t="s">
        <v>12</v>
      </c>
      <c r="K268" s="1" cm="1">
        <f t="array" ref="K268">IF(C268=0,#N/A,_xlfn.IFS(C268&lt;$I$2,#N/A,C268&gt;$K$2,#N/A,C268&lt;$K$2,C268))</f>
        <v>0.32600000000000001</v>
      </c>
      <c r="L268" s="1" cm="1">
        <f t="array" ref="L268">IF(C268=0,#N/A,_xlfn.IFS(C268&lt;0,#N/A,C268&gt;1,#N/A,C268&lt;$K$2,C268))</f>
        <v>0.32600000000000001</v>
      </c>
      <c r="M268" s="1" cm="1">
        <f t="array" ref="M268">IF(D268=0,#N/A,_xlfn.IFS(D268&lt;$I$3,#N/A,D268&gt;$K$3,#N/A,D268&lt;$K$3,D268))</f>
        <v>0.54500000000000004</v>
      </c>
      <c r="N268" s="1" cm="1">
        <f t="array" ref="N268">IF(D268=0,#N/A,_xlfn.IFS(D268&lt;0,#N/A,D268&gt;1,#N/A,D268&lt;$K$2,D268))</f>
        <v>0.54500000000000004</v>
      </c>
      <c r="O268" s="1" cm="1">
        <f t="array" ref="O268">IF(E268=0,#N/A,_xlfn.IFS(E268&lt;$I$4,#N/A,E268&gt;$K$4,#N/A,E268&lt;$K$4,E268))</f>
        <v>23.8</v>
      </c>
      <c r="P268" s="1" cm="1">
        <f t="array" ref="P268">IF(E268=0,#N/A,_xlfn.IFS(E268&lt;0,#N/A,E268&gt;$K$4,#N/A,E268&lt;$K$4,E268))</f>
        <v>23.8</v>
      </c>
      <c r="Q268" s="10" cm="1">
        <f t="array" ref="Q268">IF(F268=0,#N/A,_xlfn.IFS(F268&lt;$I$5,#N/A,F268&gt;$K$5,#N/A,F268&lt;$K$5,F268))</f>
        <v>31.4</v>
      </c>
      <c r="R268" s="10"/>
      <c r="S268" s="10" cm="1">
        <f t="array" ref="S268">IF(G268=0,#N/A,_xlfn.IFS(G268&lt;$I$6,#N/A,G268&gt;$K$6,#N/A,G268&lt;$K$6,G268))</f>
        <v>12</v>
      </c>
      <c r="T268" s="23" cm="1">
        <f t="array" ref="T268">IF(I268=0,#N/A,_xlfn.IFS(I268&lt;$I$7,#N/A,I268&gt;$K$7,#N/A,I268&lt;$K$7,I268))</f>
        <v>1812.1</v>
      </c>
    </row>
    <row r="269" spans="1:20" x14ac:dyDescent="0.3">
      <c r="A269" s="2">
        <v>47091</v>
      </c>
      <c r="B269" s="1" t="s">
        <v>29</v>
      </c>
      <c r="C269" s="1">
        <v>0.879</v>
      </c>
      <c r="D269" s="1">
        <v>0.38900000000000001</v>
      </c>
      <c r="E269" s="1">
        <v>90.8</v>
      </c>
      <c r="F269" s="1">
        <v>33.5</v>
      </c>
      <c r="G269" s="1">
        <v>3</v>
      </c>
      <c r="H269" s="1" t="s">
        <v>9</v>
      </c>
      <c r="I269" s="24">
        <v>4639.3999999999996</v>
      </c>
      <c r="J269" s="1" t="s">
        <v>10</v>
      </c>
      <c r="K269" s="1" cm="1">
        <f t="array" ref="K269">IF(C269=0,#N/A,_xlfn.IFS(C269&lt;$I$2,#N/A,C269&gt;$K$2,#N/A,C269&lt;$K$2,C269))</f>
        <v>0.879</v>
      </c>
      <c r="L269" s="1" cm="1">
        <f t="array" ref="L269">IF(C269=0,#N/A,_xlfn.IFS(C269&lt;0,#N/A,C269&gt;1,#N/A,C269&lt;$K$2,C269))</f>
        <v>0.879</v>
      </c>
      <c r="M269" s="1" cm="1">
        <f t="array" ref="M269">IF(D269=0,#N/A,_xlfn.IFS(D269&lt;$I$3,#N/A,D269&gt;$K$3,#N/A,D269&lt;$K$3,D269))</f>
        <v>0.38900000000000001</v>
      </c>
      <c r="N269" s="1" cm="1">
        <f t="array" ref="N269">IF(D269=0,#N/A,_xlfn.IFS(D269&lt;0,#N/A,D269&gt;1,#N/A,D269&lt;$K$2,D269))</f>
        <v>0.38900000000000001</v>
      </c>
      <c r="O269" s="1" cm="1">
        <f t="array" ref="O269">IF(E269=0,#N/A,_xlfn.IFS(E269&lt;$I$4,#N/A,E269&gt;$K$4,#N/A,E269&lt;$K$4,E269))</f>
        <v>90.8</v>
      </c>
      <c r="P269" s="1" cm="1">
        <f t="array" ref="P269">IF(E269=0,#N/A,_xlfn.IFS(E269&lt;0,#N/A,E269&gt;$K$4,#N/A,E269&lt;$K$4,E269))</f>
        <v>90.8</v>
      </c>
      <c r="Q269" s="10" cm="1">
        <f t="array" ref="Q269">IF(F269=0,#N/A,_xlfn.IFS(F269&lt;$I$5,#N/A,F269&gt;$K$5,#N/A,F269&lt;$K$5,F269))</f>
        <v>33.5</v>
      </c>
      <c r="R269" s="10"/>
      <c r="S269" s="10" cm="1">
        <f t="array" ref="S269">IF(G269=0,#N/A,_xlfn.IFS(G269&lt;$I$6,#N/A,G269&gt;$K$6,#N/A,G269&lt;$K$6,G269))</f>
        <v>3</v>
      </c>
      <c r="T269" s="23" cm="1">
        <f t="array" ref="T269">IF(I269=0,#N/A,_xlfn.IFS(I269&lt;$I$7,#N/A,I269&gt;$K$7,#N/A,I269&lt;$K$7,I269))</f>
        <v>4639.3999999999996</v>
      </c>
    </row>
    <row r="270" spans="1:20" x14ac:dyDescent="0.3">
      <c r="A270" s="2">
        <v>47098</v>
      </c>
      <c r="B270" s="1" t="s">
        <v>25</v>
      </c>
      <c r="C270" s="1">
        <v>0.27900000000000003</v>
      </c>
      <c r="D270" s="1">
        <v>0.41599999999999998</v>
      </c>
      <c r="E270" s="1">
        <v>46.8</v>
      </c>
      <c r="F270" s="1">
        <v>21.3</v>
      </c>
      <c r="G270" s="1">
        <v>7</v>
      </c>
      <c r="H270" s="1" t="s">
        <v>18</v>
      </c>
      <c r="I270" s="24">
        <v>2906.9</v>
      </c>
      <c r="J270" s="1" t="s">
        <v>12</v>
      </c>
      <c r="K270" s="1" cm="1">
        <f t="array" ref="K270">IF(C270=0,#N/A,_xlfn.IFS(C270&lt;$I$2,#N/A,C270&gt;$K$2,#N/A,C270&lt;$K$2,C270))</f>
        <v>0.27900000000000003</v>
      </c>
      <c r="L270" s="1" cm="1">
        <f t="array" ref="L270">IF(C270=0,#N/A,_xlfn.IFS(C270&lt;0,#N/A,C270&gt;1,#N/A,C270&lt;$K$2,C270))</f>
        <v>0.27900000000000003</v>
      </c>
      <c r="M270" s="1" cm="1">
        <f t="array" ref="M270">IF(D270=0,#N/A,_xlfn.IFS(D270&lt;$I$3,#N/A,D270&gt;$K$3,#N/A,D270&lt;$K$3,D270))</f>
        <v>0.41599999999999998</v>
      </c>
      <c r="N270" s="1" cm="1">
        <f t="array" ref="N270">IF(D270=0,#N/A,_xlfn.IFS(D270&lt;0,#N/A,D270&gt;1,#N/A,D270&lt;$K$2,D270))</f>
        <v>0.41599999999999998</v>
      </c>
      <c r="O270" s="1" cm="1">
        <f t="array" ref="O270">IF(E270=0,#N/A,_xlfn.IFS(E270&lt;$I$4,#N/A,E270&gt;$K$4,#N/A,E270&lt;$K$4,E270))</f>
        <v>46.8</v>
      </c>
      <c r="P270" s="1" cm="1">
        <f t="array" ref="P270">IF(E270=0,#N/A,_xlfn.IFS(E270&lt;0,#N/A,E270&gt;$K$4,#N/A,E270&lt;$K$4,E270))</f>
        <v>46.8</v>
      </c>
      <c r="Q270" s="10" cm="1">
        <f t="array" ref="Q270">IF(F270=0,#N/A,_xlfn.IFS(F270&lt;$I$5,#N/A,F270&gt;$K$5,#N/A,F270&lt;$K$5,F270))</f>
        <v>21.3</v>
      </c>
      <c r="R270" s="10"/>
      <c r="S270" s="10" cm="1">
        <f t="array" ref="S270">IF(G270=0,#N/A,_xlfn.IFS(G270&lt;$I$6,#N/A,G270&gt;$K$6,#N/A,G270&lt;$K$6,G270))</f>
        <v>7</v>
      </c>
      <c r="T270" s="23" cm="1">
        <f t="array" ref="T270">IF(I270=0,#N/A,_xlfn.IFS(I270&lt;$I$7,#N/A,I270&gt;$K$7,#N/A,I270&lt;$K$7,I270))</f>
        <v>2906.9</v>
      </c>
    </row>
    <row r="271" spans="1:20" x14ac:dyDescent="0.3">
      <c r="A271" s="2">
        <v>47105</v>
      </c>
      <c r="B271" s="1" t="s">
        <v>27</v>
      </c>
      <c r="C271" s="1">
        <v>0.48299999999999998</v>
      </c>
      <c r="D271" s="1">
        <v>0.17799999999999999</v>
      </c>
      <c r="E271" s="1">
        <v>46.6</v>
      </c>
      <c r="F271" s="1">
        <v>25.9</v>
      </c>
      <c r="G271" s="1">
        <v>8</v>
      </c>
      <c r="H271" s="1" t="s">
        <v>14</v>
      </c>
      <c r="I271" s="24">
        <v>3606.2</v>
      </c>
      <c r="J271" s="1" t="s">
        <v>10</v>
      </c>
      <c r="K271" s="1" cm="1">
        <f t="array" ref="K271">IF(C271=0,#N/A,_xlfn.IFS(C271&lt;$I$2,#N/A,C271&gt;$K$2,#N/A,C271&lt;$K$2,C271))</f>
        <v>0.48299999999999998</v>
      </c>
      <c r="L271" s="1" cm="1">
        <f t="array" ref="L271">IF(C271=0,#N/A,_xlfn.IFS(C271&lt;0,#N/A,C271&gt;1,#N/A,C271&lt;$K$2,C271))</f>
        <v>0.48299999999999998</v>
      </c>
      <c r="M271" s="1" cm="1">
        <f t="array" ref="M271">IF(D271=0,#N/A,_xlfn.IFS(D271&lt;$I$3,#N/A,D271&gt;$K$3,#N/A,D271&lt;$K$3,D271))</f>
        <v>0.17799999999999999</v>
      </c>
      <c r="N271" s="1" cm="1">
        <f t="array" ref="N271">IF(D271=0,#N/A,_xlfn.IFS(D271&lt;0,#N/A,D271&gt;1,#N/A,D271&lt;$K$2,D271))</f>
        <v>0.17799999999999999</v>
      </c>
      <c r="O271" s="1" cm="1">
        <f t="array" ref="O271">IF(E271=0,#N/A,_xlfn.IFS(E271&lt;$I$4,#N/A,E271&gt;$K$4,#N/A,E271&lt;$K$4,E271))</f>
        <v>46.6</v>
      </c>
      <c r="P271" s="1" cm="1">
        <f t="array" ref="P271">IF(E271=0,#N/A,_xlfn.IFS(E271&lt;0,#N/A,E271&gt;$K$4,#N/A,E271&lt;$K$4,E271))</f>
        <v>46.6</v>
      </c>
      <c r="Q271" s="10" cm="1">
        <f t="array" ref="Q271">IF(F271=0,#N/A,_xlfn.IFS(F271&lt;$I$5,#N/A,F271&gt;$K$5,#N/A,F271&lt;$K$5,F271))</f>
        <v>25.9</v>
      </c>
      <c r="R271" s="10"/>
      <c r="S271" s="10" cm="1">
        <f t="array" ref="S271">IF(G271=0,#N/A,_xlfn.IFS(G271&lt;$I$6,#N/A,G271&gt;$K$6,#N/A,G271&lt;$K$6,G271))</f>
        <v>8</v>
      </c>
      <c r="T271" s="23" cm="1">
        <f t="array" ref="T271">IF(I271=0,#N/A,_xlfn.IFS(I271&lt;$I$7,#N/A,I271&gt;$K$7,#N/A,I271&lt;$K$7,I271))</f>
        <v>3606.2</v>
      </c>
    </row>
    <row r="272" spans="1:20" x14ac:dyDescent="0.3">
      <c r="A272" s="2">
        <v>47112</v>
      </c>
      <c r="B272" s="1" t="s">
        <v>30</v>
      </c>
      <c r="C272" s="1">
        <v>0.71699999999999997</v>
      </c>
      <c r="D272" s="1">
        <v>0.33700000000000002</v>
      </c>
      <c r="E272" s="1">
        <v>76.099999999999994</v>
      </c>
      <c r="F272" s="1">
        <v>21.5</v>
      </c>
      <c r="G272" s="1">
        <v>0</v>
      </c>
      <c r="H272" s="1" t="s">
        <v>9</v>
      </c>
      <c r="I272" s="24">
        <v>4641.5</v>
      </c>
      <c r="J272" s="1" t="s">
        <v>10</v>
      </c>
      <c r="K272" s="1" cm="1">
        <f t="array" ref="K272">IF(C272=0,#N/A,_xlfn.IFS(C272&lt;$I$2,#N/A,C272&gt;$K$2,#N/A,C272&lt;$K$2,C272))</f>
        <v>0.71699999999999997</v>
      </c>
      <c r="L272" s="1" cm="1">
        <f t="array" ref="L272">IF(C272=0,#N/A,_xlfn.IFS(C272&lt;0,#N/A,C272&gt;1,#N/A,C272&lt;$K$2,C272))</f>
        <v>0.71699999999999997</v>
      </c>
      <c r="M272" s="1" cm="1">
        <f t="array" ref="M272">IF(D272=0,#N/A,_xlfn.IFS(D272&lt;$I$3,#N/A,D272&gt;$K$3,#N/A,D272&lt;$K$3,D272))</f>
        <v>0.33700000000000002</v>
      </c>
      <c r="N272" s="1" cm="1">
        <f t="array" ref="N272">IF(D272=0,#N/A,_xlfn.IFS(D272&lt;0,#N/A,D272&gt;1,#N/A,D272&lt;$K$2,D272))</f>
        <v>0.33700000000000002</v>
      </c>
      <c r="O272" s="1" cm="1">
        <f t="array" ref="O272">IF(E272=0,#N/A,_xlfn.IFS(E272&lt;$I$4,#N/A,E272&gt;$K$4,#N/A,E272&lt;$K$4,E272))</f>
        <v>76.099999999999994</v>
      </c>
      <c r="P272" s="1" cm="1">
        <f t="array" ref="P272">IF(E272=0,#N/A,_xlfn.IFS(E272&lt;0,#N/A,E272&gt;$K$4,#N/A,E272&lt;$K$4,E272))</f>
        <v>76.099999999999994</v>
      </c>
      <c r="Q272" s="10" cm="1">
        <f t="array" ref="Q272">IF(F272=0,#N/A,_xlfn.IFS(F272&lt;$I$5,#N/A,F272&gt;$K$5,#N/A,F272&lt;$K$5,F272))</f>
        <v>21.5</v>
      </c>
      <c r="R272" s="10"/>
      <c r="S272" s="10" t="e" cm="1">
        <f t="array" ref="S272">IF(G272=0,#N/A,_xlfn.IFS(G272&lt;$I$6,#N/A,G272&gt;$K$6,#N/A,G272&lt;$K$6,G272))</f>
        <v>#N/A</v>
      </c>
      <c r="T272" s="23" cm="1">
        <f t="array" ref="T272">IF(I272=0,#N/A,_xlfn.IFS(I272&lt;$I$7,#N/A,I272&gt;$K$7,#N/A,I272&lt;$K$7,I272))</f>
        <v>4641.5</v>
      </c>
    </row>
    <row r="273" spans="1:20" x14ac:dyDescent="0.3">
      <c r="A273" s="2">
        <v>47119</v>
      </c>
      <c r="B273" s="1" t="s">
        <v>19</v>
      </c>
      <c r="C273" s="1">
        <v>0.69299999999999995</v>
      </c>
      <c r="D273" s="1">
        <v>0.45800000000000002</v>
      </c>
      <c r="E273" s="1">
        <v>15.4</v>
      </c>
      <c r="F273" s="1">
        <v>20.2</v>
      </c>
      <c r="G273" s="1">
        <v>12</v>
      </c>
      <c r="H273" s="1" t="s">
        <v>14</v>
      </c>
      <c r="I273" s="24">
        <v>5367</v>
      </c>
      <c r="J273" s="1" t="s">
        <v>10</v>
      </c>
      <c r="K273" s="1" cm="1">
        <f t="array" ref="K273">IF(C273=0,#N/A,_xlfn.IFS(C273&lt;$I$2,#N/A,C273&gt;$K$2,#N/A,C273&lt;$K$2,C273))</f>
        <v>0.69299999999999995</v>
      </c>
      <c r="L273" s="1" cm="1">
        <f t="array" ref="L273">IF(C273=0,#N/A,_xlfn.IFS(C273&lt;0,#N/A,C273&gt;1,#N/A,C273&lt;$K$2,C273))</f>
        <v>0.69299999999999995</v>
      </c>
      <c r="M273" s="1" cm="1">
        <f t="array" ref="M273">IF(D273=0,#N/A,_xlfn.IFS(D273&lt;$I$3,#N/A,D273&gt;$K$3,#N/A,D273&lt;$K$3,D273))</f>
        <v>0.45800000000000002</v>
      </c>
      <c r="N273" s="1" cm="1">
        <f t="array" ref="N273">IF(D273=0,#N/A,_xlfn.IFS(D273&lt;0,#N/A,D273&gt;1,#N/A,D273&lt;$K$2,D273))</f>
        <v>0.45800000000000002</v>
      </c>
      <c r="O273" s="1" cm="1">
        <f t="array" ref="O273">IF(E273=0,#N/A,_xlfn.IFS(E273&lt;$I$4,#N/A,E273&gt;$K$4,#N/A,E273&lt;$K$4,E273))</f>
        <v>15.4</v>
      </c>
      <c r="P273" s="1" cm="1">
        <f t="array" ref="P273">IF(E273=0,#N/A,_xlfn.IFS(E273&lt;0,#N/A,E273&gt;$K$4,#N/A,E273&lt;$K$4,E273))</f>
        <v>15.4</v>
      </c>
      <c r="Q273" s="10" cm="1">
        <f t="array" ref="Q273">IF(F273=0,#N/A,_xlfn.IFS(F273&lt;$I$5,#N/A,F273&gt;$K$5,#N/A,F273&lt;$K$5,F273))</f>
        <v>20.2</v>
      </c>
      <c r="R273" s="10"/>
      <c r="S273" s="10" cm="1">
        <f t="array" ref="S273">IF(G273=0,#N/A,_xlfn.IFS(G273&lt;$I$6,#N/A,G273&gt;$K$6,#N/A,G273&lt;$K$6,G273))</f>
        <v>12</v>
      </c>
      <c r="T273" s="23" cm="1">
        <f t="array" ref="T273">IF(I273=0,#N/A,_xlfn.IFS(I273&lt;$I$7,#N/A,I273&gt;$K$7,#N/A,I273&lt;$K$7,I273))</f>
        <v>5367</v>
      </c>
    </row>
    <row r="274" spans="1:20" x14ac:dyDescent="0.3">
      <c r="A274" s="2">
        <v>47126</v>
      </c>
      <c r="B274" s="1" t="s">
        <v>27</v>
      </c>
      <c r="C274" s="1">
        <v>0.496</v>
      </c>
      <c r="D274" s="1">
        <v>0.23499999999999999</v>
      </c>
      <c r="E274" s="1">
        <v>48.7</v>
      </c>
      <c r="F274" s="1">
        <v>29.9</v>
      </c>
      <c r="G274" s="1">
        <v>3</v>
      </c>
      <c r="H274" s="1" t="s">
        <v>18</v>
      </c>
      <c r="I274" s="24">
        <v>3098.4</v>
      </c>
      <c r="J274" s="1" t="s">
        <v>10</v>
      </c>
      <c r="K274" s="1" cm="1">
        <f t="array" ref="K274">IF(C274=0,#N/A,_xlfn.IFS(C274&lt;$I$2,#N/A,C274&gt;$K$2,#N/A,C274&lt;$K$2,C274))</f>
        <v>0.496</v>
      </c>
      <c r="L274" s="1" cm="1">
        <f t="array" ref="L274">IF(C274=0,#N/A,_xlfn.IFS(C274&lt;0,#N/A,C274&gt;1,#N/A,C274&lt;$K$2,C274))</f>
        <v>0.496</v>
      </c>
      <c r="M274" s="1" cm="1">
        <f t="array" ref="M274">IF(D274=0,#N/A,_xlfn.IFS(D274&lt;$I$3,#N/A,D274&gt;$K$3,#N/A,D274&lt;$K$3,D274))</f>
        <v>0.23499999999999999</v>
      </c>
      <c r="N274" s="1" cm="1">
        <f t="array" ref="N274">IF(D274=0,#N/A,_xlfn.IFS(D274&lt;0,#N/A,D274&gt;1,#N/A,D274&lt;$K$2,D274))</f>
        <v>0.23499999999999999</v>
      </c>
      <c r="O274" s="1" cm="1">
        <f t="array" ref="O274">IF(E274=0,#N/A,_xlfn.IFS(E274&lt;$I$4,#N/A,E274&gt;$K$4,#N/A,E274&lt;$K$4,E274))</f>
        <v>48.7</v>
      </c>
      <c r="P274" s="1" cm="1">
        <f t="array" ref="P274">IF(E274=0,#N/A,_xlfn.IFS(E274&lt;0,#N/A,E274&gt;$K$4,#N/A,E274&lt;$K$4,E274))</f>
        <v>48.7</v>
      </c>
      <c r="Q274" s="10" cm="1">
        <f t="array" ref="Q274">IF(F274=0,#N/A,_xlfn.IFS(F274&lt;$I$5,#N/A,F274&gt;$K$5,#N/A,F274&lt;$K$5,F274))</f>
        <v>29.9</v>
      </c>
      <c r="R274" s="10"/>
      <c r="S274" s="10" cm="1">
        <f t="array" ref="S274">IF(G274=0,#N/A,_xlfn.IFS(G274&lt;$I$6,#N/A,G274&gt;$K$6,#N/A,G274&lt;$K$6,G274))</f>
        <v>3</v>
      </c>
      <c r="T274" s="23" cm="1">
        <f t="array" ref="T274">IF(I274=0,#N/A,_xlfn.IFS(I274&lt;$I$7,#N/A,I274&gt;$K$7,#N/A,I274&lt;$K$7,I274))</f>
        <v>3098.4</v>
      </c>
    </row>
    <row r="275" spans="1:20" x14ac:dyDescent="0.3">
      <c r="A275" s="2">
        <v>47133</v>
      </c>
      <c r="B275" s="1" t="s">
        <v>11</v>
      </c>
      <c r="C275" s="1">
        <v>0.443</v>
      </c>
      <c r="D275" s="1">
        <v>0.20100000000000001</v>
      </c>
      <c r="E275" s="1">
        <v>43</v>
      </c>
      <c r="F275" s="1">
        <v>29</v>
      </c>
      <c r="G275" s="1">
        <v>3</v>
      </c>
      <c r="H275" s="1" t="s">
        <v>14</v>
      </c>
      <c r="I275" s="24">
        <v>2997.5</v>
      </c>
      <c r="J275" s="1" t="s">
        <v>12</v>
      </c>
      <c r="K275" s="1" cm="1">
        <f t="array" ref="K275">IF(C275=0,#N/A,_xlfn.IFS(C275&lt;$I$2,#N/A,C275&gt;$K$2,#N/A,C275&lt;$K$2,C275))</f>
        <v>0.443</v>
      </c>
      <c r="L275" s="1" cm="1">
        <f t="array" ref="L275">IF(C275=0,#N/A,_xlfn.IFS(C275&lt;0,#N/A,C275&gt;1,#N/A,C275&lt;$K$2,C275))</f>
        <v>0.443</v>
      </c>
      <c r="M275" s="1" cm="1">
        <f t="array" ref="M275">IF(D275=0,#N/A,_xlfn.IFS(D275&lt;$I$3,#N/A,D275&gt;$K$3,#N/A,D275&lt;$K$3,D275))</f>
        <v>0.20100000000000001</v>
      </c>
      <c r="N275" s="1" cm="1">
        <f t="array" ref="N275">IF(D275=0,#N/A,_xlfn.IFS(D275&lt;0,#N/A,D275&gt;1,#N/A,D275&lt;$K$2,D275))</f>
        <v>0.20100000000000001</v>
      </c>
      <c r="O275" s="1" cm="1">
        <f t="array" ref="O275">IF(E275=0,#N/A,_xlfn.IFS(E275&lt;$I$4,#N/A,E275&gt;$K$4,#N/A,E275&lt;$K$4,E275))</f>
        <v>43</v>
      </c>
      <c r="P275" s="1" cm="1">
        <f t="array" ref="P275">IF(E275=0,#N/A,_xlfn.IFS(E275&lt;0,#N/A,E275&gt;$K$4,#N/A,E275&lt;$K$4,E275))</f>
        <v>43</v>
      </c>
      <c r="Q275" s="10" cm="1">
        <f t="array" ref="Q275">IF(F275=0,#N/A,_xlfn.IFS(F275&lt;$I$5,#N/A,F275&gt;$K$5,#N/A,F275&lt;$K$5,F275))</f>
        <v>29</v>
      </c>
      <c r="R275" s="10"/>
      <c r="S275" s="10" cm="1">
        <f t="array" ref="S275">IF(G275=0,#N/A,_xlfn.IFS(G275&lt;$I$6,#N/A,G275&gt;$K$6,#N/A,G275&lt;$K$6,G275))</f>
        <v>3</v>
      </c>
      <c r="T275" s="23" cm="1">
        <f t="array" ref="T275">IF(I275=0,#N/A,_xlfn.IFS(I275&lt;$I$7,#N/A,I275&gt;$K$7,#N/A,I275&lt;$K$7,I275))</f>
        <v>2997.5</v>
      </c>
    </row>
    <row r="276" spans="1:20" x14ac:dyDescent="0.3">
      <c r="A276" s="2">
        <v>47140</v>
      </c>
      <c r="B276" s="1" t="s">
        <v>15</v>
      </c>
      <c r="C276" s="1">
        <v>0.47799999999999998</v>
      </c>
      <c r="D276" s="1">
        <v>0.25700000000000001</v>
      </c>
      <c r="E276" s="1">
        <v>59.7</v>
      </c>
      <c r="F276" s="1">
        <v>22.4</v>
      </c>
      <c r="G276" s="1">
        <v>1</v>
      </c>
      <c r="H276" s="1" t="s">
        <v>18</v>
      </c>
      <c r="I276" s="24">
        <v>3583.7</v>
      </c>
      <c r="J276" s="1" t="s">
        <v>10</v>
      </c>
      <c r="K276" s="1" cm="1">
        <f t="array" ref="K276">IF(C276=0,#N/A,_xlfn.IFS(C276&lt;$I$2,#N/A,C276&gt;$K$2,#N/A,C276&lt;$K$2,C276))</f>
        <v>0.47799999999999998</v>
      </c>
      <c r="L276" s="1" cm="1">
        <f t="array" ref="L276">IF(C276=0,#N/A,_xlfn.IFS(C276&lt;0,#N/A,C276&gt;1,#N/A,C276&lt;$K$2,C276))</f>
        <v>0.47799999999999998</v>
      </c>
      <c r="M276" s="1" cm="1">
        <f t="array" ref="M276">IF(D276=0,#N/A,_xlfn.IFS(D276&lt;$I$3,#N/A,D276&gt;$K$3,#N/A,D276&lt;$K$3,D276))</f>
        <v>0.25700000000000001</v>
      </c>
      <c r="N276" s="1" cm="1">
        <f t="array" ref="N276">IF(D276=0,#N/A,_xlfn.IFS(D276&lt;0,#N/A,D276&gt;1,#N/A,D276&lt;$K$2,D276))</f>
        <v>0.25700000000000001</v>
      </c>
      <c r="O276" s="1" cm="1">
        <f t="array" ref="O276">IF(E276=0,#N/A,_xlfn.IFS(E276&lt;$I$4,#N/A,E276&gt;$K$4,#N/A,E276&lt;$K$4,E276))</f>
        <v>59.7</v>
      </c>
      <c r="P276" s="1" cm="1">
        <f t="array" ref="P276">IF(E276=0,#N/A,_xlfn.IFS(E276&lt;0,#N/A,E276&gt;$K$4,#N/A,E276&lt;$K$4,E276))</f>
        <v>59.7</v>
      </c>
      <c r="Q276" s="10" cm="1">
        <f t="array" ref="Q276">IF(F276=0,#N/A,_xlfn.IFS(F276&lt;$I$5,#N/A,F276&gt;$K$5,#N/A,F276&lt;$K$5,F276))</f>
        <v>22.4</v>
      </c>
      <c r="R276" s="10"/>
      <c r="S276" s="10" cm="1">
        <f t="array" ref="S276">IF(G276=0,#N/A,_xlfn.IFS(G276&lt;$I$6,#N/A,G276&gt;$K$6,#N/A,G276&lt;$K$6,G276))</f>
        <v>1</v>
      </c>
      <c r="T276" s="23" cm="1">
        <f t="array" ref="T276">IF(I276=0,#N/A,_xlfn.IFS(I276&lt;$I$7,#N/A,I276&gt;$K$7,#N/A,I276&lt;$K$7,I276))</f>
        <v>3583.7</v>
      </c>
    </row>
    <row r="277" spans="1:20" x14ac:dyDescent="0.3">
      <c r="A277" s="2">
        <v>47147</v>
      </c>
      <c r="B277" s="1" t="s">
        <v>31</v>
      </c>
      <c r="C277" s="1">
        <v>0.38500000000000001</v>
      </c>
      <c r="D277" s="1">
        <v>0.221</v>
      </c>
      <c r="E277" s="1">
        <v>100</v>
      </c>
      <c r="F277" s="1">
        <v>23.5</v>
      </c>
      <c r="G277" s="1">
        <v>5</v>
      </c>
      <c r="H277" s="1" t="s">
        <v>14</v>
      </c>
      <c r="I277" s="24">
        <v>2796.6</v>
      </c>
      <c r="J277" s="1" t="s">
        <v>12</v>
      </c>
      <c r="K277" s="1" cm="1">
        <f t="array" ref="K277">IF(C277=0,#N/A,_xlfn.IFS(C277&lt;$I$2,#N/A,C277&gt;$K$2,#N/A,C277&lt;$K$2,C277))</f>
        <v>0.38500000000000001</v>
      </c>
      <c r="L277" s="1" cm="1">
        <f t="array" ref="L277">IF(C277=0,#N/A,_xlfn.IFS(C277&lt;0,#N/A,C277&gt;1,#N/A,C277&lt;$K$2,C277))</f>
        <v>0.38500000000000001</v>
      </c>
      <c r="M277" s="1" cm="1">
        <f t="array" ref="M277">IF(D277=0,#N/A,_xlfn.IFS(D277&lt;$I$3,#N/A,D277&gt;$K$3,#N/A,D277&lt;$K$3,D277))</f>
        <v>0.221</v>
      </c>
      <c r="N277" s="1" cm="1">
        <f t="array" ref="N277">IF(D277=0,#N/A,_xlfn.IFS(D277&lt;0,#N/A,D277&gt;1,#N/A,D277&lt;$K$2,D277))</f>
        <v>0.221</v>
      </c>
      <c r="O277" s="1" cm="1">
        <f t="array" ref="O277">IF(E277=0,#N/A,_xlfn.IFS(E277&lt;$I$4,#N/A,E277&gt;$K$4,#N/A,E277&lt;$K$4,E277))</f>
        <v>100</v>
      </c>
      <c r="P277" s="1" cm="1">
        <f t="array" ref="P277">IF(E277=0,#N/A,_xlfn.IFS(E277&lt;0,#N/A,E277&gt;$K$4,#N/A,E277&lt;$K$4,E277))</f>
        <v>100</v>
      </c>
      <c r="Q277" s="10" cm="1">
        <f t="array" ref="Q277">IF(F277=0,#N/A,_xlfn.IFS(F277&lt;$I$5,#N/A,F277&gt;$K$5,#N/A,F277&lt;$K$5,F277))</f>
        <v>23.5</v>
      </c>
      <c r="R277" s="10"/>
      <c r="S277" s="10" cm="1">
        <f t="array" ref="S277">IF(G277=0,#N/A,_xlfn.IFS(G277&lt;$I$6,#N/A,G277&gt;$K$6,#N/A,G277&lt;$K$6,G277))</f>
        <v>5</v>
      </c>
      <c r="T277" s="23" cm="1">
        <f t="array" ref="T277">IF(I277=0,#N/A,_xlfn.IFS(I277&lt;$I$7,#N/A,I277&gt;$K$7,#N/A,I277&lt;$K$7,I277))</f>
        <v>2796.6</v>
      </c>
    </row>
    <row r="278" spans="1:20" x14ac:dyDescent="0.3">
      <c r="A278" s="2">
        <v>47154</v>
      </c>
      <c r="B278" s="1" t="s">
        <v>25</v>
      </c>
      <c r="C278" s="1">
        <v>0.34399999999999997</v>
      </c>
      <c r="D278" s="1">
        <v>0.20699999999999999</v>
      </c>
      <c r="E278" s="1">
        <v>76.900000000000006</v>
      </c>
      <c r="F278" s="1">
        <v>20.399999999999999</v>
      </c>
      <c r="G278" s="1">
        <v>2</v>
      </c>
      <c r="H278" s="1" t="s">
        <v>18</v>
      </c>
      <c r="I278" s="24">
        <v>3201.8</v>
      </c>
      <c r="J278" s="1" t="s">
        <v>10</v>
      </c>
      <c r="K278" s="1" cm="1">
        <f t="array" ref="K278">IF(C278=0,#N/A,_xlfn.IFS(C278&lt;$I$2,#N/A,C278&gt;$K$2,#N/A,C278&lt;$K$2,C278))</f>
        <v>0.34399999999999997</v>
      </c>
      <c r="L278" s="1" cm="1">
        <f t="array" ref="L278">IF(C278=0,#N/A,_xlfn.IFS(C278&lt;0,#N/A,C278&gt;1,#N/A,C278&lt;$K$2,C278))</f>
        <v>0.34399999999999997</v>
      </c>
      <c r="M278" s="1" cm="1">
        <f t="array" ref="M278">IF(D278=0,#N/A,_xlfn.IFS(D278&lt;$I$3,#N/A,D278&gt;$K$3,#N/A,D278&lt;$K$3,D278))</f>
        <v>0.20699999999999999</v>
      </c>
      <c r="N278" s="1" cm="1">
        <f t="array" ref="N278">IF(D278=0,#N/A,_xlfn.IFS(D278&lt;0,#N/A,D278&gt;1,#N/A,D278&lt;$K$2,D278))</f>
        <v>0.20699999999999999</v>
      </c>
      <c r="O278" s="1" cm="1">
        <f t="array" ref="O278">IF(E278=0,#N/A,_xlfn.IFS(E278&lt;$I$4,#N/A,E278&gt;$K$4,#N/A,E278&lt;$K$4,E278))</f>
        <v>76.900000000000006</v>
      </c>
      <c r="P278" s="1" cm="1">
        <f t="array" ref="P278">IF(E278=0,#N/A,_xlfn.IFS(E278&lt;0,#N/A,E278&gt;$K$4,#N/A,E278&lt;$K$4,E278))</f>
        <v>76.900000000000006</v>
      </c>
      <c r="Q278" s="10" cm="1">
        <f t="array" ref="Q278">IF(F278=0,#N/A,_xlfn.IFS(F278&lt;$I$5,#N/A,F278&gt;$K$5,#N/A,F278&lt;$K$5,F278))</f>
        <v>20.399999999999999</v>
      </c>
      <c r="R278" s="10"/>
      <c r="S278" s="10" cm="1">
        <f t="array" ref="S278">IF(G278=0,#N/A,_xlfn.IFS(G278&lt;$I$6,#N/A,G278&gt;$K$6,#N/A,G278&lt;$K$6,G278))</f>
        <v>2</v>
      </c>
      <c r="T278" s="23" cm="1">
        <f t="array" ref="T278">IF(I278=0,#N/A,_xlfn.IFS(I278&lt;$I$7,#N/A,I278&gt;$K$7,#N/A,I278&lt;$K$7,I278))</f>
        <v>3201.8</v>
      </c>
    </row>
    <row r="279" spans="1:20" x14ac:dyDescent="0.3">
      <c r="A279" s="2">
        <v>47161</v>
      </c>
      <c r="B279" s="1" t="s">
        <v>31</v>
      </c>
      <c r="C279" s="1">
        <v>0.53800000000000003</v>
      </c>
      <c r="D279" s="1">
        <v>0.312</v>
      </c>
      <c r="E279" s="1">
        <v>39.799999999999997</v>
      </c>
      <c r="F279" s="1">
        <v>32.5</v>
      </c>
      <c r="G279" s="1">
        <v>6</v>
      </c>
      <c r="H279" s="1" t="s">
        <v>14</v>
      </c>
      <c r="I279" s="24">
        <v>2996.2</v>
      </c>
      <c r="J279" s="1" t="s">
        <v>12</v>
      </c>
      <c r="K279" s="1" cm="1">
        <f t="array" ref="K279">IF(C279=0,#N/A,_xlfn.IFS(C279&lt;$I$2,#N/A,C279&gt;$K$2,#N/A,C279&lt;$K$2,C279))</f>
        <v>0.53800000000000003</v>
      </c>
      <c r="L279" s="1" cm="1">
        <f t="array" ref="L279">IF(C279=0,#N/A,_xlfn.IFS(C279&lt;0,#N/A,C279&gt;1,#N/A,C279&lt;$K$2,C279))</f>
        <v>0.53800000000000003</v>
      </c>
      <c r="M279" s="1" cm="1">
        <f t="array" ref="M279">IF(D279=0,#N/A,_xlfn.IFS(D279&lt;$I$3,#N/A,D279&gt;$K$3,#N/A,D279&lt;$K$3,D279))</f>
        <v>0.312</v>
      </c>
      <c r="N279" s="1" cm="1">
        <f t="array" ref="N279">IF(D279=0,#N/A,_xlfn.IFS(D279&lt;0,#N/A,D279&gt;1,#N/A,D279&lt;$K$2,D279))</f>
        <v>0.312</v>
      </c>
      <c r="O279" s="1" cm="1">
        <f t="array" ref="O279">IF(E279=0,#N/A,_xlfn.IFS(E279&lt;$I$4,#N/A,E279&gt;$K$4,#N/A,E279&lt;$K$4,E279))</f>
        <v>39.799999999999997</v>
      </c>
      <c r="P279" s="1" cm="1">
        <f t="array" ref="P279">IF(E279=0,#N/A,_xlfn.IFS(E279&lt;0,#N/A,E279&gt;$K$4,#N/A,E279&lt;$K$4,E279))</f>
        <v>39.799999999999997</v>
      </c>
      <c r="Q279" s="10" cm="1">
        <f t="array" ref="Q279">IF(F279=0,#N/A,_xlfn.IFS(F279&lt;$I$5,#N/A,F279&gt;$K$5,#N/A,F279&lt;$K$5,F279))</f>
        <v>32.5</v>
      </c>
      <c r="R279" s="10"/>
      <c r="S279" s="10" cm="1">
        <f t="array" ref="S279">IF(G279=0,#N/A,_xlfn.IFS(G279&lt;$I$6,#N/A,G279&gt;$K$6,#N/A,G279&lt;$K$6,G279))</f>
        <v>6</v>
      </c>
      <c r="T279" s="23" cm="1">
        <f t="array" ref="T279">IF(I279=0,#N/A,_xlfn.IFS(I279&lt;$I$7,#N/A,I279&gt;$K$7,#N/A,I279&lt;$K$7,I279))</f>
        <v>2996.2</v>
      </c>
    </row>
    <row r="280" spans="1:20" x14ac:dyDescent="0.3">
      <c r="A280" s="2">
        <v>47168</v>
      </c>
      <c r="B280" s="1" t="s">
        <v>33</v>
      </c>
      <c r="C280" s="1">
        <v>0.38800000000000001</v>
      </c>
      <c r="D280" s="1">
        <v>0.55400000000000005</v>
      </c>
      <c r="E280" s="1">
        <v>82.8</v>
      </c>
      <c r="F280" s="1">
        <v>34.6</v>
      </c>
      <c r="G280" s="1">
        <v>12</v>
      </c>
      <c r="H280" s="1" t="s">
        <v>18</v>
      </c>
      <c r="I280" s="24">
        <v>1564.4</v>
      </c>
      <c r="J280" s="1" t="s">
        <v>12</v>
      </c>
      <c r="K280" s="1" cm="1">
        <f t="array" ref="K280">IF(C280=0,#N/A,_xlfn.IFS(C280&lt;$I$2,#N/A,C280&gt;$K$2,#N/A,C280&lt;$K$2,C280))</f>
        <v>0.38800000000000001</v>
      </c>
      <c r="L280" s="1" cm="1">
        <f t="array" ref="L280">IF(C280=0,#N/A,_xlfn.IFS(C280&lt;0,#N/A,C280&gt;1,#N/A,C280&lt;$K$2,C280))</f>
        <v>0.38800000000000001</v>
      </c>
      <c r="M280" s="1" cm="1">
        <f t="array" ref="M280">IF(D280=0,#N/A,_xlfn.IFS(D280&lt;$I$3,#N/A,D280&gt;$K$3,#N/A,D280&lt;$K$3,D280))</f>
        <v>0.55400000000000005</v>
      </c>
      <c r="N280" s="1" cm="1">
        <f t="array" ref="N280">IF(D280=0,#N/A,_xlfn.IFS(D280&lt;0,#N/A,D280&gt;1,#N/A,D280&lt;$K$2,D280))</f>
        <v>0.55400000000000005</v>
      </c>
      <c r="O280" s="1" cm="1">
        <f t="array" ref="O280">IF(E280=0,#N/A,_xlfn.IFS(E280&lt;$I$4,#N/A,E280&gt;$K$4,#N/A,E280&lt;$K$4,E280))</f>
        <v>82.8</v>
      </c>
      <c r="P280" s="1" cm="1">
        <f t="array" ref="P280">IF(E280=0,#N/A,_xlfn.IFS(E280&lt;0,#N/A,E280&gt;$K$4,#N/A,E280&lt;$K$4,E280))</f>
        <v>82.8</v>
      </c>
      <c r="Q280" s="10" cm="1">
        <f t="array" ref="Q280">IF(F280=0,#N/A,_xlfn.IFS(F280&lt;$I$5,#N/A,F280&gt;$K$5,#N/A,F280&lt;$K$5,F280))</f>
        <v>34.6</v>
      </c>
      <c r="R280" s="10"/>
      <c r="S280" s="10" cm="1">
        <f t="array" ref="S280">IF(G280=0,#N/A,_xlfn.IFS(G280&lt;$I$6,#N/A,G280&gt;$K$6,#N/A,G280&lt;$K$6,G280))</f>
        <v>12</v>
      </c>
      <c r="T280" s="23" cm="1">
        <f t="array" ref="T280">IF(I280=0,#N/A,_xlfn.IFS(I280&lt;$I$7,#N/A,I280&gt;$K$7,#N/A,I280&lt;$K$7,I280))</f>
        <v>1564.4</v>
      </c>
    </row>
    <row r="281" spans="1:20" x14ac:dyDescent="0.3">
      <c r="A281" s="2">
        <v>47175</v>
      </c>
      <c r="B281" s="1" t="s">
        <v>30</v>
      </c>
      <c r="C281" s="1">
        <v>0.40100000000000002</v>
      </c>
      <c r="D281" s="1">
        <v>0.35399999999999998</v>
      </c>
      <c r="E281" s="1">
        <v>17.100000000000001</v>
      </c>
      <c r="F281" s="1">
        <v>22</v>
      </c>
      <c r="G281" s="1">
        <v>10</v>
      </c>
      <c r="H281" s="1" t="s">
        <v>14</v>
      </c>
      <c r="I281" s="24">
        <v>3543</v>
      </c>
      <c r="J281" s="1" t="s">
        <v>10</v>
      </c>
      <c r="K281" s="1" cm="1">
        <f t="array" ref="K281">IF(C281=0,#N/A,_xlfn.IFS(C281&lt;$I$2,#N/A,C281&gt;$K$2,#N/A,C281&lt;$K$2,C281))</f>
        <v>0.40100000000000002</v>
      </c>
      <c r="L281" s="1" cm="1">
        <f t="array" ref="L281">IF(C281=0,#N/A,_xlfn.IFS(C281&lt;0,#N/A,C281&gt;1,#N/A,C281&lt;$K$2,C281))</f>
        <v>0.40100000000000002</v>
      </c>
      <c r="M281" s="1" cm="1">
        <f t="array" ref="M281">IF(D281=0,#N/A,_xlfn.IFS(D281&lt;$I$3,#N/A,D281&gt;$K$3,#N/A,D281&lt;$K$3,D281))</f>
        <v>0.35399999999999998</v>
      </c>
      <c r="N281" s="1" cm="1">
        <f t="array" ref="N281">IF(D281=0,#N/A,_xlfn.IFS(D281&lt;0,#N/A,D281&gt;1,#N/A,D281&lt;$K$2,D281))</f>
        <v>0.35399999999999998</v>
      </c>
      <c r="O281" s="1" cm="1">
        <f t="array" ref="O281">IF(E281=0,#N/A,_xlfn.IFS(E281&lt;$I$4,#N/A,E281&gt;$K$4,#N/A,E281&lt;$K$4,E281))</f>
        <v>17.100000000000001</v>
      </c>
      <c r="P281" s="1" cm="1">
        <f t="array" ref="P281">IF(E281=0,#N/A,_xlfn.IFS(E281&lt;0,#N/A,E281&gt;$K$4,#N/A,E281&lt;$K$4,E281))</f>
        <v>17.100000000000001</v>
      </c>
      <c r="Q281" s="10" cm="1">
        <f t="array" ref="Q281">IF(F281=0,#N/A,_xlfn.IFS(F281&lt;$I$5,#N/A,F281&gt;$K$5,#N/A,F281&lt;$K$5,F281))</f>
        <v>22</v>
      </c>
      <c r="R281" s="10"/>
      <c r="S281" s="10" cm="1">
        <f t="array" ref="S281">IF(G281=0,#N/A,_xlfn.IFS(G281&lt;$I$6,#N/A,G281&gt;$K$6,#N/A,G281&lt;$K$6,G281))</f>
        <v>10</v>
      </c>
      <c r="T281" s="23" cm="1">
        <f t="array" ref="T281">IF(I281=0,#N/A,_xlfn.IFS(I281&lt;$I$7,#N/A,I281&gt;$K$7,#N/A,I281&lt;$K$7,I281))</f>
        <v>3543</v>
      </c>
    </row>
    <row r="282" spans="1:20" x14ac:dyDescent="0.3">
      <c r="A282" s="2">
        <v>47182</v>
      </c>
      <c r="B282" s="1" t="s">
        <v>30</v>
      </c>
      <c r="C282" s="1">
        <v>0.66</v>
      </c>
      <c r="D282" s="1">
        <v>0.19400000000000001</v>
      </c>
      <c r="E282" s="1">
        <v>3</v>
      </c>
      <c r="F282" s="1">
        <v>23.5</v>
      </c>
      <c r="G282" s="1">
        <v>10</v>
      </c>
      <c r="H282" s="1" t="s">
        <v>14</v>
      </c>
      <c r="I282" s="24">
        <v>4749</v>
      </c>
      <c r="J282" s="1" t="s">
        <v>10</v>
      </c>
      <c r="K282" s="1" cm="1">
        <f t="array" ref="K282">IF(C282=0,#N/A,_xlfn.IFS(C282&lt;$I$2,#N/A,C282&gt;$K$2,#N/A,C282&lt;$K$2,C282))</f>
        <v>0.66</v>
      </c>
      <c r="L282" s="1" cm="1">
        <f t="array" ref="L282">IF(C282=0,#N/A,_xlfn.IFS(C282&lt;0,#N/A,C282&gt;1,#N/A,C282&lt;$K$2,C282))</f>
        <v>0.66</v>
      </c>
      <c r="M282" s="1" cm="1">
        <f t="array" ref="M282">IF(D282=0,#N/A,_xlfn.IFS(D282&lt;$I$3,#N/A,D282&gt;$K$3,#N/A,D282&lt;$K$3,D282))</f>
        <v>0.19400000000000001</v>
      </c>
      <c r="N282" s="1" cm="1">
        <f t="array" ref="N282">IF(D282=0,#N/A,_xlfn.IFS(D282&lt;0,#N/A,D282&gt;1,#N/A,D282&lt;$K$2,D282))</f>
        <v>0.19400000000000001</v>
      </c>
      <c r="O282" s="1" cm="1">
        <f t="array" ref="O282">IF(E282=0,#N/A,_xlfn.IFS(E282&lt;$I$4,#N/A,E282&gt;$K$4,#N/A,E282&lt;$K$4,E282))</f>
        <v>3</v>
      </c>
      <c r="P282" s="1" cm="1">
        <f t="array" ref="P282">IF(E282=0,#N/A,_xlfn.IFS(E282&lt;0,#N/A,E282&gt;$K$4,#N/A,E282&lt;$K$4,E282))</f>
        <v>3</v>
      </c>
      <c r="Q282" s="10" cm="1">
        <f t="array" ref="Q282">IF(F282=0,#N/A,_xlfn.IFS(F282&lt;$I$5,#N/A,F282&gt;$K$5,#N/A,F282&lt;$K$5,F282))</f>
        <v>23.5</v>
      </c>
      <c r="R282" s="10"/>
      <c r="S282" s="10" cm="1">
        <f t="array" ref="S282">IF(G282=0,#N/A,_xlfn.IFS(G282&lt;$I$6,#N/A,G282&gt;$K$6,#N/A,G282&lt;$K$6,G282))</f>
        <v>10</v>
      </c>
      <c r="T282" s="23" cm="1">
        <f t="array" ref="T282">IF(I282=0,#N/A,_xlfn.IFS(I282&lt;$I$7,#N/A,I282&gt;$K$7,#N/A,I282&lt;$K$7,I282))</f>
        <v>4749</v>
      </c>
    </row>
    <row r="283" spans="1:20" x14ac:dyDescent="0.3">
      <c r="A283" s="2">
        <v>47189</v>
      </c>
      <c r="B283" s="1" t="s">
        <v>11</v>
      </c>
      <c r="C283" s="1">
        <v>0.878</v>
      </c>
      <c r="D283" s="1">
        <v>0.13800000000000001</v>
      </c>
      <c r="E283" s="1">
        <v>20.399999999999999</v>
      </c>
      <c r="F283" s="1">
        <v>33</v>
      </c>
      <c r="G283" s="1">
        <v>4</v>
      </c>
      <c r="H283" s="1" t="s">
        <v>9</v>
      </c>
      <c r="I283" s="24">
        <v>4371.1000000000004</v>
      </c>
      <c r="J283" s="1" t="s">
        <v>10</v>
      </c>
      <c r="K283" s="1" cm="1">
        <f t="array" ref="K283">IF(C283=0,#N/A,_xlfn.IFS(C283&lt;$I$2,#N/A,C283&gt;$K$2,#N/A,C283&lt;$K$2,C283))</f>
        <v>0.878</v>
      </c>
      <c r="L283" s="1" cm="1">
        <f t="array" ref="L283">IF(C283=0,#N/A,_xlfn.IFS(C283&lt;0,#N/A,C283&gt;1,#N/A,C283&lt;$K$2,C283))</f>
        <v>0.878</v>
      </c>
      <c r="M283" s="1" cm="1">
        <f t="array" ref="M283">IF(D283=0,#N/A,_xlfn.IFS(D283&lt;$I$3,#N/A,D283&gt;$K$3,#N/A,D283&lt;$K$3,D283))</f>
        <v>0.13800000000000001</v>
      </c>
      <c r="N283" s="1" cm="1">
        <f t="array" ref="N283">IF(D283=0,#N/A,_xlfn.IFS(D283&lt;0,#N/A,D283&gt;1,#N/A,D283&lt;$K$2,D283))</f>
        <v>0.13800000000000001</v>
      </c>
      <c r="O283" s="1" cm="1">
        <f t="array" ref="O283">IF(E283=0,#N/A,_xlfn.IFS(E283&lt;$I$4,#N/A,E283&gt;$K$4,#N/A,E283&lt;$K$4,E283))</f>
        <v>20.399999999999999</v>
      </c>
      <c r="P283" s="1" cm="1">
        <f t="array" ref="P283">IF(E283=0,#N/A,_xlfn.IFS(E283&lt;0,#N/A,E283&gt;$K$4,#N/A,E283&lt;$K$4,E283))</f>
        <v>20.399999999999999</v>
      </c>
      <c r="Q283" s="10" cm="1">
        <f t="array" ref="Q283">IF(F283=0,#N/A,_xlfn.IFS(F283&lt;$I$5,#N/A,F283&gt;$K$5,#N/A,F283&lt;$K$5,F283))</f>
        <v>33</v>
      </c>
      <c r="R283" s="10"/>
      <c r="S283" s="10" cm="1">
        <f t="array" ref="S283">IF(G283=0,#N/A,_xlfn.IFS(G283&lt;$I$6,#N/A,G283&gt;$K$6,#N/A,G283&lt;$K$6,G283))</f>
        <v>4</v>
      </c>
      <c r="T283" s="23" cm="1">
        <f t="array" ref="T283">IF(I283=0,#N/A,_xlfn.IFS(I283&lt;$I$7,#N/A,I283&gt;$K$7,#N/A,I283&lt;$K$7,I283))</f>
        <v>4371.1000000000004</v>
      </c>
    </row>
    <row r="284" spans="1:20" x14ac:dyDescent="0.3">
      <c r="A284" s="2">
        <v>47196</v>
      </c>
      <c r="B284" s="1" t="s">
        <v>20</v>
      </c>
      <c r="C284" s="1">
        <v>0.623</v>
      </c>
      <c r="D284" s="1">
        <v>0.44800000000000001</v>
      </c>
      <c r="E284" s="1">
        <v>34</v>
      </c>
      <c r="F284" s="1">
        <v>33.9</v>
      </c>
      <c r="G284" s="1">
        <v>3</v>
      </c>
      <c r="H284" s="1" t="s">
        <v>9</v>
      </c>
      <c r="I284" s="24">
        <v>2918.2</v>
      </c>
      <c r="J284" s="1" t="s">
        <v>12</v>
      </c>
      <c r="K284" s="1" cm="1">
        <f t="array" ref="K284">IF(C284=0,#N/A,_xlfn.IFS(C284&lt;$I$2,#N/A,C284&gt;$K$2,#N/A,C284&lt;$K$2,C284))</f>
        <v>0.623</v>
      </c>
      <c r="L284" s="1" cm="1">
        <f t="array" ref="L284">IF(C284=0,#N/A,_xlfn.IFS(C284&lt;0,#N/A,C284&gt;1,#N/A,C284&lt;$K$2,C284))</f>
        <v>0.623</v>
      </c>
      <c r="M284" s="1" cm="1">
        <f t="array" ref="M284">IF(D284=0,#N/A,_xlfn.IFS(D284&lt;$I$3,#N/A,D284&gt;$K$3,#N/A,D284&lt;$K$3,D284))</f>
        <v>0.44800000000000001</v>
      </c>
      <c r="N284" s="1" cm="1">
        <f t="array" ref="N284">IF(D284=0,#N/A,_xlfn.IFS(D284&lt;0,#N/A,D284&gt;1,#N/A,D284&lt;$K$2,D284))</f>
        <v>0.44800000000000001</v>
      </c>
      <c r="O284" s="1" cm="1">
        <f t="array" ref="O284">IF(E284=0,#N/A,_xlfn.IFS(E284&lt;$I$4,#N/A,E284&gt;$K$4,#N/A,E284&lt;$K$4,E284))</f>
        <v>34</v>
      </c>
      <c r="P284" s="1" cm="1">
        <f t="array" ref="P284">IF(E284=0,#N/A,_xlfn.IFS(E284&lt;0,#N/A,E284&gt;$K$4,#N/A,E284&lt;$K$4,E284))</f>
        <v>34</v>
      </c>
      <c r="Q284" s="10" cm="1">
        <f t="array" ref="Q284">IF(F284=0,#N/A,_xlfn.IFS(F284&lt;$I$5,#N/A,F284&gt;$K$5,#N/A,F284&lt;$K$5,F284))</f>
        <v>33.9</v>
      </c>
      <c r="R284" s="10"/>
      <c r="S284" s="10" cm="1">
        <f t="array" ref="S284">IF(G284=0,#N/A,_xlfn.IFS(G284&lt;$I$6,#N/A,G284&gt;$K$6,#N/A,G284&lt;$K$6,G284))</f>
        <v>3</v>
      </c>
      <c r="T284" s="23" cm="1">
        <f t="array" ref="T284">IF(I284=0,#N/A,_xlfn.IFS(I284&lt;$I$7,#N/A,I284&gt;$K$7,#N/A,I284&lt;$K$7,I284))</f>
        <v>2918.2</v>
      </c>
    </row>
    <row r="285" spans="1:20" x14ac:dyDescent="0.3">
      <c r="A285" s="2">
        <v>47203</v>
      </c>
      <c r="B285" s="1" t="s">
        <v>29</v>
      </c>
      <c r="C285" s="1">
        <v>0.254</v>
      </c>
      <c r="D285" s="1">
        <v>0.29099999999999998</v>
      </c>
      <c r="E285" s="1">
        <v>51.1</v>
      </c>
      <c r="F285" s="1">
        <v>26.3</v>
      </c>
      <c r="G285" s="1">
        <v>4</v>
      </c>
      <c r="H285" s="1" t="s">
        <v>18</v>
      </c>
      <c r="I285" s="24">
        <v>2049.1</v>
      </c>
      <c r="J285" s="1" t="s">
        <v>12</v>
      </c>
      <c r="K285" s="1" cm="1">
        <f t="array" ref="K285">IF(C285=0,#N/A,_xlfn.IFS(C285&lt;$I$2,#N/A,C285&gt;$K$2,#N/A,C285&lt;$K$2,C285))</f>
        <v>0.254</v>
      </c>
      <c r="L285" s="1" cm="1">
        <f t="array" ref="L285">IF(C285=0,#N/A,_xlfn.IFS(C285&lt;0,#N/A,C285&gt;1,#N/A,C285&lt;$K$2,C285))</f>
        <v>0.254</v>
      </c>
      <c r="M285" s="1" cm="1">
        <f t="array" ref="M285">IF(D285=0,#N/A,_xlfn.IFS(D285&lt;$I$3,#N/A,D285&gt;$K$3,#N/A,D285&lt;$K$3,D285))</f>
        <v>0.29099999999999998</v>
      </c>
      <c r="N285" s="1" cm="1">
        <f t="array" ref="N285">IF(D285=0,#N/A,_xlfn.IFS(D285&lt;0,#N/A,D285&gt;1,#N/A,D285&lt;$K$2,D285))</f>
        <v>0.29099999999999998</v>
      </c>
      <c r="O285" s="1" cm="1">
        <f t="array" ref="O285">IF(E285=0,#N/A,_xlfn.IFS(E285&lt;$I$4,#N/A,E285&gt;$K$4,#N/A,E285&lt;$K$4,E285))</f>
        <v>51.1</v>
      </c>
      <c r="P285" s="1" cm="1">
        <f t="array" ref="P285">IF(E285=0,#N/A,_xlfn.IFS(E285&lt;0,#N/A,E285&gt;$K$4,#N/A,E285&lt;$K$4,E285))</f>
        <v>51.1</v>
      </c>
      <c r="Q285" s="10" cm="1">
        <f t="array" ref="Q285">IF(F285=0,#N/A,_xlfn.IFS(F285&lt;$I$5,#N/A,F285&gt;$K$5,#N/A,F285&lt;$K$5,F285))</f>
        <v>26.3</v>
      </c>
      <c r="R285" s="10"/>
      <c r="S285" s="10" cm="1">
        <f t="array" ref="S285">IF(G285=0,#N/A,_xlfn.IFS(G285&lt;$I$6,#N/A,G285&gt;$K$6,#N/A,G285&lt;$K$6,G285))</f>
        <v>4</v>
      </c>
      <c r="T285" s="23" cm="1">
        <f t="array" ref="T285">IF(I285=0,#N/A,_xlfn.IFS(I285&lt;$I$7,#N/A,I285&gt;$K$7,#N/A,I285&lt;$K$7,I285))</f>
        <v>2049.1</v>
      </c>
    </row>
    <row r="286" spans="1:20" x14ac:dyDescent="0.3">
      <c r="A286" s="2">
        <v>47210</v>
      </c>
      <c r="B286" s="1" t="s">
        <v>31</v>
      </c>
      <c r="C286" s="1">
        <v>0.253</v>
      </c>
      <c r="D286" s="1">
        <v>0.51100000000000001</v>
      </c>
      <c r="E286" s="1">
        <v>61.5</v>
      </c>
      <c r="F286" s="1">
        <v>20.8</v>
      </c>
      <c r="G286" s="1">
        <v>7</v>
      </c>
      <c r="H286" s="1" t="s">
        <v>14</v>
      </c>
      <c r="I286" s="24">
        <v>2692.2</v>
      </c>
      <c r="J286" s="1" t="s">
        <v>12</v>
      </c>
      <c r="K286" s="1" cm="1">
        <f t="array" ref="K286">IF(C286=0,#N/A,_xlfn.IFS(C286&lt;$I$2,#N/A,C286&gt;$K$2,#N/A,C286&lt;$K$2,C286))</f>
        <v>0.253</v>
      </c>
      <c r="L286" s="1" cm="1">
        <f t="array" ref="L286">IF(C286=0,#N/A,_xlfn.IFS(C286&lt;0,#N/A,C286&gt;1,#N/A,C286&lt;$K$2,C286))</f>
        <v>0.253</v>
      </c>
      <c r="M286" s="1" cm="1">
        <f t="array" ref="M286">IF(D286=0,#N/A,_xlfn.IFS(D286&lt;$I$3,#N/A,D286&gt;$K$3,#N/A,D286&lt;$K$3,D286))</f>
        <v>0.51100000000000001</v>
      </c>
      <c r="N286" s="1" cm="1">
        <f t="array" ref="N286">IF(D286=0,#N/A,_xlfn.IFS(D286&lt;0,#N/A,D286&gt;1,#N/A,D286&lt;$K$2,D286))</f>
        <v>0.51100000000000001</v>
      </c>
      <c r="O286" s="1" cm="1">
        <f t="array" ref="O286">IF(E286=0,#N/A,_xlfn.IFS(E286&lt;$I$4,#N/A,E286&gt;$K$4,#N/A,E286&lt;$K$4,E286))</f>
        <v>61.5</v>
      </c>
      <c r="P286" s="1" cm="1">
        <f t="array" ref="P286">IF(E286=0,#N/A,_xlfn.IFS(E286&lt;0,#N/A,E286&gt;$K$4,#N/A,E286&lt;$K$4,E286))</f>
        <v>61.5</v>
      </c>
      <c r="Q286" s="10" cm="1">
        <f t="array" ref="Q286">IF(F286=0,#N/A,_xlfn.IFS(F286&lt;$I$5,#N/A,F286&gt;$K$5,#N/A,F286&lt;$K$5,F286))</f>
        <v>20.8</v>
      </c>
      <c r="R286" s="10"/>
      <c r="S286" s="10" cm="1">
        <f t="array" ref="S286">IF(G286=0,#N/A,_xlfn.IFS(G286&lt;$I$6,#N/A,G286&gt;$K$6,#N/A,G286&lt;$K$6,G286))</f>
        <v>7</v>
      </c>
      <c r="T286" s="23" cm="1">
        <f t="array" ref="T286">IF(I286=0,#N/A,_xlfn.IFS(I286&lt;$I$7,#N/A,I286&gt;$K$7,#N/A,I286&lt;$K$7,I286))</f>
        <v>2692.2</v>
      </c>
    </row>
    <row r="287" spans="1:20" x14ac:dyDescent="0.3">
      <c r="A287" s="2">
        <v>47217</v>
      </c>
      <c r="B287" s="1" t="s">
        <v>19</v>
      </c>
      <c r="C287" s="1">
        <v>0.86599999999999999</v>
      </c>
      <c r="D287" s="1">
        <v>0.43</v>
      </c>
      <c r="E287" s="1">
        <v>91.1</v>
      </c>
      <c r="F287" s="1">
        <v>20.6</v>
      </c>
      <c r="G287" s="1">
        <v>2</v>
      </c>
      <c r="H287" s="1" t="s">
        <v>18</v>
      </c>
      <c r="I287" s="24">
        <v>5690.7</v>
      </c>
      <c r="J287" s="1" t="s">
        <v>10</v>
      </c>
      <c r="K287" s="1" cm="1">
        <f t="array" ref="K287">IF(C287=0,#N/A,_xlfn.IFS(C287&lt;$I$2,#N/A,C287&gt;$K$2,#N/A,C287&lt;$K$2,C287))</f>
        <v>0.86599999999999999</v>
      </c>
      <c r="L287" s="1" cm="1">
        <f t="array" ref="L287">IF(C287=0,#N/A,_xlfn.IFS(C287&lt;0,#N/A,C287&gt;1,#N/A,C287&lt;$K$2,C287))</f>
        <v>0.86599999999999999</v>
      </c>
      <c r="M287" s="1" cm="1">
        <f t="array" ref="M287">IF(D287=0,#N/A,_xlfn.IFS(D287&lt;$I$3,#N/A,D287&gt;$K$3,#N/A,D287&lt;$K$3,D287))</f>
        <v>0.43</v>
      </c>
      <c r="N287" s="1" cm="1">
        <f t="array" ref="N287">IF(D287=0,#N/A,_xlfn.IFS(D287&lt;0,#N/A,D287&gt;1,#N/A,D287&lt;$K$2,D287))</f>
        <v>0.43</v>
      </c>
      <c r="O287" s="1" cm="1">
        <f t="array" ref="O287">IF(E287=0,#N/A,_xlfn.IFS(E287&lt;$I$4,#N/A,E287&gt;$K$4,#N/A,E287&lt;$K$4,E287))</f>
        <v>91.1</v>
      </c>
      <c r="P287" s="1" cm="1">
        <f t="array" ref="P287">IF(E287=0,#N/A,_xlfn.IFS(E287&lt;0,#N/A,E287&gt;$K$4,#N/A,E287&lt;$K$4,E287))</f>
        <v>91.1</v>
      </c>
      <c r="Q287" s="10" cm="1">
        <f t="array" ref="Q287">IF(F287=0,#N/A,_xlfn.IFS(F287&lt;$I$5,#N/A,F287&gt;$K$5,#N/A,F287&lt;$K$5,F287))</f>
        <v>20.6</v>
      </c>
      <c r="R287" s="10"/>
      <c r="S287" s="10" cm="1">
        <f t="array" ref="S287">IF(G287=0,#N/A,_xlfn.IFS(G287&lt;$I$6,#N/A,G287&gt;$K$6,#N/A,G287&lt;$K$6,G287))</f>
        <v>2</v>
      </c>
      <c r="T287" s="23" cm="1">
        <f t="array" ref="T287">IF(I287=0,#N/A,_xlfn.IFS(I287&lt;$I$7,#N/A,I287&gt;$K$7,#N/A,I287&lt;$K$7,I287))</f>
        <v>5690.7</v>
      </c>
    </row>
    <row r="288" spans="1:20" x14ac:dyDescent="0.3">
      <c r="A288" s="2">
        <v>47224</v>
      </c>
      <c r="B288" s="1" t="s">
        <v>13</v>
      </c>
      <c r="C288" s="1">
        <v>0.40799999999999997</v>
      </c>
      <c r="D288" s="1">
        <v>0.498</v>
      </c>
      <c r="E288" s="1">
        <v>51</v>
      </c>
      <c r="F288" s="1">
        <v>28.6</v>
      </c>
      <c r="G288" s="1">
        <v>13</v>
      </c>
      <c r="H288" s="1" t="s">
        <v>9</v>
      </c>
      <c r="I288" s="24">
        <v>2661.7</v>
      </c>
      <c r="J288" s="1" t="s">
        <v>12</v>
      </c>
      <c r="K288" s="1" cm="1">
        <f t="array" ref="K288">IF(C288=0,#N/A,_xlfn.IFS(C288&lt;$I$2,#N/A,C288&gt;$K$2,#N/A,C288&lt;$K$2,C288))</f>
        <v>0.40799999999999997</v>
      </c>
      <c r="L288" s="1" cm="1">
        <f t="array" ref="L288">IF(C288=0,#N/A,_xlfn.IFS(C288&lt;0,#N/A,C288&gt;1,#N/A,C288&lt;$K$2,C288))</f>
        <v>0.40799999999999997</v>
      </c>
      <c r="M288" s="1" cm="1">
        <f t="array" ref="M288">IF(D288=0,#N/A,_xlfn.IFS(D288&lt;$I$3,#N/A,D288&gt;$K$3,#N/A,D288&lt;$K$3,D288))</f>
        <v>0.498</v>
      </c>
      <c r="N288" s="1" cm="1">
        <f t="array" ref="N288">IF(D288=0,#N/A,_xlfn.IFS(D288&lt;0,#N/A,D288&gt;1,#N/A,D288&lt;$K$2,D288))</f>
        <v>0.498</v>
      </c>
      <c r="O288" s="1" cm="1">
        <f t="array" ref="O288">IF(E288=0,#N/A,_xlfn.IFS(E288&lt;$I$4,#N/A,E288&gt;$K$4,#N/A,E288&lt;$K$4,E288))</f>
        <v>51</v>
      </c>
      <c r="P288" s="1" cm="1">
        <f t="array" ref="P288">IF(E288=0,#N/A,_xlfn.IFS(E288&lt;0,#N/A,E288&gt;$K$4,#N/A,E288&lt;$K$4,E288))</f>
        <v>51</v>
      </c>
      <c r="Q288" s="10" cm="1">
        <f t="array" ref="Q288">IF(F288=0,#N/A,_xlfn.IFS(F288&lt;$I$5,#N/A,F288&gt;$K$5,#N/A,F288&lt;$K$5,F288))</f>
        <v>28.6</v>
      </c>
      <c r="R288" s="10"/>
      <c r="S288" s="10" cm="1">
        <f t="array" ref="S288">IF(G288=0,#N/A,_xlfn.IFS(G288&lt;$I$6,#N/A,G288&gt;$K$6,#N/A,G288&lt;$K$6,G288))</f>
        <v>13</v>
      </c>
      <c r="T288" s="23" cm="1">
        <f t="array" ref="T288">IF(I288=0,#N/A,_xlfn.IFS(I288&lt;$I$7,#N/A,I288&gt;$K$7,#N/A,I288&lt;$K$7,I288))</f>
        <v>2661.7</v>
      </c>
    </row>
    <row r="289" spans="1:20" x14ac:dyDescent="0.3">
      <c r="A289" s="2">
        <v>47231</v>
      </c>
      <c r="B289" s="1" t="s">
        <v>27</v>
      </c>
      <c r="C289" s="1">
        <v>0.26400000000000001</v>
      </c>
      <c r="D289" s="1">
        <v>0.23599999999999999</v>
      </c>
      <c r="E289" s="1">
        <v>50.1</v>
      </c>
      <c r="F289" s="1">
        <v>25.9</v>
      </c>
      <c r="G289" s="1">
        <v>6</v>
      </c>
      <c r="H289" s="1" t="s">
        <v>18</v>
      </c>
      <c r="I289" s="24">
        <v>2296.4</v>
      </c>
      <c r="J289" s="1" t="s">
        <v>12</v>
      </c>
      <c r="K289" s="1" cm="1">
        <f t="array" ref="K289">IF(C289=0,#N/A,_xlfn.IFS(C289&lt;$I$2,#N/A,C289&gt;$K$2,#N/A,C289&lt;$K$2,C289))</f>
        <v>0.26400000000000001</v>
      </c>
      <c r="L289" s="1" cm="1">
        <f t="array" ref="L289">IF(C289=0,#N/A,_xlfn.IFS(C289&lt;0,#N/A,C289&gt;1,#N/A,C289&lt;$K$2,C289))</f>
        <v>0.26400000000000001</v>
      </c>
      <c r="M289" s="1" cm="1">
        <f t="array" ref="M289">IF(D289=0,#N/A,_xlfn.IFS(D289&lt;$I$3,#N/A,D289&gt;$K$3,#N/A,D289&lt;$K$3,D289))</f>
        <v>0.23599999999999999</v>
      </c>
      <c r="N289" s="1" cm="1">
        <f t="array" ref="N289">IF(D289=0,#N/A,_xlfn.IFS(D289&lt;0,#N/A,D289&gt;1,#N/A,D289&lt;$K$2,D289))</f>
        <v>0.23599999999999999</v>
      </c>
      <c r="O289" s="1" cm="1">
        <f t="array" ref="O289">IF(E289=0,#N/A,_xlfn.IFS(E289&lt;$I$4,#N/A,E289&gt;$K$4,#N/A,E289&lt;$K$4,E289))</f>
        <v>50.1</v>
      </c>
      <c r="P289" s="1" cm="1">
        <f t="array" ref="P289">IF(E289=0,#N/A,_xlfn.IFS(E289&lt;0,#N/A,E289&gt;$K$4,#N/A,E289&lt;$K$4,E289))</f>
        <v>50.1</v>
      </c>
      <c r="Q289" s="10" cm="1">
        <f t="array" ref="Q289">IF(F289=0,#N/A,_xlfn.IFS(F289&lt;$I$5,#N/A,F289&gt;$K$5,#N/A,F289&lt;$K$5,F289))</f>
        <v>25.9</v>
      </c>
      <c r="R289" s="10"/>
      <c r="S289" s="10" cm="1">
        <f t="array" ref="S289">IF(G289=0,#N/A,_xlfn.IFS(G289&lt;$I$6,#N/A,G289&gt;$K$6,#N/A,G289&lt;$K$6,G289))</f>
        <v>6</v>
      </c>
      <c r="T289" s="23" cm="1">
        <f t="array" ref="T289">IF(I289=0,#N/A,_xlfn.IFS(I289&lt;$I$7,#N/A,I289&gt;$K$7,#N/A,I289&lt;$K$7,I289))</f>
        <v>2296.4</v>
      </c>
    </row>
    <row r="290" spans="1:20" x14ac:dyDescent="0.3">
      <c r="A290" s="2">
        <v>47238</v>
      </c>
      <c r="B290" s="1" t="s">
        <v>15</v>
      </c>
      <c r="C290" s="1">
        <v>0.61899999999999999</v>
      </c>
      <c r="D290" s="1">
        <v>0.44600000000000001</v>
      </c>
      <c r="E290" s="1">
        <v>5</v>
      </c>
      <c r="F290" s="1">
        <v>20.399999999999999</v>
      </c>
      <c r="G290" s="1">
        <v>14</v>
      </c>
      <c r="H290" s="1" t="s">
        <v>18</v>
      </c>
      <c r="I290" s="24">
        <v>4144.5</v>
      </c>
      <c r="J290" s="1" t="s">
        <v>10</v>
      </c>
      <c r="K290" s="1" cm="1">
        <f t="array" ref="K290">IF(C290=0,#N/A,_xlfn.IFS(C290&lt;$I$2,#N/A,C290&gt;$K$2,#N/A,C290&lt;$K$2,C290))</f>
        <v>0.61899999999999999</v>
      </c>
      <c r="L290" s="1" cm="1">
        <f t="array" ref="L290">IF(C290=0,#N/A,_xlfn.IFS(C290&lt;0,#N/A,C290&gt;1,#N/A,C290&lt;$K$2,C290))</f>
        <v>0.61899999999999999</v>
      </c>
      <c r="M290" s="1" cm="1">
        <f t="array" ref="M290">IF(D290=0,#N/A,_xlfn.IFS(D290&lt;$I$3,#N/A,D290&gt;$K$3,#N/A,D290&lt;$K$3,D290))</f>
        <v>0.44600000000000001</v>
      </c>
      <c r="N290" s="1" cm="1">
        <f t="array" ref="N290">IF(D290=0,#N/A,_xlfn.IFS(D290&lt;0,#N/A,D290&gt;1,#N/A,D290&lt;$K$2,D290))</f>
        <v>0.44600000000000001</v>
      </c>
      <c r="O290" s="1" cm="1">
        <f t="array" ref="O290">IF(E290=0,#N/A,_xlfn.IFS(E290&lt;$I$4,#N/A,E290&gt;$K$4,#N/A,E290&lt;$K$4,E290))</f>
        <v>5</v>
      </c>
      <c r="P290" s="1" cm="1">
        <f t="array" ref="P290">IF(E290=0,#N/A,_xlfn.IFS(E290&lt;0,#N/A,E290&gt;$K$4,#N/A,E290&lt;$K$4,E290))</f>
        <v>5</v>
      </c>
      <c r="Q290" s="10" cm="1">
        <f t="array" ref="Q290">IF(F290=0,#N/A,_xlfn.IFS(F290&lt;$I$5,#N/A,F290&gt;$K$5,#N/A,F290&lt;$K$5,F290))</f>
        <v>20.399999999999999</v>
      </c>
      <c r="R290" s="10"/>
      <c r="S290" s="10" cm="1">
        <f t="array" ref="S290">IF(G290=0,#N/A,_xlfn.IFS(G290&lt;$I$6,#N/A,G290&gt;$K$6,#N/A,G290&lt;$K$6,G290))</f>
        <v>14</v>
      </c>
      <c r="T290" s="23" cm="1">
        <f t="array" ref="T290">IF(I290=0,#N/A,_xlfn.IFS(I290&lt;$I$7,#N/A,I290&gt;$K$7,#N/A,I290&lt;$K$7,I290))</f>
        <v>4144.5</v>
      </c>
    </row>
    <row r="291" spans="1:20" x14ac:dyDescent="0.3">
      <c r="A291" s="2">
        <v>47245</v>
      </c>
      <c r="B291" s="1" t="s">
        <v>33</v>
      </c>
      <c r="C291" s="1">
        <v>0.63700000000000001</v>
      </c>
      <c r="D291" s="1">
        <v>0.23200000000000001</v>
      </c>
      <c r="E291" s="1">
        <v>3.5</v>
      </c>
      <c r="F291" s="1">
        <v>28.7</v>
      </c>
      <c r="G291" s="1">
        <v>13</v>
      </c>
      <c r="H291" s="1" t="s">
        <v>9</v>
      </c>
      <c r="I291" s="24">
        <v>3439</v>
      </c>
      <c r="J291" s="1" t="s">
        <v>10</v>
      </c>
      <c r="K291" s="1" cm="1">
        <f t="array" ref="K291">IF(C291=0,#N/A,_xlfn.IFS(C291&lt;$I$2,#N/A,C291&gt;$K$2,#N/A,C291&lt;$K$2,C291))</f>
        <v>0.63700000000000001</v>
      </c>
      <c r="L291" s="1" cm="1">
        <f t="array" ref="L291">IF(C291=0,#N/A,_xlfn.IFS(C291&lt;0,#N/A,C291&gt;1,#N/A,C291&lt;$K$2,C291))</f>
        <v>0.63700000000000001</v>
      </c>
      <c r="M291" s="1" cm="1">
        <f t="array" ref="M291">IF(D291=0,#N/A,_xlfn.IFS(D291&lt;$I$3,#N/A,D291&gt;$K$3,#N/A,D291&lt;$K$3,D291))</f>
        <v>0.23200000000000001</v>
      </c>
      <c r="N291" s="1" cm="1">
        <f t="array" ref="N291">IF(D291=0,#N/A,_xlfn.IFS(D291&lt;0,#N/A,D291&gt;1,#N/A,D291&lt;$K$2,D291))</f>
        <v>0.23200000000000001</v>
      </c>
      <c r="O291" s="1" cm="1">
        <f t="array" ref="O291">IF(E291=0,#N/A,_xlfn.IFS(E291&lt;$I$4,#N/A,E291&gt;$K$4,#N/A,E291&lt;$K$4,E291))</f>
        <v>3.5</v>
      </c>
      <c r="P291" s="1" cm="1">
        <f t="array" ref="P291">IF(E291=0,#N/A,_xlfn.IFS(E291&lt;0,#N/A,E291&gt;$K$4,#N/A,E291&lt;$K$4,E291))</f>
        <v>3.5</v>
      </c>
      <c r="Q291" s="10" cm="1">
        <f t="array" ref="Q291">IF(F291=0,#N/A,_xlfn.IFS(F291&lt;$I$5,#N/A,F291&gt;$K$5,#N/A,F291&lt;$K$5,F291))</f>
        <v>28.7</v>
      </c>
      <c r="R291" s="10"/>
      <c r="S291" s="10" cm="1">
        <f t="array" ref="S291">IF(G291=0,#N/A,_xlfn.IFS(G291&lt;$I$6,#N/A,G291&gt;$K$6,#N/A,G291&lt;$K$6,G291))</f>
        <v>13</v>
      </c>
      <c r="T291" s="23" cm="1">
        <f t="array" ref="T291">IF(I291=0,#N/A,_xlfn.IFS(I291&lt;$I$7,#N/A,I291&gt;$K$7,#N/A,I291&lt;$K$7,I291))</f>
        <v>3439</v>
      </c>
    </row>
    <row r="292" spans="1:20" x14ac:dyDescent="0.3">
      <c r="A292" s="2">
        <v>47252</v>
      </c>
      <c r="B292" s="1" t="s">
        <v>19</v>
      </c>
      <c r="C292" s="1">
        <v>0.65400000000000003</v>
      </c>
      <c r="D292" s="1">
        <v>0.56999999999999995</v>
      </c>
      <c r="E292" s="1">
        <v>55.1</v>
      </c>
      <c r="F292" s="1">
        <v>20.2</v>
      </c>
      <c r="G292" s="1">
        <v>5</v>
      </c>
      <c r="H292" s="1" t="s">
        <v>14</v>
      </c>
      <c r="I292" s="24">
        <v>3933.3</v>
      </c>
      <c r="J292" s="1" t="s">
        <v>10</v>
      </c>
      <c r="K292" s="1" cm="1">
        <f t="array" ref="K292">IF(C292=0,#N/A,_xlfn.IFS(C292&lt;$I$2,#N/A,C292&gt;$K$2,#N/A,C292&lt;$K$2,C292))</f>
        <v>0.65400000000000003</v>
      </c>
      <c r="L292" s="1" cm="1">
        <f t="array" ref="L292">IF(C292=0,#N/A,_xlfn.IFS(C292&lt;0,#N/A,C292&gt;1,#N/A,C292&lt;$K$2,C292))</f>
        <v>0.65400000000000003</v>
      </c>
      <c r="M292" s="1" cm="1">
        <f t="array" ref="M292">IF(D292=0,#N/A,_xlfn.IFS(D292&lt;$I$3,#N/A,D292&gt;$K$3,#N/A,D292&lt;$K$3,D292))</f>
        <v>0.56999999999999995</v>
      </c>
      <c r="N292" s="1" cm="1">
        <f t="array" ref="N292">IF(D292=0,#N/A,_xlfn.IFS(D292&lt;0,#N/A,D292&gt;1,#N/A,D292&lt;$K$2,D292))</f>
        <v>0.56999999999999995</v>
      </c>
      <c r="O292" s="1" cm="1">
        <f t="array" ref="O292">IF(E292=0,#N/A,_xlfn.IFS(E292&lt;$I$4,#N/A,E292&gt;$K$4,#N/A,E292&lt;$K$4,E292))</f>
        <v>55.1</v>
      </c>
      <c r="P292" s="1" cm="1">
        <f t="array" ref="P292">IF(E292=0,#N/A,_xlfn.IFS(E292&lt;0,#N/A,E292&gt;$K$4,#N/A,E292&lt;$K$4,E292))</f>
        <v>55.1</v>
      </c>
      <c r="Q292" s="10" cm="1">
        <f t="array" ref="Q292">IF(F292=0,#N/A,_xlfn.IFS(F292&lt;$I$5,#N/A,F292&gt;$K$5,#N/A,F292&lt;$K$5,F292))</f>
        <v>20.2</v>
      </c>
      <c r="R292" s="10"/>
      <c r="S292" s="10" cm="1">
        <f t="array" ref="S292">IF(G292=0,#N/A,_xlfn.IFS(G292&lt;$I$6,#N/A,G292&gt;$K$6,#N/A,G292&lt;$K$6,G292))</f>
        <v>5</v>
      </c>
      <c r="T292" s="23" cm="1">
        <f t="array" ref="T292">IF(I292=0,#N/A,_xlfn.IFS(I292&lt;$I$7,#N/A,I292&gt;$K$7,#N/A,I292&lt;$K$7,I292))</f>
        <v>3933.3</v>
      </c>
    </row>
    <row r="293" spans="1:20" x14ac:dyDescent="0.3">
      <c r="A293" s="2">
        <v>47259</v>
      </c>
      <c r="B293" s="1" t="s">
        <v>19</v>
      </c>
      <c r="C293" s="1">
        <v>0.38700000000000001</v>
      </c>
      <c r="D293" s="1">
        <v>0.41799999999999998</v>
      </c>
      <c r="E293" s="1">
        <v>43.8</v>
      </c>
      <c r="F293" s="1">
        <v>31.8</v>
      </c>
      <c r="G293" s="1">
        <v>11</v>
      </c>
      <c r="H293" s="1" t="s">
        <v>18</v>
      </c>
      <c r="I293" s="24">
        <v>2537.8000000000002</v>
      </c>
      <c r="J293" s="1" t="s">
        <v>12</v>
      </c>
      <c r="K293" s="1" cm="1">
        <f t="array" ref="K293">IF(C293=0,#N/A,_xlfn.IFS(C293&lt;$I$2,#N/A,C293&gt;$K$2,#N/A,C293&lt;$K$2,C293))</f>
        <v>0.38700000000000001</v>
      </c>
      <c r="L293" s="1" cm="1">
        <f t="array" ref="L293">IF(C293=0,#N/A,_xlfn.IFS(C293&lt;0,#N/A,C293&gt;1,#N/A,C293&lt;$K$2,C293))</f>
        <v>0.38700000000000001</v>
      </c>
      <c r="M293" s="1" cm="1">
        <f t="array" ref="M293">IF(D293=0,#N/A,_xlfn.IFS(D293&lt;$I$3,#N/A,D293&gt;$K$3,#N/A,D293&lt;$K$3,D293))</f>
        <v>0.41799999999999998</v>
      </c>
      <c r="N293" s="1" cm="1">
        <f t="array" ref="N293">IF(D293=0,#N/A,_xlfn.IFS(D293&lt;0,#N/A,D293&gt;1,#N/A,D293&lt;$K$2,D293))</f>
        <v>0.41799999999999998</v>
      </c>
      <c r="O293" s="1" cm="1">
        <f t="array" ref="O293">IF(E293=0,#N/A,_xlfn.IFS(E293&lt;$I$4,#N/A,E293&gt;$K$4,#N/A,E293&lt;$K$4,E293))</f>
        <v>43.8</v>
      </c>
      <c r="P293" s="1" cm="1">
        <f t="array" ref="P293">IF(E293=0,#N/A,_xlfn.IFS(E293&lt;0,#N/A,E293&gt;$K$4,#N/A,E293&lt;$K$4,E293))</f>
        <v>43.8</v>
      </c>
      <c r="Q293" s="10" cm="1">
        <f t="array" ref="Q293">IF(F293=0,#N/A,_xlfn.IFS(F293&lt;$I$5,#N/A,F293&gt;$K$5,#N/A,F293&lt;$K$5,F293))</f>
        <v>31.8</v>
      </c>
      <c r="R293" s="10"/>
      <c r="S293" s="10" cm="1">
        <f t="array" ref="S293">IF(G293=0,#N/A,_xlfn.IFS(G293&lt;$I$6,#N/A,G293&gt;$K$6,#N/A,G293&lt;$K$6,G293))</f>
        <v>11</v>
      </c>
      <c r="T293" s="23" cm="1">
        <f t="array" ref="T293">IF(I293=0,#N/A,_xlfn.IFS(I293&lt;$I$7,#N/A,I293&gt;$K$7,#N/A,I293&lt;$K$7,I293))</f>
        <v>2537.8000000000002</v>
      </c>
    </row>
    <row r="294" spans="1:20" x14ac:dyDescent="0.3">
      <c r="A294" s="2">
        <v>47266</v>
      </c>
      <c r="B294" s="1" t="s">
        <v>31</v>
      </c>
      <c r="C294" s="1">
        <v>0.21099999999999999</v>
      </c>
      <c r="D294" s="1">
        <v>0.26200000000000001</v>
      </c>
      <c r="E294" s="1">
        <v>83.9</v>
      </c>
      <c r="F294" s="1">
        <v>24.6</v>
      </c>
      <c r="G294" s="1">
        <v>0</v>
      </c>
      <c r="H294" s="1" t="s">
        <v>9</v>
      </c>
      <c r="I294" s="24">
        <v>2099.6</v>
      </c>
      <c r="J294" s="1" t="s">
        <v>12</v>
      </c>
      <c r="K294" s="1" cm="1">
        <f t="array" ref="K294">IF(C294=0,#N/A,_xlfn.IFS(C294&lt;$I$2,#N/A,C294&gt;$K$2,#N/A,C294&lt;$K$2,C294))</f>
        <v>0.21099999999999999</v>
      </c>
      <c r="L294" s="1" cm="1">
        <f t="array" ref="L294">IF(C294=0,#N/A,_xlfn.IFS(C294&lt;0,#N/A,C294&gt;1,#N/A,C294&lt;$K$2,C294))</f>
        <v>0.21099999999999999</v>
      </c>
      <c r="M294" s="1" cm="1">
        <f t="array" ref="M294">IF(D294=0,#N/A,_xlfn.IFS(D294&lt;$I$3,#N/A,D294&gt;$K$3,#N/A,D294&lt;$K$3,D294))</f>
        <v>0.26200000000000001</v>
      </c>
      <c r="N294" s="1" cm="1">
        <f t="array" ref="N294">IF(D294=0,#N/A,_xlfn.IFS(D294&lt;0,#N/A,D294&gt;1,#N/A,D294&lt;$K$2,D294))</f>
        <v>0.26200000000000001</v>
      </c>
      <c r="O294" s="1" cm="1">
        <f t="array" ref="O294">IF(E294=0,#N/A,_xlfn.IFS(E294&lt;$I$4,#N/A,E294&gt;$K$4,#N/A,E294&lt;$K$4,E294))</f>
        <v>83.9</v>
      </c>
      <c r="P294" s="1" cm="1">
        <f t="array" ref="P294">IF(E294=0,#N/A,_xlfn.IFS(E294&lt;0,#N/A,E294&gt;$K$4,#N/A,E294&lt;$K$4,E294))</f>
        <v>83.9</v>
      </c>
      <c r="Q294" s="10" cm="1">
        <f t="array" ref="Q294">IF(F294=0,#N/A,_xlfn.IFS(F294&lt;$I$5,#N/A,F294&gt;$K$5,#N/A,F294&lt;$K$5,F294))</f>
        <v>24.6</v>
      </c>
      <c r="R294" s="10"/>
      <c r="S294" s="10" t="e" cm="1">
        <f t="array" ref="S294">IF(G294=0,#N/A,_xlfn.IFS(G294&lt;$I$6,#N/A,G294&gt;$K$6,#N/A,G294&lt;$K$6,G294))</f>
        <v>#N/A</v>
      </c>
      <c r="T294" s="23" cm="1">
        <f t="array" ref="T294">IF(I294=0,#N/A,_xlfn.IFS(I294&lt;$I$7,#N/A,I294&gt;$K$7,#N/A,I294&lt;$K$7,I294))</f>
        <v>2099.6</v>
      </c>
    </row>
    <row r="295" spans="1:20" x14ac:dyDescent="0.3">
      <c r="A295" s="2">
        <v>47273</v>
      </c>
      <c r="B295" s="1" t="s">
        <v>15</v>
      </c>
      <c r="C295" s="1">
        <v>0.876</v>
      </c>
      <c r="D295" s="1">
        <v>0.23499999999999999</v>
      </c>
      <c r="E295" s="1">
        <v>16.100000000000001</v>
      </c>
      <c r="F295" s="1">
        <v>20.6</v>
      </c>
      <c r="G295" s="1">
        <v>12</v>
      </c>
      <c r="H295" s="1" t="s">
        <v>14</v>
      </c>
      <c r="I295" s="24">
        <v>6134.4</v>
      </c>
      <c r="J295" s="1" t="s">
        <v>16</v>
      </c>
      <c r="K295" s="1" cm="1">
        <f t="array" ref="K295">IF(C295=0,#N/A,_xlfn.IFS(C295&lt;$I$2,#N/A,C295&gt;$K$2,#N/A,C295&lt;$K$2,C295))</f>
        <v>0.876</v>
      </c>
      <c r="L295" s="1" cm="1">
        <f t="array" ref="L295">IF(C295=0,#N/A,_xlfn.IFS(C295&lt;0,#N/A,C295&gt;1,#N/A,C295&lt;$K$2,C295))</f>
        <v>0.876</v>
      </c>
      <c r="M295" s="1" cm="1">
        <f t="array" ref="M295">IF(D295=0,#N/A,_xlfn.IFS(D295&lt;$I$3,#N/A,D295&gt;$K$3,#N/A,D295&lt;$K$3,D295))</f>
        <v>0.23499999999999999</v>
      </c>
      <c r="N295" s="1" cm="1">
        <f t="array" ref="N295">IF(D295=0,#N/A,_xlfn.IFS(D295&lt;0,#N/A,D295&gt;1,#N/A,D295&lt;$K$2,D295))</f>
        <v>0.23499999999999999</v>
      </c>
      <c r="O295" s="1" cm="1">
        <f t="array" ref="O295">IF(E295=0,#N/A,_xlfn.IFS(E295&lt;$I$4,#N/A,E295&gt;$K$4,#N/A,E295&lt;$K$4,E295))</f>
        <v>16.100000000000001</v>
      </c>
      <c r="P295" s="1" cm="1">
        <f t="array" ref="P295">IF(E295=0,#N/A,_xlfn.IFS(E295&lt;0,#N/A,E295&gt;$K$4,#N/A,E295&lt;$K$4,E295))</f>
        <v>16.100000000000001</v>
      </c>
      <c r="Q295" s="10" cm="1">
        <f t="array" ref="Q295">IF(F295=0,#N/A,_xlfn.IFS(F295&lt;$I$5,#N/A,F295&gt;$K$5,#N/A,F295&lt;$K$5,F295))</f>
        <v>20.6</v>
      </c>
      <c r="R295" s="10"/>
      <c r="S295" s="10" cm="1">
        <f t="array" ref="S295">IF(G295=0,#N/A,_xlfn.IFS(G295&lt;$I$6,#N/A,G295&gt;$K$6,#N/A,G295&lt;$K$6,G295))</f>
        <v>12</v>
      </c>
      <c r="T295" s="23" cm="1">
        <f t="array" ref="T295">IF(I295=0,#N/A,_xlfn.IFS(I295&lt;$I$7,#N/A,I295&gt;$K$7,#N/A,I295&lt;$K$7,I295))</f>
        <v>6134.4</v>
      </c>
    </row>
    <row r="296" spans="1:20" x14ac:dyDescent="0.3">
      <c r="A296" s="2">
        <v>47280</v>
      </c>
      <c r="B296" s="1" t="s">
        <v>26</v>
      </c>
      <c r="C296" s="1">
        <v>0.376</v>
      </c>
      <c r="D296" s="1">
        <v>0.19500000000000001</v>
      </c>
      <c r="E296" s="1">
        <v>2.5</v>
      </c>
      <c r="F296" s="1">
        <v>28.8</v>
      </c>
      <c r="G296" s="1">
        <v>6</v>
      </c>
      <c r="H296" s="1" t="s">
        <v>9</v>
      </c>
      <c r="I296" s="24">
        <v>2158.6999999999998</v>
      </c>
      <c r="J296" s="1" t="s">
        <v>12</v>
      </c>
      <c r="K296" s="1" cm="1">
        <f t="array" ref="K296">IF(C296=0,#N/A,_xlfn.IFS(C296&lt;$I$2,#N/A,C296&gt;$K$2,#N/A,C296&lt;$K$2,C296))</f>
        <v>0.376</v>
      </c>
      <c r="L296" s="1" cm="1">
        <f t="array" ref="L296">IF(C296=0,#N/A,_xlfn.IFS(C296&lt;0,#N/A,C296&gt;1,#N/A,C296&lt;$K$2,C296))</f>
        <v>0.376</v>
      </c>
      <c r="M296" s="1" cm="1">
        <f t="array" ref="M296">IF(D296=0,#N/A,_xlfn.IFS(D296&lt;$I$3,#N/A,D296&gt;$K$3,#N/A,D296&lt;$K$3,D296))</f>
        <v>0.19500000000000001</v>
      </c>
      <c r="N296" s="1" cm="1">
        <f t="array" ref="N296">IF(D296=0,#N/A,_xlfn.IFS(D296&lt;0,#N/A,D296&gt;1,#N/A,D296&lt;$K$2,D296))</f>
        <v>0.19500000000000001</v>
      </c>
      <c r="O296" s="1" cm="1">
        <f t="array" ref="O296">IF(E296=0,#N/A,_xlfn.IFS(E296&lt;$I$4,#N/A,E296&gt;$K$4,#N/A,E296&lt;$K$4,E296))</f>
        <v>2.5</v>
      </c>
      <c r="P296" s="1" cm="1">
        <f t="array" ref="P296">IF(E296=0,#N/A,_xlfn.IFS(E296&lt;0,#N/A,E296&gt;$K$4,#N/A,E296&lt;$K$4,E296))</f>
        <v>2.5</v>
      </c>
      <c r="Q296" s="10" cm="1">
        <f t="array" ref="Q296">IF(F296=0,#N/A,_xlfn.IFS(F296&lt;$I$5,#N/A,F296&gt;$K$5,#N/A,F296&lt;$K$5,F296))</f>
        <v>28.8</v>
      </c>
      <c r="R296" s="10"/>
      <c r="S296" s="10" cm="1">
        <f t="array" ref="S296">IF(G296=0,#N/A,_xlfn.IFS(G296&lt;$I$6,#N/A,G296&gt;$K$6,#N/A,G296&lt;$K$6,G296))</f>
        <v>6</v>
      </c>
      <c r="T296" s="23" cm="1">
        <f t="array" ref="T296">IF(I296=0,#N/A,_xlfn.IFS(I296&lt;$I$7,#N/A,I296&gt;$K$7,#N/A,I296&lt;$K$7,I296))</f>
        <v>2158.6999999999998</v>
      </c>
    </row>
    <row r="297" spans="1:20" x14ac:dyDescent="0.3">
      <c r="A297" s="2">
        <v>47287</v>
      </c>
      <c r="B297" s="1" t="s">
        <v>15</v>
      </c>
      <c r="C297" s="1">
        <v>0.67300000000000004</v>
      </c>
      <c r="D297" s="1">
        <v>0.44700000000000001</v>
      </c>
      <c r="E297" s="1">
        <v>44.9</v>
      </c>
      <c r="F297" s="1">
        <v>26</v>
      </c>
      <c r="G297" s="1">
        <v>13</v>
      </c>
      <c r="H297" s="1" t="s">
        <v>18</v>
      </c>
      <c r="I297" s="24">
        <v>4272.3</v>
      </c>
      <c r="J297" s="1" t="s">
        <v>10</v>
      </c>
      <c r="K297" s="1" cm="1">
        <f t="array" ref="K297">IF(C297=0,#N/A,_xlfn.IFS(C297&lt;$I$2,#N/A,C297&gt;$K$2,#N/A,C297&lt;$K$2,C297))</f>
        <v>0.67300000000000004</v>
      </c>
      <c r="L297" s="1" cm="1">
        <f t="array" ref="L297">IF(C297=0,#N/A,_xlfn.IFS(C297&lt;0,#N/A,C297&gt;1,#N/A,C297&lt;$K$2,C297))</f>
        <v>0.67300000000000004</v>
      </c>
      <c r="M297" s="1" cm="1">
        <f t="array" ref="M297">IF(D297=0,#N/A,_xlfn.IFS(D297&lt;$I$3,#N/A,D297&gt;$K$3,#N/A,D297&lt;$K$3,D297))</f>
        <v>0.44700000000000001</v>
      </c>
      <c r="N297" s="1" cm="1">
        <f t="array" ref="N297">IF(D297=0,#N/A,_xlfn.IFS(D297&lt;0,#N/A,D297&gt;1,#N/A,D297&lt;$K$2,D297))</f>
        <v>0.44700000000000001</v>
      </c>
      <c r="O297" s="1" cm="1">
        <f t="array" ref="O297">IF(E297=0,#N/A,_xlfn.IFS(E297&lt;$I$4,#N/A,E297&gt;$K$4,#N/A,E297&lt;$K$4,E297))</f>
        <v>44.9</v>
      </c>
      <c r="P297" s="1" cm="1">
        <f t="array" ref="P297">IF(E297=0,#N/A,_xlfn.IFS(E297&lt;0,#N/A,E297&gt;$K$4,#N/A,E297&lt;$K$4,E297))</f>
        <v>44.9</v>
      </c>
      <c r="Q297" s="10" cm="1">
        <f t="array" ref="Q297">IF(F297=0,#N/A,_xlfn.IFS(F297&lt;$I$5,#N/A,F297&gt;$K$5,#N/A,F297&lt;$K$5,F297))</f>
        <v>26</v>
      </c>
      <c r="R297" s="10"/>
      <c r="S297" s="10" cm="1">
        <f t="array" ref="S297">IF(G297=0,#N/A,_xlfn.IFS(G297&lt;$I$6,#N/A,G297&gt;$K$6,#N/A,G297&lt;$K$6,G297))</f>
        <v>13</v>
      </c>
      <c r="T297" s="23" cm="1">
        <f t="array" ref="T297">IF(I297=0,#N/A,_xlfn.IFS(I297&lt;$I$7,#N/A,I297&gt;$K$7,#N/A,I297&lt;$K$7,I297))</f>
        <v>4272.3</v>
      </c>
    </row>
    <row r="298" spans="1:20" x14ac:dyDescent="0.3">
      <c r="A298" s="2">
        <v>47294</v>
      </c>
      <c r="B298" s="1" t="s">
        <v>22</v>
      </c>
      <c r="C298" s="1">
        <v>0.69499999999999995</v>
      </c>
      <c r="D298" s="1">
        <v>0.20899999999999999</v>
      </c>
      <c r="E298" s="1">
        <v>23.7</v>
      </c>
      <c r="F298" s="1">
        <v>34.6</v>
      </c>
      <c r="G298" s="1">
        <v>12</v>
      </c>
      <c r="H298" s="1" t="s">
        <v>14</v>
      </c>
      <c r="I298" s="24">
        <v>3579.4</v>
      </c>
      <c r="J298" s="1" t="s">
        <v>10</v>
      </c>
      <c r="K298" s="1" cm="1">
        <f t="array" ref="K298">IF(C298=0,#N/A,_xlfn.IFS(C298&lt;$I$2,#N/A,C298&gt;$K$2,#N/A,C298&lt;$K$2,C298))</f>
        <v>0.69499999999999995</v>
      </c>
      <c r="L298" s="1" cm="1">
        <f t="array" ref="L298">IF(C298=0,#N/A,_xlfn.IFS(C298&lt;0,#N/A,C298&gt;1,#N/A,C298&lt;$K$2,C298))</f>
        <v>0.69499999999999995</v>
      </c>
      <c r="M298" s="1" cm="1">
        <f t="array" ref="M298">IF(D298=0,#N/A,_xlfn.IFS(D298&lt;$I$3,#N/A,D298&gt;$K$3,#N/A,D298&lt;$K$3,D298))</f>
        <v>0.20899999999999999</v>
      </c>
      <c r="N298" s="1" cm="1">
        <f t="array" ref="N298">IF(D298=0,#N/A,_xlfn.IFS(D298&lt;0,#N/A,D298&gt;1,#N/A,D298&lt;$K$2,D298))</f>
        <v>0.20899999999999999</v>
      </c>
      <c r="O298" s="1" cm="1">
        <f t="array" ref="O298">IF(E298=0,#N/A,_xlfn.IFS(E298&lt;$I$4,#N/A,E298&gt;$K$4,#N/A,E298&lt;$K$4,E298))</f>
        <v>23.7</v>
      </c>
      <c r="P298" s="1" cm="1">
        <f t="array" ref="P298">IF(E298=0,#N/A,_xlfn.IFS(E298&lt;0,#N/A,E298&gt;$K$4,#N/A,E298&lt;$K$4,E298))</f>
        <v>23.7</v>
      </c>
      <c r="Q298" s="10" cm="1">
        <f t="array" ref="Q298">IF(F298=0,#N/A,_xlfn.IFS(F298&lt;$I$5,#N/A,F298&gt;$K$5,#N/A,F298&lt;$K$5,F298))</f>
        <v>34.6</v>
      </c>
      <c r="R298" s="10"/>
      <c r="S298" s="10" cm="1">
        <f t="array" ref="S298">IF(G298=0,#N/A,_xlfn.IFS(G298&lt;$I$6,#N/A,G298&gt;$K$6,#N/A,G298&lt;$K$6,G298))</f>
        <v>12</v>
      </c>
      <c r="T298" s="23" cm="1">
        <f t="array" ref="T298">IF(I298=0,#N/A,_xlfn.IFS(I298&lt;$I$7,#N/A,I298&gt;$K$7,#N/A,I298&lt;$K$7,I298))</f>
        <v>3579.4</v>
      </c>
    </row>
    <row r="299" spans="1:20" x14ac:dyDescent="0.3">
      <c r="A299" s="2">
        <v>47301</v>
      </c>
      <c r="B299" s="1" t="s">
        <v>21</v>
      </c>
      <c r="C299" s="1">
        <v>0.627</v>
      </c>
      <c r="D299" s="1">
        <v>0.39800000000000002</v>
      </c>
      <c r="E299" s="1">
        <v>5</v>
      </c>
      <c r="F299" s="1">
        <v>28.2</v>
      </c>
      <c r="G299" s="1">
        <v>6</v>
      </c>
      <c r="H299" s="1" t="s">
        <v>14</v>
      </c>
      <c r="I299" s="24">
        <v>3646.5</v>
      </c>
      <c r="J299" s="1" t="s">
        <v>10</v>
      </c>
      <c r="K299" s="1" cm="1">
        <f t="array" ref="K299">IF(C299=0,#N/A,_xlfn.IFS(C299&lt;$I$2,#N/A,C299&gt;$K$2,#N/A,C299&lt;$K$2,C299))</f>
        <v>0.627</v>
      </c>
      <c r="L299" s="1" cm="1">
        <f t="array" ref="L299">IF(C299=0,#N/A,_xlfn.IFS(C299&lt;0,#N/A,C299&gt;1,#N/A,C299&lt;$K$2,C299))</f>
        <v>0.627</v>
      </c>
      <c r="M299" s="1" cm="1">
        <f t="array" ref="M299">IF(D299=0,#N/A,_xlfn.IFS(D299&lt;$I$3,#N/A,D299&gt;$K$3,#N/A,D299&lt;$K$3,D299))</f>
        <v>0.39800000000000002</v>
      </c>
      <c r="N299" s="1" cm="1">
        <f t="array" ref="N299">IF(D299=0,#N/A,_xlfn.IFS(D299&lt;0,#N/A,D299&gt;1,#N/A,D299&lt;$K$2,D299))</f>
        <v>0.39800000000000002</v>
      </c>
      <c r="O299" s="1" cm="1">
        <f t="array" ref="O299">IF(E299=0,#N/A,_xlfn.IFS(E299&lt;$I$4,#N/A,E299&gt;$K$4,#N/A,E299&lt;$K$4,E299))</f>
        <v>5</v>
      </c>
      <c r="P299" s="1" cm="1">
        <f t="array" ref="P299">IF(E299=0,#N/A,_xlfn.IFS(E299&lt;0,#N/A,E299&gt;$K$4,#N/A,E299&lt;$K$4,E299))</f>
        <v>5</v>
      </c>
      <c r="Q299" s="10" cm="1">
        <f t="array" ref="Q299">IF(F299=0,#N/A,_xlfn.IFS(F299&lt;$I$5,#N/A,F299&gt;$K$5,#N/A,F299&lt;$K$5,F299))</f>
        <v>28.2</v>
      </c>
      <c r="R299" s="10"/>
      <c r="S299" s="10" cm="1">
        <f t="array" ref="S299">IF(G299=0,#N/A,_xlfn.IFS(G299&lt;$I$6,#N/A,G299&gt;$K$6,#N/A,G299&lt;$K$6,G299))</f>
        <v>6</v>
      </c>
      <c r="T299" s="23" cm="1">
        <f t="array" ref="T299">IF(I299=0,#N/A,_xlfn.IFS(I299&lt;$I$7,#N/A,I299&gt;$K$7,#N/A,I299&lt;$K$7,I299))</f>
        <v>3646.5</v>
      </c>
    </row>
    <row r="300" spans="1:20" x14ac:dyDescent="0.3">
      <c r="A300" s="2">
        <v>47308</v>
      </c>
      <c r="B300" s="1" t="s">
        <v>19</v>
      </c>
      <c r="C300" s="1">
        <v>1.2</v>
      </c>
      <c r="D300" s="1">
        <v>0.23200000000000001</v>
      </c>
      <c r="E300" s="1">
        <v>72.5</v>
      </c>
      <c r="F300" s="1">
        <v>24.1</v>
      </c>
      <c r="G300" s="1">
        <v>13</v>
      </c>
      <c r="H300" s="1" t="s">
        <v>9</v>
      </c>
      <c r="I300" s="24">
        <v>6.42265717111944E+16</v>
      </c>
      <c r="J300" s="1" t="s">
        <v>12</v>
      </c>
      <c r="K300" s="1" cm="1">
        <f t="array" ref="K300">IF(C300=0,#N/A,_xlfn.IFS(C300&lt;$I$2,#N/A,C300&gt;$K$2,#N/A,C300&lt;$K$2,C300))</f>
        <v>1.2</v>
      </c>
      <c r="L300" s="1" t="e" cm="1">
        <f t="array" ref="L300">IF(C300=0,#N/A,_xlfn.IFS(C300&lt;0,#N/A,C300&gt;1,#N/A,C300&lt;$K$2,C300))</f>
        <v>#N/A</v>
      </c>
      <c r="M300" s="1" cm="1">
        <f t="array" ref="M300">IF(D300=0,#N/A,_xlfn.IFS(D300&lt;$I$3,#N/A,D300&gt;$K$3,#N/A,D300&lt;$K$3,D300))</f>
        <v>0.23200000000000001</v>
      </c>
      <c r="N300" s="1" cm="1">
        <f t="array" ref="N300">IF(D300=0,#N/A,_xlfn.IFS(D300&lt;0,#N/A,D300&gt;1,#N/A,D300&lt;$K$2,D300))</f>
        <v>0.23200000000000001</v>
      </c>
      <c r="O300" s="1" cm="1">
        <f t="array" ref="O300">IF(E300=0,#N/A,_xlfn.IFS(E300&lt;$I$4,#N/A,E300&gt;$K$4,#N/A,E300&lt;$K$4,E300))</f>
        <v>72.5</v>
      </c>
      <c r="P300" s="1" cm="1">
        <f t="array" ref="P300">IF(E300=0,#N/A,_xlfn.IFS(E300&lt;0,#N/A,E300&gt;$K$4,#N/A,E300&lt;$K$4,E300))</f>
        <v>72.5</v>
      </c>
      <c r="Q300" s="10" cm="1">
        <f t="array" ref="Q300">IF(F300=0,#N/A,_xlfn.IFS(F300&lt;$I$5,#N/A,F300&gt;$K$5,#N/A,F300&lt;$K$5,F300))</f>
        <v>24.1</v>
      </c>
      <c r="R300" s="10"/>
      <c r="S300" s="10" cm="1">
        <f t="array" ref="S300">IF(G300=0,#N/A,_xlfn.IFS(G300&lt;$I$6,#N/A,G300&gt;$K$6,#N/A,G300&lt;$K$6,G300))</f>
        <v>13</v>
      </c>
      <c r="T300" s="23" t="e" cm="1">
        <f t="array" ref="T300">IF(I300=0,#N/A,_xlfn.IFS(I300&lt;$I$7,#N/A,I300&gt;$K$7,#N/A,I300&lt;$K$7,I300))</f>
        <v>#N/A</v>
      </c>
    </row>
    <row r="301" spans="1:20" x14ac:dyDescent="0.3">
      <c r="A301" s="2">
        <v>47315</v>
      </c>
      <c r="B301" s="1" t="s">
        <v>8</v>
      </c>
      <c r="C301" s="1">
        <v>0.39</v>
      </c>
      <c r="D301" s="1">
        <v>0.43099999999999999</v>
      </c>
      <c r="E301" s="1">
        <v>11.2</v>
      </c>
      <c r="F301" s="1">
        <v>30.6</v>
      </c>
      <c r="G301" s="1">
        <v>14</v>
      </c>
      <c r="H301" s="1" t="s">
        <v>9</v>
      </c>
      <c r="I301" s="24">
        <v>2913.8</v>
      </c>
      <c r="J301" s="1" t="s">
        <v>12</v>
      </c>
      <c r="K301" s="1" cm="1">
        <f t="array" ref="K301">IF(C301=0,#N/A,_xlfn.IFS(C301&lt;$I$2,#N/A,C301&gt;$K$2,#N/A,C301&lt;$K$2,C301))</f>
        <v>0.39</v>
      </c>
      <c r="L301" s="1" cm="1">
        <f t="array" ref="L301">IF(C301=0,#N/A,_xlfn.IFS(C301&lt;0,#N/A,C301&gt;1,#N/A,C301&lt;$K$2,C301))</f>
        <v>0.39</v>
      </c>
      <c r="M301" s="1" cm="1">
        <f t="array" ref="M301">IF(D301=0,#N/A,_xlfn.IFS(D301&lt;$I$3,#N/A,D301&gt;$K$3,#N/A,D301&lt;$K$3,D301))</f>
        <v>0.43099999999999999</v>
      </c>
      <c r="N301" s="1" cm="1">
        <f t="array" ref="N301">IF(D301=0,#N/A,_xlfn.IFS(D301&lt;0,#N/A,D301&gt;1,#N/A,D301&lt;$K$2,D301))</f>
        <v>0.43099999999999999</v>
      </c>
      <c r="O301" s="1" cm="1">
        <f t="array" ref="O301">IF(E301=0,#N/A,_xlfn.IFS(E301&lt;$I$4,#N/A,E301&gt;$K$4,#N/A,E301&lt;$K$4,E301))</f>
        <v>11.2</v>
      </c>
      <c r="P301" s="1" cm="1">
        <f t="array" ref="P301">IF(E301=0,#N/A,_xlfn.IFS(E301&lt;0,#N/A,E301&gt;$K$4,#N/A,E301&lt;$K$4,E301))</f>
        <v>11.2</v>
      </c>
      <c r="Q301" s="10" cm="1">
        <f t="array" ref="Q301">IF(F301=0,#N/A,_xlfn.IFS(F301&lt;$I$5,#N/A,F301&gt;$K$5,#N/A,F301&lt;$K$5,F301))</f>
        <v>30.6</v>
      </c>
      <c r="R301" s="10"/>
      <c r="S301" s="10" cm="1">
        <f t="array" ref="S301">IF(G301=0,#N/A,_xlfn.IFS(G301&lt;$I$6,#N/A,G301&gt;$K$6,#N/A,G301&lt;$K$6,G301))</f>
        <v>14</v>
      </c>
      <c r="T301" s="23" cm="1">
        <f t="array" ref="T301">IF(I301=0,#N/A,_xlfn.IFS(I301&lt;$I$7,#N/A,I301&gt;$K$7,#N/A,I301&lt;$K$7,I301))</f>
        <v>2913.8</v>
      </c>
    </row>
    <row r="302" spans="1:20" x14ac:dyDescent="0.3">
      <c r="A302" s="2">
        <v>47322</v>
      </c>
      <c r="B302" s="1" t="s">
        <v>32</v>
      </c>
      <c r="C302" s="1">
        <v>0.61799999999999999</v>
      </c>
      <c r="D302" s="1">
        <v>0.50700000000000001</v>
      </c>
      <c r="E302" s="1">
        <v>60.8</v>
      </c>
      <c r="F302" s="1">
        <v>24.1</v>
      </c>
      <c r="G302" s="1">
        <v>11</v>
      </c>
      <c r="H302" s="1" t="s">
        <v>9</v>
      </c>
      <c r="I302" s="24">
        <v>4599.8</v>
      </c>
      <c r="J302" s="1" t="s">
        <v>10</v>
      </c>
      <c r="K302" s="1" cm="1">
        <f t="array" ref="K302">IF(C302=0,#N/A,_xlfn.IFS(C302&lt;$I$2,#N/A,C302&gt;$K$2,#N/A,C302&lt;$K$2,C302))</f>
        <v>0.61799999999999999</v>
      </c>
      <c r="L302" s="1" cm="1">
        <f t="array" ref="L302">IF(C302=0,#N/A,_xlfn.IFS(C302&lt;0,#N/A,C302&gt;1,#N/A,C302&lt;$K$2,C302))</f>
        <v>0.61799999999999999</v>
      </c>
      <c r="M302" s="1" cm="1">
        <f t="array" ref="M302">IF(D302=0,#N/A,_xlfn.IFS(D302&lt;$I$3,#N/A,D302&gt;$K$3,#N/A,D302&lt;$K$3,D302))</f>
        <v>0.50700000000000001</v>
      </c>
      <c r="N302" s="1" cm="1">
        <f t="array" ref="N302">IF(D302=0,#N/A,_xlfn.IFS(D302&lt;0,#N/A,D302&gt;1,#N/A,D302&lt;$K$2,D302))</f>
        <v>0.50700000000000001</v>
      </c>
      <c r="O302" s="1" cm="1">
        <f t="array" ref="O302">IF(E302=0,#N/A,_xlfn.IFS(E302&lt;$I$4,#N/A,E302&gt;$K$4,#N/A,E302&lt;$K$4,E302))</f>
        <v>60.8</v>
      </c>
      <c r="P302" s="1" cm="1">
        <f t="array" ref="P302">IF(E302=0,#N/A,_xlfn.IFS(E302&lt;0,#N/A,E302&gt;$K$4,#N/A,E302&lt;$K$4,E302))</f>
        <v>60.8</v>
      </c>
      <c r="Q302" s="10" cm="1">
        <f t="array" ref="Q302">IF(F302=0,#N/A,_xlfn.IFS(F302&lt;$I$5,#N/A,F302&gt;$K$5,#N/A,F302&lt;$K$5,F302))</f>
        <v>24.1</v>
      </c>
      <c r="R302" s="10"/>
      <c r="S302" s="10" cm="1">
        <f t="array" ref="S302">IF(G302=0,#N/A,_xlfn.IFS(G302&lt;$I$6,#N/A,G302&gt;$K$6,#N/A,G302&lt;$K$6,G302))</f>
        <v>11</v>
      </c>
      <c r="T302" s="23" cm="1">
        <f t="array" ref="T302">IF(I302=0,#N/A,_xlfn.IFS(I302&lt;$I$7,#N/A,I302&gt;$K$7,#N/A,I302&lt;$K$7,I302))</f>
        <v>4599.8</v>
      </c>
    </row>
    <row r="303" spans="1:20" x14ac:dyDescent="0.3">
      <c r="A303" s="2">
        <v>47329</v>
      </c>
      <c r="B303" s="1" t="s">
        <v>22</v>
      </c>
      <c r="C303" s="1">
        <v>0.80600000000000005</v>
      </c>
      <c r="D303" s="1">
        <v>0.48899999999999999</v>
      </c>
      <c r="E303" s="1">
        <v>28.1</v>
      </c>
      <c r="F303" s="1">
        <v>33.6</v>
      </c>
      <c r="G303" s="1">
        <v>0</v>
      </c>
      <c r="H303" s="1" t="s">
        <v>14</v>
      </c>
      <c r="I303" s="24">
        <v>4055.4</v>
      </c>
      <c r="J303" s="1" t="s">
        <v>10</v>
      </c>
      <c r="K303" s="1" cm="1">
        <f t="array" ref="K303">IF(C303=0,#N/A,_xlfn.IFS(C303&lt;$I$2,#N/A,C303&gt;$K$2,#N/A,C303&lt;$K$2,C303))</f>
        <v>0.80600000000000005</v>
      </c>
      <c r="L303" s="1" cm="1">
        <f t="array" ref="L303">IF(C303=0,#N/A,_xlfn.IFS(C303&lt;0,#N/A,C303&gt;1,#N/A,C303&lt;$K$2,C303))</f>
        <v>0.80600000000000005</v>
      </c>
      <c r="M303" s="1" cm="1">
        <f t="array" ref="M303">IF(D303=0,#N/A,_xlfn.IFS(D303&lt;$I$3,#N/A,D303&gt;$K$3,#N/A,D303&lt;$K$3,D303))</f>
        <v>0.48899999999999999</v>
      </c>
      <c r="N303" s="1" cm="1">
        <f t="array" ref="N303">IF(D303=0,#N/A,_xlfn.IFS(D303&lt;0,#N/A,D303&gt;1,#N/A,D303&lt;$K$2,D303))</f>
        <v>0.48899999999999999</v>
      </c>
      <c r="O303" s="1" cm="1">
        <f t="array" ref="O303">IF(E303=0,#N/A,_xlfn.IFS(E303&lt;$I$4,#N/A,E303&gt;$K$4,#N/A,E303&lt;$K$4,E303))</f>
        <v>28.1</v>
      </c>
      <c r="P303" s="1" cm="1">
        <f t="array" ref="P303">IF(E303=0,#N/A,_xlfn.IFS(E303&lt;0,#N/A,E303&gt;$K$4,#N/A,E303&lt;$K$4,E303))</f>
        <v>28.1</v>
      </c>
      <c r="Q303" s="10" cm="1">
        <f t="array" ref="Q303">IF(F303=0,#N/A,_xlfn.IFS(F303&lt;$I$5,#N/A,F303&gt;$K$5,#N/A,F303&lt;$K$5,F303))</f>
        <v>33.6</v>
      </c>
      <c r="R303" s="10"/>
      <c r="S303" s="10" t="e" cm="1">
        <f t="array" ref="S303">IF(G303=0,#N/A,_xlfn.IFS(G303&lt;$I$6,#N/A,G303&gt;$K$6,#N/A,G303&lt;$K$6,G303))</f>
        <v>#N/A</v>
      </c>
      <c r="T303" s="23" cm="1">
        <f t="array" ref="T303">IF(I303=0,#N/A,_xlfn.IFS(I303&lt;$I$7,#N/A,I303&gt;$K$7,#N/A,I303&lt;$K$7,I303))</f>
        <v>4055.4</v>
      </c>
    </row>
    <row r="304" spans="1:20" x14ac:dyDescent="0.3">
      <c r="A304" s="2">
        <v>47336</v>
      </c>
      <c r="B304" s="1" t="s">
        <v>20</v>
      </c>
      <c r="C304" s="1">
        <v>0.86299999999999999</v>
      </c>
      <c r="D304" s="1">
        <v>0.48</v>
      </c>
      <c r="E304" s="1">
        <v>17.3</v>
      </c>
      <c r="F304" s="1">
        <v>25.6</v>
      </c>
      <c r="G304" s="1">
        <v>8</v>
      </c>
      <c r="H304" s="1" t="s">
        <v>14</v>
      </c>
      <c r="I304" s="24">
        <v>5408.1</v>
      </c>
      <c r="J304" s="1" t="s">
        <v>10</v>
      </c>
      <c r="K304" s="1" cm="1">
        <f t="array" ref="K304">IF(C304=0,#N/A,_xlfn.IFS(C304&lt;$I$2,#N/A,C304&gt;$K$2,#N/A,C304&lt;$K$2,C304))</f>
        <v>0.86299999999999999</v>
      </c>
      <c r="L304" s="1" cm="1">
        <f t="array" ref="L304">IF(C304=0,#N/A,_xlfn.IFS(C304&lt;0,#N/A,C304&gt;1,#N/A,C304&lt;$K$2,C304))</f>
        <v>0.86299999999999999</v>
      </c>
      <c r="M304" s="1" cm="1">
        <f t="array" ref="M304">IF(D304=0,#N/A,_xlfn.IFS(D304&lt;$I$3,#N/A,D304&gt;$K$3,#N/A,D304&lt;$K$3,D304))</f>
        <v>0.48</v>
      </c>
      <c r="N304" s="1" cm="1">
        <f t="array" ref="N304">IF(D304=0,#N/A,_xlfn.IFS(D304&lt;0,#N/A,D304&gt;1,#N/A,D304&lt;$K$2,D304))</f>
        <v>0.48</v>
      </c>
      <c r="O304" s="1" cm="1">
        <f t="array" ref="O304">IF(E304=0,#N/A,_xlfn.IFS(E304&lt;$I$4,#N/A,E304&gt;$K$4,#N/A,E304&lt;$K$4,E304))</f>
        <v>17.3</v>
      </c>
      <c r="P304" s="1" cm="1">
        <f t="array" ref="P304">IF(E304=0,#N/A,_xlfn.IFS(E304&lt;0,#N/A,E304&gt;$K$4,#N/A,E304&lt;$K$4,E304))</f>
        <v>17.3</v>
      </c>
      <c r="Q304" s="10" cm="1">
        <f t="array" ref="Q304">IF(F304=0,#N/A,_xlfn.IFS(F304&lt;$I$5,#N/A,F304&gt;$K$5,#N/A,F304&lt;$K$5,F304))</f>
        <v>25.6</v>
      </c>
      <c r="R304" s="10"/>
      <c r="S304" s="10" cm="1">
        <f t="array" ref="S304">IF(G304=0,#N/A,_xlfn.IFS(G304&lt;$I$6,#N/A,G304&gt;$K$6,#N/A,G304&lt;$K$6,G304))</f>
        <v>8</v>
      </c>
      <c r="T304" s="23" cm="1">
        <f t="array" ref="T304">IF(I304=0,#N/A,_xlfn.IFS(I304&lt;$I$7,#N/A,I304&gt;$K$7,#N/A,I304&lt;$K$7,I304))</f>
        <v>5408.1</v>
      </c>
    </row>
    <row r="305" spans="1:20" x14ac:dyDescent="0.3">
      <c r="A305" s="2">
        <v>47343</v>
      </c>
      <c r="B305" s="1" t="s">
        <v>32</v>
      </c>
      <c r="C305" s="1">
        <v>0.27400000000000002</v>
      </c>
      <c r="D305" s="1">
        <v>0.19400000000000001</v>
      </c>
      <c r="E305" s="1">
        <v>38</v>
      </c>
      <c r="F305" s="1">
        <v>28.2</v>
      </c>
      <c r="G305" s="1">
        <v>5</v>
      </c>
      <c r="H305" s="1" t="s">
        <v>18</v>
      </c>
      <c r="I305" s="24">
        <v>1904.6</v>
      </c>
      <c r="J305" s="1" t="s">
        <v>12</v>
      </c>
      <c r="K305" s="1" cm="1">
        <f t="array" ref="K305">IF(C305=0,#N/A,_xlfn.IFS(C305&lt;$I$2,#N/A,C305&gt;$K$2,#N/A,C305&lt;$K$2,C305))</f>
        <v>0.27400000000000002</v>
      </c>
      <c r="L305" s="1" cm="1">
        <f t="array" ref="L305">IF(C305=0,#N/A,_xlfn.IFS(C305&lt;0,#N/A,C305&gt;1,#N/A,C305&lt;$K$2,C305))</f>
        <v>0.27400000000000002</v>
      </c>
      <c r="M305" s="1" cm="1">
        <f t="array" ref="M305">IF(D305=0,#N/A,_xlfn.IFS(D305&lt;$I$3,#N/A,D305&gt;$K$3,#N/A,D305&lt;$K$3,D305))</f>
        <v>0.19400000000000001</v>
      </c>
      <c r="N305" s="1" cm="1">
        <f t="array" ref="N305">IF(D305=0,#N/A,_xlfn.IFS(D305&lt;0,#N/A,D305&gt;1,#N/A,D305&lt;$K$2,D305))</f>
        <v>0.19400000000000001</v>
      </c>
      <c r="O305" s="1" cm="1">
        <f t="array" ref="O305">IF(E305=0,#N/A,_xlfn.IFS(E305&lt;$I$4,#N/A,E305&gt;$K$4,#N/A,E305&lt;$K$4,E305))</f>
        <v>38</v>
      </c>
      <c r="P305" s="1" cm="1">
        <f t="array" ref="P305">IF(E305=0,#N/A,_xlfn.IFS(E305&lt;0,#N/A,E305&gt;$K$4,#N/A,E305&lt;$K$4,E305))</f>
        <v>38</v>
      </c>
      <c r="Q305" s="10" cm="1">
        <f t="array" ref="Q305">IF(F305=0,#N/A,_xlfn.IFS(F305&lt;$I$5,#N/A,F305&gt;$K$5,#N/A,F305&lt;$K$5,F305))</f>
        <v>28.2</v>
      </c>
      <c r="R305" s="10"/>
      <c r="S305" s="10" cm="1">
        <f t="array" ref="S305">IF(G305=0,#N/A,_xlfn.IFS(G305&lt;$I$6,#N/A,G305&gt;$K$6,#N/A,G305&lt;$K$6,G305))</f>
        <v>5</v>
      </c>
      <c r="T305" s="23" cm="1">
        <f t="array" ref="T305">IF(I305=0,#N/A,_xlfn.IFS(I305&lt;$I$7,#N/A,I305&gt;$K$7,#N/A,I305&lt;$K$7,I305))</f>
        <v>1904.6</v>
      </c>
    </row>
    <row r="306" spans="1:20" x14ac:dyDescent="0.3">
      <c r="A306" s="2">
        <v>47350</v>
      </c>
      <c r="B306" s="1" t="s">
        <v>29</v>
      </c>
      <c r="C306" s="1">
        <v>0.308</v>
      </c>
      <c r="D306" s="1">
        <v>0.14399999999999999</v>
      </c>
      <c r="E306" s="1">
        <v>80.099999999999994</v>
      </c>
      <c r="F306" s="1">
        <v>20.8</v>
      </c>
      <c r="G306" s="1">
        <v>14</v>
      </c>
      <c r="H306" s="1" t="s">
        <v>14</v>
      </c>
      <c r="I306" s="24">
        <v>2661.4</v>
      </c>
      <c r="J306" s="1" t="s">
        <v>12</v>
      </c>
      <c r="K306" s="1" cm="1">
        <f t="array" ref="K306">IF(C306=0,#N/A,_xlfn.IFS(C306&lt;$I$2,#N/A,C306&gt;$K$2,#N/A,C306&lt;$K$2,C306))</f>
        <v>0.308</v>
      </c>
      <c r="L306" s="1" cm="1">
        <f t="array" ref="L306">IF(C306=0,#N/A,_xlfn.IFS(C306&lt;0,#N/A,C306&gt;1,#N/A,C306&lt;$K$2,C306))</f>
        <v>0.308</v>
      </c>
      <c r="M306" s="1" cm="1">
        <f t="array" ref="M306">IF(D306=0,#N/A,_xlfn.IFS(D306&lt;$I$3,#N/A,D306&gt;$K$3,#N/A,D306&lt;$K$3,D306))</f>
        <v>0.14399999999999999</v>
      </c>
      <c r="N306" s="1" cm="1">
        <f t="array" ref="N306">IF(D306=0,#N/A,_xlfn.IFS(D306&lt;0,#N/A,D306&gt;1,#N/A,D306&lt;$K$2,D306))</f>
        <v>0.14399999999999999</v>
      </c>
      <c r="O306" s="1" cm="1">
        <f t="array" ref="O306">IF(E306=0,#N/A,_xlfn.IFS(E306&lt;$I$4,#N/A,E306&gt;$K$4,#N/A,E306&lt;$K$4,E306))</f>
        <v>80.099999999999994</v>
      </c>
      <c r="P306" s="1" cm="1">
        <f t="array" ref="P306">IF(E306=0,#N/A,_xlfn.IFS(E306&lt;0,#N/A,E306&gt;$K$4,#N/A,E306&lt;$K$4,E306))</f>
        <v>80.099999999999994</v>
      </c>
      <c r="Q306" s="10" cm="1">
        <f t="array" ref="Q306">IF(F306=0,#N/A,_xlfn.IFS(F306&lt;$I$5,#N/A,F306&gt;$K$5,#N/A,F306&lt;$K$5,F306))</f>
        <v>20.8</v>
      </c>
      <c r="R306" s="10"/>
      <c r="S306" s="10" cm="1">
        <f t="array" ref="S306">IF(G306=0,#N/A,_xlfn.IFS(G306&lt;$I$6,#N/A,G306&gt;$K$6,#N/A,G306&lt;$K$6,G306))</f>
        <v>14</v>
      </c>
      <c r="T306" s="23" cm="1">
        <f t="array" ref="T306">IF(I306=0,#N/A,_xlfn.IFS(I306&lt;$I$7,#N/A,I306&gt;$K$7,#N/A,I306&lt;$K$7,I306))</f>
        <v>2661.4</v>
      </c>
    </row>
    <row r="307" spans="1:20" x14ac:dyDescent="0.3">
      <c r="A307" s="2">
        <v>47357</v>
      </c>
      <c r="B307" s="1" t="s">
        <v>25</v>
      </c>
      <c r="C307" s="1">
        <v>0.86099999999999999</v>
      </c>
      <c r="D307" s="1">
        <v>0.44900000000000001</v>
      </c>
      <c r="E307" s="1">
        <v>39.200000000000003</v>
      </c>
      <c r="F307" s="1">
        <v>26.4</v>
      </c>
      <c r="G307" s="1">
        <v>11</v>
      </c>
      <c r="H307" s="1" t="s">
        <v>18</v>
      </c>
      <c r="I307" s="24">
        <v>5713.2</v>
      </c>
      <c r="J307" s="1" t="s">
        <v>10</v>
      </c>
      <c r="K307" s="1" cm="1">
        <f t="array" ref="K307">IF(C307=0,#N/A,_xlfn.IFS(C307&lt;$I$2,#N/A,C307&gt;$K$2,#N/A,C307&lt;$K$2,C307))</f>
        <v>0.86099999999999999</v>
      </c>
      <c r="L307" s="1" cm="1">
        <f t="array" ref="L307">IF(C307=0,#N/A,_xlfn.IFS(C307&lt;0,#N/A,C307&gt;1,#N/A,C307&lt;$K$2,C307))</f>
        <v>0.86099999999999999</v>
      </c>
      <c r="M307" s="1" cm="1">
        <f t="array" ref="M307">IF(D307=0,#N/A,_xlfn.IFS(D307&lt;$I$3,#N/A,D307&gt;$K$3,#N/A,D307&lt;$K$3,D307))</f>
        <v>0.44900000000000001</v>
      </c>
      <c r="N307" s="1" cm="1">
        <f t="array" ref="N307">IF(D307=0,#N/A,_xlfn.IFS(D307&lt;0,#N/A,D307&gt;1,#N/A,D307&lt;$K$2,D307))</f>
        <v>0.44900000000000001</v>
      </c>
      <c r="O307" s="1" cm="1">
        <f t="array" ref="O307">IF(E307=0,#N/A,_xlfn.IFS(E307&lt;$I$4,#N/A,E307&gt;$K$4,#N/A,E307&lt;$K$4,E307))</f>
        <v>39.200000000000003</v>
      </c>
      <c r="P307" s="1" cm="1">
        <f t="array" ref="P307">IF(E307=0,#N/A,_xlfn.IFS(E307&lt;0,#N/A,E307&gt;$K$4,#N/A,E307&lt;$K$4,E307))</f>
        <v>39.200000000000003</v>
      </c>
      <c r="Q307" s="10" cm="1">
        <f t="array" ref="Q307">IF(F307=0,#N/A,_xlfn.IFS(F307&lt;$I$5,#N/A,F307&gt;$K$5,#N/A,F307&lt;$K$5,F307))</f>
        <v>26.4</v>
      </c>
      <c r="R307" s="10"/>
      <c r="S307" s="10" cm="1">
        <f t="array" ref="S307">IF(G307=0,#N/A,_xlfn.IFS(G307&lt;$I$6,#N/A,G307&gt;$K$6,#N/A,G307&lt;$K$6,G307))</f>
        <v>11</v>
      </c>
      <c r="T307" s="23" cm="1">
        <f t="array" ref="T307">IF(I307=0,#N/A,_xlfn.IFS(I307&lt;$I$7,#N/A,I307&gt;$K$7,#N/A,I307&lt;$K$7,I307))</f>
        <v>5713.2</v>
      </c>
    </row>
    <row r="308" spans="1:20" x14ac:dyDescent="0.3">
      <c r="A308" s="2">
        <v>47364</v>
      </c>
      <c r="B308" s="1" t="s">
        <v>24</v>
      </c>
      <c r="C308" s="1">
        <v>0.71599999999999997</v>
      </c>
      <c r="D308" s="1">
        <v>0.28399999999999997</v>
      </c>
      <c r="E308" s="1">
        <v>75.099999999999994</v>
      </c>
      <c r="F308" s="1">
        <v>32.5</v>
      </c>
      <c r="G308" s="1">
        <v>1</v>
      </c>
      <c r="H308" s="1" t="s">
        <v>9</v>
      </c>
      <c r="I308" s="24">
        <v>3333.4</v>
      </c>
      <c r="J308" s="1" t="s">
        <v>10</v>
      </c>
      <c r="K308" s="1" cm="1">
        <f t="array" ref="K308">IF(C308=0,#N/A,_xlfn.IFS(C308&lt;$I$2,#N/A,C308&gt;$K$2,#N/A,C308&lt;$K$2,C308))</f>
        <v>0.71599999999999997</v>
      </c>
      <c r="L308" s="1" cm="1">
        <f t="array" ref="L308">IF(C308=0,#N/A,_xlfn.IFS(C308&lt;0,#N/A,C308&gt;1,#N/A,C308&lt;$K$2,C308))</f>
        <v>0.71599999999999997</v>
      </c>
      <c r="M308" s="1" cm="1">
        <f t="array" ref="M308">IF(D308=0,#N/A,_xlfn.IFS(D308&lt;$I$3,#N/A,D308&gt;$K$3,#N/A,D308&lt;$K$3,D308))</f>
        <v>0.28399999999999997</v>
      </c>
      <c r="N308" s="1" cm="1">
        <f t="array" ref="N308">IF(D308=0,#N/A,_xlfn.IFS(D308&lt;0,#N/A,D308&gt;1,#N/A,D308&lt;$K$2,D308))</f>
        <v>0.28399999999999997</v>
      </c>
      <c r="O308" s="1" cm="1">
        <f t="array" ref="O308">IF(E308=0,#N/A,_xlfn.IFS(E308&lt;$I$4,#N/A,E308&gt;$K$4,#N/A,E308&lt;$K$4,E308))</f>
        <v>75.099999999999994</v>
      </c>
      <c r="P308" s="1" cm="1">
        <f t="array" ref="P308">IF(E308=0,#N/A,_xlfn.IFS(E308&lt;0,#N/A,E308&gt;$K$4,#N/A,E308&lt;$K$4,E308))</f>
        <v>75.099999999999994</v>
      </c>
      <c r="Q308" s="10" cm="1">
        <f t="array" ref="Q308">IF(F308=0,#N/A,_xlfn.IFS(F308&lt;$I$5,#N/A,F308&gt;$K$5,#N/A,F308&lt;$K$5,F308))</f>
        <v>32.5</v>
      </c>
      <c r="R308" s="10"/>
      <c r="S308" s="10" cm="1">
        <f t="array" ref="S308">IF(G308=0,#N/A,_xlfn.IFS(G308&lt;$I$6,#N/A,G308&gt;$K$6,#N/A,G308&lt;$K$6,G308))</f>
        <v>1</v>
      </c>
      <c r="T308" s="23" cm="1">
        <f t="array" ref="T308">IF(I308=0,#N/A,_xlfn.IFS(I308&lt;$I$7,#N/A,I308&gt;$K$7,#N/A,I308&lt;$K$7,I308))</f>
        <v>3333.4</v>
      </c>
    </row>
    <row r="309" spans="1:20" x14ac:dyDescent="0.3">
      <c r="A309" s="2">
        <v>47371</v>
      </c>
      <c r="B309" s="1" t="s">
        <v>20</v>
      </c>
      <c r="C309" s="1">
        <v>0.81799999999999995</v>
      </c>
      <c r="D309" s="1">
        <v>0.316</v>
      </c>
      <c r="E309" s="1">
        <v>12.5</v>
      </c>
      <c r="F309" s="1">
        <v>32.1</v>
      </c>
      <c r="G309" s="1">
        <v>4</v>
      </c>
      <c r="H309" s="1" t="s">
        <v>9</v>
      </c>
      <c r="I309" s="24">
        <v>4294.3</v>
      </c>
      <c r="J309" s="1" t="s">
        <v>10</v>
      </c>
      <c r="K309" s="1" cm="1">
        <f t="array" ref="K309">IF(C309=0,#N/A,_xlfn.IFS(C309&lt;$I$2,#N/A,C309&gt;$K$2,#N/A,C309&lt;$K$2,C309))</f>
        <v>0.81799999999999995</v>
      </c>
      <c r="L309" s="1" cm="1">
        <f t="array" ref="L309">IF(C309=0,#N/A,_xlfn.IFS(C309&lt;0,#N/A,C309&gt;1,#N/A,C309&lt;$K$2,C309))</f>
        <v>0.81799999999999995</v>
      </c>
      <c r="M309" s="1" cm="1">
        <f t="array" ref="M309">IF(D309=0,#N/A,_xlfn.IFS(D309&lt;$I$3,#N/A,D309&gt;$K$3,#N/A,D309&lt;$K$3,D309))</f>
        <v>0.316</v>
      </c>
      <c r="N309" s="1" cm="1">
        <f t="array" ref="N309">IF(D309=0,#N/A,_xlfn.IFS(D309&lt;0,#N/A,D309&gt;1,#N/A,D309&lt;$K$2,D309))</f>
        <v>0.316</v>
      </c>
      <c r="O309" s="1" cm="1">
        <f t="array" ref="O309">IF(E309=0,#N/A,_xlfn.IFS(E309&lt;$I$4,#N/A,E309&gt;$K$4,#N/A,E309&lt;$K$4,E309))</f>
        <v>12.5</v>
      </c>
      <c r="P309" s="1" cm="1">
        <f t="array" ref="P309">IF(E309=0,#N/A,_xlfn.IFS(E309&lt;0,#N/A,E309&gt;$K$4,#N/A,E309&lt;$K$4,E309))</f>
        <v>12.5</v>
      </c>
      <c r="Q309" s="10" cm="1">
        <f t="array" ref="Q309">IF(F309=0,#N/A,_xlfn.IFS(F309&lt;$I$5,#N/A,F309&gt;$K$5,#N/A,F309&lt;$K$5,F309))</f>
        <v>32.1</v>
      </c>
      <c r="R309" s="10"/>
      <c r="S309" s="10" cm="1">
        <f t="array" ref="S309">IF(G309=0,#N/A,_xlfn.IFS(G309&lt;$I$6,#N/A,G309&gt;$K$6,#N/A,G309&lt;$K$6,G309))</f>
        <v>4</v>
      </c>
      <c r="T309" s="23" cm="1">
        <f t="array" ref="T309">IF(I309=0,#N/A,_xlfn.IFS(I309&lt;$I$7,#N/A,I309&gt;$K$7,#N/A,I309&lt;$K$7,I309))</f>
        <v>4294.3</v>
      </c>
    </row>
    <row r="310" spans="1:20" x14ac:dyDescent="0.3">
      <c r="A310" s="2">
        <v>47378</v>
      </c>
      <c r="B310" s="1" t="s">
        <v>22</v>
      </c>
      <c r="C310" s="1">
        <v>0.34200000000000003</v>
      </c>
      <c r="D310" s="1">
        <v>0.11600000000000001</v>
      </c>
      <c r="E310" s="1">
        <v>77.3</v>
      </c>
      <c r="F310" s="1">
        <v>23.4</v>
      </c>
      <c r="G310" s="1">
        <v>12</v>
      </c>
      <c r="H310" s="1" t="s">
        <v>14</v>
      </c>
      <c r="I310" s="24">
        <v>2895.3</v>
      </c>
      <c r="J310" s="1" t="s">
        <v>12</v>
      </c>
      <c r="K310" s="1" cm="1">
        <f t="array" ref="K310">IF(C310=0,#N/A,_xlfn.IFS(C310&lt;$I$2,#N/A,C310&gt;$K$2,#N/A,C310&lt;$K$2,C310))</f>
        <v>0.34200000000000003</v>
      </c>
      <c r="L310" s="1" cm="1">
        <f t="array" ref="L310">IF(C310=0,#N/A,_xlfn.IFS(C310&lt;0,#N/A,C310&gt;1,#N/A,C310&lt;$K$2,C310))</f>
        <v>0.34200000000000003</v>
      </c>
      <c r="M310" s="1" cm="1">
        <f t="array" ref="M310">IF(D310=0,#N/A,_xlfn.IFS(D310&lt;$I$3,#N/A,D310&gt;$K$3,#N/A,D310&lt;$K$3,D310))</f>
        <v>0.11600000000000001</v>
      </c>
      <c r="N310" s="1" cm="1">
        <f t="array" ref="N310">IF(D310=0,#N/A,_xlfn.IFS(D310&lt;0,#N/A,D310&gt;1,#N/A,D310&lt;$K$2,D310))</f>
        <v>0.11600000000000001</v>
      </c>
      <c r="O310" s="1" cm="1">
        <f t="array" ref="O310">IF(E310=0,#N/A,_xlfn.IFS(E310&lt;$I$4,#N/A,E310&gt;$K$4,#N/A,E310&lt;$K$4,E310))</f>
        <v>77.3</v>
      </c>
      <c r="P310" s="1" cm="1">
        <f t="array" ref="P310">IF(E310=0,#N/A,_xlfn.IFS(E310&lt;0,#N/A,E310&gt;$K$4,#N/A,E310&lt;$K$4,E310))</f>
        <v>77.3</v>
      </c>
      <c r="Q310" s="10" cm="1">
        <f t="array" ref="Q310">IF(F310=0,#N/A,_xlfn.IFS(F310&lt;$I$5,#N/A,F310&gt;$K$5,#N/A,F310&lt;$K$5,F310))</f>
        <v>23.4</v>
      </c>
      <c r="R310" s="10"/>
      <c r="S310" s="10" cm="1">
        <f t="array" ref="S310">IF(G310=0,#N/A,_xlfn.IFS(G310&lt;$I$6,#N/A,G310&gt;$K$6,#N/A,G310&lt;$K$6,G310))</f>
        <v>12</v>
      </c>
      <c r="T310" s="23" cm="1">
        <f t="array" ref="T310">IF(I310=0,#N/A,_xlfn.IFS(I310&lt;$I$7,#N/A,I310&gt;$K$7,#N/A,I310&lt;$K$7,I310))</f>
        <v>2895.3</v>
      </c>
    </row>
    <row r="311" spans="1:20" x14ac:dyDescent="0.3">
      <c r="A311" s="2">
        <v>47385</v>
      </c>
      <c r="B311" s="1" t="s">
        <v>31</v>
      </c>
      <c r="C311" s="1">
        <v>0.61099999999999999</v>
      </c>
      <c r="D311" s="1">
        <v>0.23</v>
      </c>
      <c r="E311" s="1">
        <v>23.7</v>
      </c>
      <c r="F311" s="1">
        <v>23.4</v>
      </c>
      <c r="G311" s="1">
        <v>10</v>
      </c>
      <c r="H311" s="1" t="s">
        <v>9</v>
      </c>
      <c r="I311" s="24">
        <v>4710.3999999999996</v>
      </c>
      <c r="J311" s="1" t="s">
        <v>10</v>
      </c>
      <c r="K311" s="1" cm="1">
        <f t="array" ref="K311">IF(C311=0,#N/A,_xlfn.IFS(C311&lt;$I$2,#N/A,C311&gt;$K$2,#N/A,C311&lt;$K$2,C311))</f>
        <v>0.61099999999999999</v>
      </c>
      <c r="L311" s="1" cm="1">
        <f t="array" ref="L311">IF(C311=0,#N/A,_xlfn.IFS(C311&lt;0,#N/A,C311&gt;1,#N/A,C311&lt;$K$2,C311))</f>
        <v>0.61099999999999999</v>
      </c>
      <c r="M311" s="1" cm="1">
        <f t="array" ref="M311">IF(D311=0,#N/A,_xlfn.IFS(D311&lt;$I$3,#N/A,D311&gt;$K$3,#N/A,D311&lt;$K$3,D311))</f>
        <v>0.23</v>
      </c>
      <c r="N311" s="1" cm="1">
        <f t="array" ref="N311">IF(D311=0,#N/A,_xlfn.IFS(D311&lt;0,#N/A,D311&gt;1,#N/A,D311&lt;$K$2,D311))</f>
        <v>0.23</v>
      </c>
      <c r="O311" s="1" cm="1">
        <f t="array" ref="O311">IF(E311=0,#N/A,_xlfn.IFS(E311&lt;$I$4,#N/A,E311&gt;$K$4,#N/A,E311&lt;$K$4,E311))</f>
        <v>23.7</v>
      </c>
      <c r="P311" s="1" cm="1">
        <f t="array" ref="P311">IF(E311=0,#N/A,_xlfn.IFS(E311&lt;0,#N/A,E311&gt;$K$4,#N/A,E311&lt;$K$4,E311))</f>
        <v>23.7</v>
      </c>
      <c r="Q311" s="10" cm="1">
        <f t="array" ref="Q311">IF(F311=0,#N/A,_xlfn.IFS(F311&lt;$I$5,#N/A,F311&gt;$K$5,#N/A,F311&lt;$K$5,F311))</f>
        <v>23.4</v>
      </c>
      <c r="R311" s="10"/>
      <c r="S311" s="10" cm="1">
        <f t="array" ref="S311">IF(G311=0,#N/A,_xlfn.IFS(G311&lt;$I$6,#N/A,G311&gt;$K$6,#N/A,G311&lt;$K$6,G311))</f>
        <v>10</v>
      </c>
      <c r="T311" s="23" cm="1">
        <f t="array" ref="T311">IF(I311=0,#N/A,_xlfn.IFS(I311&lt;$I$7,#N/A,I311&gt;$K$7,#N/A,I311&lt;$K$7,I311))</f>
        <v>4710.3999999999996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5E8-ECC9-493A-B04A-9E9FF301212B}">
  <dimension ref="A1:M301"/>
  <sheetViews>
    <sheetView workbookViewId="0">
      <selection activeCell="B8" sqref="B8"/>
    </sheetView>
  </sheetViews>
  <sheetFormatPr baseColWidth="10" defaultRowHeight="14.4" x14ac:dyDescent="0.3"/>
  <cols>
    <col min="1" max="2" width="11" customWidth="1"/>
    <col min="3" max="9" width="11" style="1" customWidth="1"/>
    <col min="10" max="13" width="11.5546875" style="1"/>
  </cols>
  <sheetData>
    <row r="1" spans="1:9" s="3" customFormat="1" ht="57.6" x14ac:dyDescent="0.3">
      <c r="A1" s="11" t="s">
        <v>51</v>
      </c>
      <c r="B1" s="11" t="s">
        <v>1</v>
      </c>
      <c r="C1" s="3" t="s">
        <v>35</v>
      </c>
      <c r="D1" s="3" t="s">
        <v>44</v>
      </c>
      <c r="E1" s="3" t="s">
        <v>46</v>
      </c>
      <c r="F1" s="3" t="s">
        <v>49</v>
      </c>
      <c r="G1" s="3" t="s">
        <v>5</v>
      </c>
      <c r="H1" s="3" t="s">
        <v>50</v>
      </c>
      <c r="I1" s="3" t="s">
        <v>52</v>
      </c>
    </row>
    <row r="2" spans="1:9" x14ac:dyDescent="0.3">
      <c r="A2" s="2">
        <v>45292</v>
      </c>
      <c r="B2" s="2" t="s">
        <v>8</v>
      </c>
      <c r="C2" s="1">
        <v>0.79800000000000004</v>
      </c>
      <c r="D2" s="1">
        <v>0.45100000000000001</v>
      </c>
      <c r="E2" s="1">
        <v>3.4</v>
      </c>
      <c r="F2" s="1">
        <v>4</v>
      </c>
      <c r="G2" s="1" t="s">
        <v>9</v>
      </c>
      <c r="H2" s="1">
        <v>4567.8</v>
      </c>
      <c r="I2" s="1" t="s">
        <v>10</v>
      </c>
    </row>
    <row r="3" spans="1:9" x14ac:dyDescent="0.3">
      <c r="A3" s="2">
        <v>45299</v>
      </c>
      <c r="B3" s="2" t="s">
        <v>11</v>
      </c>
      <c r="C3" s="1">
        <v>0.36899999999999999</v>
      </c>
      <c r="D3" s="1">
        <v>0.44</v>
      </c>
      <c r="E3" s="1">
        <v>87.9</v>
      </c>
      <c r="F3" s="1">
        <v>7</v>
      </c>
      <c r="G3" s="1" t="s">
        <v>9</v>
      </c>
      <c r="H3" s="1">
        <v>2857.5</v>
      </c>
      <c r="I3" s="1" t="s">
        <v>12</v>
      </c>
    </row>
    <row r="4" spans="1:9" x14ac:dyDescent="0.3">
      <c r="A4" s="2">
        <v>45306</v>
      </c>
      <c r="B4" s="2" t="s">
        <v>13</v>
      </c>
      <c r="C4" s="1">
        <v>0.872</v>
      </c>
      <c r="D4" s="1">
        <v>0.30399999999999999</v>
      </c>
      <c r="E4" s="1">
        <v>24.3</v>
      </c>
      <c r="F4" s="1">
        <v>4</v>
      </c>
      <c r="G4" s="1" t="s">
        <v>14</v>
      </c>
      <c r="H4" s="1">
        <v>4812.3999999999996</v>
      </c>
      <c r="I4" s="1" t="s">
        <v>10</v>
      </c>
    </row>
    <row r="5" spans="1:9" x14ac:dyDescent="0.3">
      <c r="A5" s="2">
        <v>45313</v>
      </c>
      <c r="B5" s="2" t="s">
        <v>15</v>
      </c>
      <c r="C5" s="1">
        <v>0.33800000000000002</v>
      </c>
      <c r="D5" s="1">
        <v>0.108</v>
      </c>
      <c r="E5" s="1">
        <v>55.7</v>
      </c>
      <c r="F5" s="1">
        <v>9</v>
      </c>
      <c r="G5" s="1" t="s">
        <v>9</v>
      </c>
      <c r="H5" s="1">
        <v>2442.1999999999998</v>
      </c>
      <c r="I5" s="1" t="s">
        <v>12</v>
      </c>
    </row>
    <row r="6" spans="1:9" x14ac:dyDescent="0.3">
      <c r="A6" s="2">
        <v>45320</v>
      </c>
      <c r="B6" s="2" t="s">
        <v>15</v>
      </c>
      <c r="C6" s="1">
        <v>0.86599999999999999</v>
      </c>
      <c r="D6" s="1">
        <v>0.39100000000000001</v>
      </c>
      <c r="E6" s="1">
        <v>3.9</v>
      </c>
      <c r="F6" s="1">
        <v>3</v>
      </c>
      <c r="G6" s="1" t="s">
        <v>9</v>
      </c>
      <c r="H6" s="1">
        <v>6110.8</v>
      </c>
      <c r="I6" s="1" t="s">
        <v>16</v>
      </c>
    </row>
    <row r="7" spans="1:9" x14ac:dyDescent="0.3">
      <c r="A7" s="2">
        <v>45327</v>
      </c>
      <c r="B7" s="2" t="s">
        <v>17</v>
      </c>
      <c r="C7" s="1">
        <v>0.89600000000000002</v>
      </c>
      <c r="D7" s="1">
        <v>0.22700000000000001</v>
      </c>
      <c r="E7" s="1">
        <v>66.7</v>
      </c>
      <c r="F7" s="1">
        <v>11</v>
      </c>
      <c r="G7" s="1" t="s">
        <v>18</v>
      </c>
      <c r="H7" s="1">
        <v>6013.9</v>
      </c>
      <c r="I7" s="1" t="s">
        <v>16</v>
      </c>
    </row>
    <row r="8" spans="1:9" x14ac:dyDescent="0.3">
      <c r="A8" s="2">
        <v>45334</v>
      </c>
      <c r="B8" s="2" t="s">
        <v>19</v>
      </c>
      <c r="C8" s="1">
        <v>0.69799999999999995</v>
      </c>
      <c r="D8" s="1">
        <v>0.32500000000000001</v>
      </c>
      <c r="E8" s="1">
        <v>32.299999999999997</v>
      </c>
      <c r="F8" s="1">
        <v>5</v>
      </c>
      <c r="G8" s="1" t="s">
        <v>18</v>
      </c>
      <c r="H8" s="1">
        <v>4122.3</v>
      </c>
      <c r="I8" s="1" t="s">
        <v>10</v>
      </c>
    </row>
    <row r="9" spans="1:9" x14ac:dyDescent="0.3">
      <c r="A9" s="2">
        <v>45341</v>
      </c>
      <c r="B9" s="2" t="s">
        <v>20</v>
      </c>
      <c r="C9" s="1">
        <v>0.88700000000000001</v>
      </c>
      <c r="D9" s="1">
        <v>0.57899999999999996</v>
      </c>
      <c r="E9" s="1">
        <v>89.8</v>
      </c>
      <c r="F9" s="1">
        <v>12</v>
      </c>
      <c r="G9" s="1" t="s">
        <v>9</v>
      </c>
      <c r="H9" s="1">
        <v>5317.1</v>
      </c>
      <c r="I9" s="1" t="s">
        <v>10</v>
      </c>
    </row>
    <row r="10" spans="1:9" x14ac:dyDescent="0.3">
      <c r="A10" s="2">
        <v>45348</v>
      </c>
      <c r="B10" s="2" t="s">
        <v>21</v>
      </c>
      <c r="C10" s="1">
        <v>0.59899999999999998</v>
      </c>
      <c r="D10" s="1">
        <v>0.3</v>
      </c>
      <c r="E10" s="1">
        <v>88.8</v>
      </c>
      <c r="F10" s="1">
        <v>14</v>
      </c>
      <c r="G10" s="1" t="s">
        <v>9</v>
      </c>
      <c r="H10" s="1">
        <v>2878.5</v>
      </c>
      <c r="I10" s="1" t="s">
        <v>12</v>
      </c>
    </row>
    <row r="11" spans="1:9" x14ac:dyDescent="0.3">
      <c r="A11" s="2">
        <v>45355</v>
      </c>
      <c r="B11" s="2" t="s">
        <v>8</v>
      </c>
      <c r="C11" s="1">
        <v>0.38200000000000001</v>
      </c>
      <c r="D11" s="1">
        <v>0.52</v>
      </c>
      <c r="E11" s="1">
        <v>32.5</v>
      </c>
      <c r="F11" s="1">
        <v>11</v>
      </c>
      <c r="G11" s="1" t="s">
        <v>18</v>
      </c>
      <c r="H11" s="1">
        <v>3584</v>
      </c>
      <c r="I11" s="1" t="s">
        <v>10</v>
      </c>
    </row>
    <row r="12" spans="1:9" x14ac:dyDescent="0.3">
      <c r="A12" s="2">
        <v>45362</v>
      </c>
      <c r="B12" s="2" t="s">
        <v>21</v>
      </c>
      <c r="C12" s="1">
        <v>0.50600000000000001</v>
      </c>
      <c r="D12" s="1">
        <v>0.19400000000000001</v>
      </c>
      <c r="E12" s="1">
        <v>90.1</v>
      </c>
      <c r="F12" s="1">
        <v>4</v>
      </c>
      <c r="G12" s="1" t="s">
        <v>9</v>
      </c>
      <c r="H12" s="1">
        <v>3525.5</v>
      </c>
      <c r="I12" s="1" t="s">
        <v>10</v>
      </c>
    </row>
    <row r="13" spans="1:9" x14ac:dyDescent="0.3">
      <c r="A13" s="2">
        <v>45369</v>
      </c>
      <c r="B13" s="2" t="s">
        <v>15</v>
      </c>
      <c r="C13" s="1">
        <v>0.61499999999999999</v>
      </c>
      <c r="D13" s="1">
        <v>0.436</v>
      </c>
      <c r="E13" s="1">
        <v>99.6</v>
      </c>
      <c r="F13" s="1">
        <v>13</v>
      </c>
      <c r="G13" s="1" t="s">
        <v>14</v>
      </c>
      <c r="H13" s="1">
        <v>4698</v>
      </c>
      <c r="I13" s="1" t="s">
        <v>10</v>
      </c>
    </row>
    <row r="14" spans="1:9" x14ac:dyDescent="0.3">
      <c r="A14" s="2">
        <v>45376</v>
      </c>
      <c r="B14" s="2" t="s">
        <v>22</v>
      </c>
      <c r="C14" s="1">
        <v>0.251</v>
      </c>
      <c r="D14" s="1">
        <v>0.58899999999999997</v>
      </c>
      <c r="E14" s="1">
        <v>82.5</v>
      </c>
      <c r="F14" s="1">
        <v>6</v>
      </c>
      <c r="G14" s="1" t="s">
        <v>14</v>
      </c>
      <c r="H14" s="1">
        <v>911.8</v>
      </c>
      <c r="I14" s="1" t="s">
        <v>12</v>
      </c>
    </row>
    <row r="15" spans="1:9" x14ac:dyDescent="0.3">
      <c r="A15" s="2">
        <v>45383</v>
      </c>
      <c r="B15" s="2" t="s">
        <v>22</v>
      </c>
      <c r="C15" s="1">
        <v>0.63600000000000001</v>
      </c>
      <c r="D15" s="1">
        <v>0.151</v>
      </c>
      <c r="E15" s="1">
        <v>84.5</v>
      </c>
      <c r="F15" s="1">
        <v>13</v>
      </c>
      <c r="G15" s="1" t="s">
        <v>14</v>
      </c>
      <c r="H15" s="1">
        <v>3831.6</v>
      </c>
      <c r="I15" s="1" t="s">
        <v>10</v>
      </c>
    </row>
    <row r="16" spans="1:9" x14ac:dyDescent="0.3">
      <c r="A16" s="2">
        <v>45390</v>
      </c>
      <c r="B16" s="2" t="s">
        <v>13</v>
      </c>
      <c r="C16" s="1">
        <v>0.88700000000000001</v>
      </c>
      <c r="D16" s="1">
        <v>0.104</v>
      </c>
      <c r="E16" s="1">
        <v>24.9</v>
      </c>
      <c r="F16" s="1">
        <v>9</v>
      </c>
      <c r="G16" s="1" t="s">
        <v>9</v>
      </c>
      <c r="H16" s="1">
        <v>4865.8999999999996</v>
      </c>
      <c r="I16" s="1" t="s">
        <v>10</v>
      </c>
    </row>
    <row r="17" spans="1:9" x14ac:dyDescent="0.3">
      <c r="A17" s="2">
        <v>45397</v>
      </c>
      <c r="B17" s="2" t="s">
        <v>22</v>
      </c>
      <c r="C17" s="1">
        <v>0.33300000000000002</v>
      </c>
      <c r="D17" s="1">
        <v>0.317</v>
      </c>
      <c r="E17" s="1">
        <v>57.7</v>
      </c>
      <c r="F17" s="1">
        <v>6</v>
      </c>
      <c r="G17" s="1" t="s">
        <v>18</v>
      </c>
      <c r="H17" s="1">
        <v>3345.6</v>
      </c>
      <c r="I17" s="1" t="s">
        <v>10</v>
      </c>
    </row>
    <row r="18" spans="1:9" x14ac:dyDescent="0.3">
      <c r="A18" s="2">
        <v>45404</v>
      </c>
      <c r="B18" s="2" t="s">
        <v>23</v>
      </c>
      <c r="C18" s="1">
        <v>0.755</v>
      </c>
      <c r="D18" s="1">
        <v>0.14599999999999999</v>
      </c>
      <c r="E18" s="1">
        <v>6.7</v>
      </c>
      <c r="F18" s="1">
        <v>12</v>
      </c>
      <c r="G18" s="1" t="s">
        <v>9</v>
      </c>
      <c r="H18" s="1">
        <v>4775.1000000000004</v>
      </c>
      <c r="I18" s="1" t="s">
        <v>10</v>
      </c>
    </row>
    <row r="19" spans="1:9" x14ac:dyDescent="0.3">
      <c r="A19" s="2">
        <v>45411</v>
      </c>
      <c r="B19" s="2" t="s">
        <v>19</v>
      </c>
      <c r="C19" s="1">
        <v>0.83599999999999997</v>
      </c>
      <c r="D19" s="1">
        <v>0.47399999999999998</v>
      </c>
      <c r="E19" s="1">
        <v>9.5</v>
      </c>
      <c r="F19" s="1">
        <v>3</v>
      </c>
      <c r="G19" s="1" t="s">
        <v>9</v>
      </c>
      <c r="H19" s="1">
        <v>4826.3</v>
      </c>
      <c r="I19" s="1" t="s">
        <v>10</v>
      </c>
    </row>
    <row r="20" spans="1:9" x14ac:dyDescent="0.3">
      <c r="A20" s="2">
        <v>45418</v>
      </c>
      <c r="B20" s="2" t="s">
        <v>24</v>
      </c>
      <c r="C20" s="1">
        <v>0.86099999999999999</v>
      </c>
      <c r="D20" s="1">
        <v>0.55700000000000005</v>
      </c>
      <c r="E20" s="1">
        <v>99.9</v>
      </c>
      <c r="F20" s="1">
        <v>11</v>
      </c>
      <c r="G20" s="1" t="s">
        <v>18</v>
      </c>
      <c r="H20" s="1">
        <v>4861.7</v>
      </c>
      <c r="I20" s="1" t="s">
        <v>10</v>
      </c>
    </row>
    <row r="21" spans="1:9" x14ac:dyDescent="0.3">
      <c r="A21" s="2">
        <v>45425</v>
      </c>
      <c r="B21" s="2" t="s">
        <v>13</v>
      </c>
      <c r="C21" s="1">
        <v>0.872</v>
      </c>
      <c r="D21" s="1">
        <v>0.317</v>
      </c>
      <c r="E21" s="1">
        <v>32.700000000000003</v>
      </c>
      <c r="F21" s="1">
        <v>12</v>
      </c>
      <c r="G21" s="1" t="s">
        <v>18</v>
      </c>
      <c r="H21" s="1">
        <v>4629.7</v>
      </c>
      <c r="I21" s="1" t="s">
        <v>10</v>
      </c>
    </row>
    <row r="22" spans="1:9" x14ac:dyDescent="0.3">
      <c r="A22" s="2">
        <v>45432</v>
      </c>
      <c r="B22" s="2" t="s">
        <v>8</v>
      </c>
      <c r="C22" s="1">
        <v>0.56499999999999995</v>
      </c>
      <c r="D22" s="1">
        <v>0.22900000000000001</v>
      </c>
      <c r="E22" s="1">
        <v>74.8</v>
      </c>
      <c r="F22" s="1">
        <v>4</v>
      </c>
      <c r="G22" s="1" t="s">
        <v>18</v>
      </c>
      <c r="H22" s="1">
        <v>2727.2</v>
      </c>
      <c r="I22" s="1" t="s">
        <v>12</v>
      </c>
    </row>
    <row r="23" spans="1:9" x14ac:dyDescent="0.3">
      <c r="A23" s="2">
        <v>45439</v>
      </c>
      <c r="B23" s="2" t="s">
        <v>25</v>
      </c>
      <c r="C23" s="1">
        <v>0.88400000000000001</v>
      </c>
      <c r="D23" s="1">
        <v>0.317</v>
      </c>
      <c r="E23" s="1">
        <v>80.7</v>
      </c>
      <c r="F23" s="1">
        <v>12</v>
      </c>
      <c r="G23" s="1" t="s">
        <v>14</v>
      </c>
      <c r="H23" s="1">
        <v>4660.5</v>
      </c>
      <c r="I23" s="1" t="s">
        <v>10</v>
      </c>
    </row>
    <row r="24" spans="1:9" x14ac:dyDescent="0.3">
      <c r="A24" s="2">
        <v>45446</v>
      </c>
      <c r="B24" s="2" t="s">
        <v>13</v>
      </c>
      <c r="C24" s="1">
        <v>0.73</v>
      </c>
      <c r="D24" s="1">
        <v>0.46200000000000002</v>
      </c>
      <c r="E24" s="1">
        <v>85.8</v>
      </c>
      <c r="F24" s="1">
        <v>2</v>
      </c>
      <c r="G24" s="1" t="s">
        <v>9</v>
      </c>
      <c r="H24" s="1">
        <v>3675.1</v>
      </c>
      <c r="I24" s="1" t="s">
        <v>10</v>
      </c>
    </row>
    <row r="25" spans="1:9" x14ac:dyDescent="0.3">
      <c r="A25" s="2">
        <v>45453</v>
      </c>
      <c r="B25" s="2" t="s">
        <v>26</v>
      </c>
      <c r="C25" s="1">
        <v>0.313</v>
      </c>
      <c r="D25" s="1">
        <v>0.105</v>
      </c>
      <c r="E25" s="1">
        <v>99.8</v>
      </c>
      <c r="F25" s="1">
        <v>14</v>
      </c>
      <c r="G25" s="1" t="s">
        <v>18</v>
      </c>
      <c r="H25" s="1">
        <v>2581.9</v>
      </c>
      <c r="I25" s="1" t="s">
        <v>12</v>
      </c>
    </row>
    <row r="26" spans="1:9" x14ac:dyDescent="0.3">
      <c r="A26" s="2">
        <v>45460</v>
      </c>
      <c r="B26" s="2" t="s">
        <v>24</v>
      </c>
      <c r="C26" s="1">
        <v>0.53400000000000003</v>
      </c>
      <c r="D26" s="1">
        <v>0.39500000000000002</v>
      </c>
      <c r="E26" s="1">
        <v>24.1</v>
      </c>
      <c r="F26" s="1">
        <v>3</v>
      </c>
      <c r="G26" s="1" t="s">
        <v>9</v>
      </c>
      <c r="H26" s="1">
        <v>3594.8</v>
      </c>
      <c r="I26" s="1" t="s">
        <v>10</v>
      </c>
    </row>
    <row r="27" spans="1:9" x14ac:dyDescent="0.3">
      <c r="A27" s="2">
        <v>45467</v>
      </c>
      <c r="B27" s="2" t="s">
        <v>19</v>
      </c>
      <c r="C27" s="1">
        <v>0.70299999999999996</v>
      </c>
      <c r="D27" s="1">
        <v>0.40699999999999997</v>
      </c>
      <c r="E27" s="1">
        <v>4</v>
      </c>
      <c r="F27" s="1">
        <v>14</v>
      </c>
      <c r="G27" s="1" t="s">
        <v>14</v>
      </c>
      <c r="H27" s="1">
        <v>3400.6</v>
      </c>
      <c r="I27" s="1" t="s">
        <v>10</v>
      </c>
    </row>
    <row r="28" spans="1:9" x14ac:dyDescent="0.3">
      <c r="A28" s="2">
        <v>45474</v>
      </c>
      <c r="B28" s="2" t="s">
        <v>13</v>
      </c>
      <c r="C28" s="1">
        <v>0.373</v>
      </c>
      <c r="D28" s="1">
        <v>0.41899999999999998</v>
      </c>
      <c r="E28" s="1">
        <v>41.1</v>
      </c>
      <c r="F28" s="1">
        <v>13</v>
      </c>
      <c r="G28" s="1" t="s">
        <v>14</v>
      </c>
      <c r="H28" s="1">
        <v>3183.5</v>
      </c>
      <c r="I28" s="1" t="s">
        <v>10</v>
      </c>
    </row>
    <row r="29" spans="1:9" x14ac:dyDescent="0.3">
      <c r="A29" s="2">
        <v>45481</v>
      </c>
      <c r="B29" s="2" t="s">
        <v>13</v>
      </c>
      <c r="C29" s="1">
        <v>0.64800000000000002</v>
      </c>
      <c r="D29" s="1">
        <v>0.221</v>
      </c>
      <c r="E29" s="1">
        <v>13</v>
      </c>
      <c r="F29" s="1">
        <v>3</v>
      </c>
      <c r="G29" s="1" t="s">
        <v>18</v>
      </c>
      <c r="H29" s="1">
        <v>3629.2</v>
      </c>
      <c r="I29" s="1" t="s">
        <v>10</v>
      </c>
    </row>
    <row r="30" spans="1:9" x14ac:dyDescent="0.3">
      <c r="A30" s="2">
        <v>45488</v>
      </c>
      <c r="B30" s="2" t="s">
        <v>22</v>
      </c>
      <c r="C30" s="1">
        <v>0.66700000000000004</v>
      </c>
      <c r="D30" s="1">
        <v>0.45700000000000002</v>
      </c>
      <c r="E30" s="1">
        <v>2.2000000000000002</v>
      </c>
      <c r="F30" s="1">
        <v>2</v>
      </c>
      <c r="G30" s="1" t="s">
        <v>18</v>
      </c>
      <c r="H30" s="1">
        <v>3860.9</v>
      </c>
      <c r="I30" s="1" t="s">
        <v>10</v>
      </c>
    </row>
    <row r="31" spans="1:9" x14ac:dyDescent="0.3">
      <c r="A31" s="2">
        <v>45495</v>
      </c>
      <c r="B31" s="2" t="s">
        <v>27</v>
      </c>
      <c r="C31" s="1">
        <v>0.314</v>
      </c>
      <c r="D31" s="1">
        <v>0.14599999999999999</v>
      </c>
      <c r="E31" s="1">
        <v>36</v>
      </c>
      <c r="F31" s="1">
        <v>12</v>
      </c>
      <c r="G31" s="1" t="s">
        <v>9</v>
      </c>
      <c r="H31" s="1">
        <v>1390.5</v>
      </c>
      <c r="I31" s="1" t="s">
        <v>12</v>
      </c>
    </row>
    <row r="32" spans="1:9" x14ac:dyDescent="0.3">
      <c r="A32" s="2">
        <v>45502</v>
      </c>
      <c r="B32" s="2" t="s">
        <v>13</v>
      </c>
      <c r="C32" s="1">
        <v>0.59599999999999997</v>
      </c>
      <c r="D32" s="1">
        <v>0.2</v>
      </c>
      <c r="E32" s="1">
        <v>78.400000000000006</v>
      </c>
      <c r="F32" s="1">
        <v>9</v>
      </c>
      <c r="G32" s="1" t="s">
        <v>18</v>
      </c>
      <c r="H32" s="1">
        <v>2277.1</v>
      </c>
      <c r="I32" s="1" t="s">
        <v>12</v>
      </c>
    </row>
    <row r="33" spans="1:9" x14ac:dyDescent="0.3">
      <c r="A33" s="2">
        <v>45509</v>
      </c>
      <c r="B33" s="2" t="s">
        <v>28</v>
      </c>
      <c r="C33" s="1">
        <v>0.74</v>
      </c>
      <c r="D33" s="1">
        <v>0.53900000000000003</v>
      </c>
      <c r="E33" s="1">
        <v>56.6</v>
      </c>
      <c r="F33" s="1">
        <v>4</v>
      </c>
      <c r="G33" s="1" t="s">
        <v>9</v>
      </c>
      <c r="H33" s="1">
        <v>4628.3999999999996</v>
      </c>
      <c r="I33" s="1" t="s">
        <v>10</v>
      </c>
    </row>
    <row r="34" spans="1:9" x14ac:dyDescent="0.3">
      <c r="A34" s="2">
        <v>45516</v>
      </c>
      <c r="B34" s="2" t="s">
        <v>21</v>
      </c>
      <c r="C34" s="1">
        <v>0.54900000000000004</v>
      </c>
      <c r="D34" s="1">
        <v>0.46899999999999997</v>
      </c>
      <c r="E34" s="1">
        <v>31.3</v>
      </c>
      <c r="F34" s="1">
        <v>4</v>
      </c>
      <c r="G34" s="1" t="s">
        <v>18</v>
      </c>
      <c r="H34" s="1">
        <v>3675.7</v>
      </c>
      <c r="I34" s="1" t="s">
        <v>10</v>
      </c>
    </row>
    <row r="35" spans="1:9" x14ac:dyDescent="0.3">
      <c r="A35" s="2">
        <v>45523</v>
      </c>
      <c r="B35" s="2" t="s">
        <v>8</v>
      </c>
      <c r="C35" s="1">
        <v>0.20799999999999999</v>
      </c>
      <c r="D35" s="1">
        <v>0.107</v>
      </c>
      <c r="E35" s="1">
        <v>65.400000000000006</v>
      </c>
      <c r="F35" s="1">
        <v>10</v>
      </c>
      <c r="G35" s="1" t="s">
        <v>9</v>
      </c>
      <c r="H35" s="1">
        <v>2476.6999999999998</v>
      </c>
      <c r="I35" s="1" t="s">
        <v>12</v>
      </c>
    </row>
    <row r="36" spans="1:9" x14ac:dyDescent="0.3">
      <c r="A36" s="2">
        <v>45530</v>
      </c>
      <c r="B36" s="2" t="s">
        <v>15</v>
      </c>
      <c r="C36" s="1">
        <v>0.20599999999999999</v>
      </c>
      <c r="D36" s="1">
        <v>0.224</v>
      </c>
      <c r="E36" s="1">
        <v>23.2</v>
      </c>
      <c r="F36" s="1">
        <v>6</v>
      </c>
      <c r="G36" s="1" t="s">
        <v>9</v>
      </c>
      <c r="H36" s="1">
        <v>1651.7</v>
      </c>
      <c r="I36" s="1" t="s">
        <v>12</v>
      </c>
    </row>
    <row r="37" spans="1:9" x14ac:dyDescent="0.3">
      <c r="A37" s="2">
        <v>45537</v>
      </c>
      <c r="B37" s="2" t="s">
        <v>28</v>
      </c>
      <c r="C37" s="1">
        <v>0.45</v>
      </c>
      <c r="D37" s="1">
        <v>0.20699999999999999</v>
      </c>
      <c r="E37" s="1">
        <v>1.4</v>
      </c>
      <c r="F37" s="1">
        <v>3</v>
      </c>
      <c r="G37" s="1" t="s">
        <v>9</v>
      </c>
      <c r="H37" s="1">
        <v>3362.8</v>
      </c>
      <c r="I37" s="1" t="s">
        <v>10</v>
      </c>
    </row>
    <row r="38" spans="1:9" x14ac:dyDescent="0.3">
      <c r="A38" s="2">
        <v>45544</v>
      </c>
      <c r="B38" s="2" t="s">
        <v>28</v>
      </c>
      <c r="C38" s="1">
        <v>0.84799999999999998</v>
      </c>
      <c r="D38" s="1">
        <v>0.23499999999999999</v>
      </c>
      <c r="E38" s="1">
        <v>76.400000000000006</v>
      </c>
      <c r="F38" s="1">
        <v>12</v>
      </c>
      <c r="G38" s="1" t="s">
        <v>9</v>
      </c>
      <c r="H38" s="1">
        <v>5258</v>
      </c>
      <c r="I38" s="1" t="s">
        <v>10</v>
      </c>
    </row>
    <row r="39" spans="1:9" x14ac:dyDescent="0.3">
      <c r="A39" s="2">
        <v>45551</v>
      </c>
      <c r="B39" s="2" t="s">
        <v>29</v>
      </c>
      <c r="C39" s="1">
        <v>0.36</v>
      </c>
      <c r="D39" s="1">
        <v>0.224</v>
      </c>
      <c r="E39" s="1">
        <v>62.4</v>
      </c>
      <c r="F39" s="1">
        <v>3</v>
      </c>
      <c r="G39" s="1" t="s">
        <v>14</v>
      </c>
      <c r="H39" s="1">
        <v>1829.6</v>
      </c>
      <c r="I39" s="1" t="s">
        <v>12</v>
      </c>
    </row>
    <row r="40" spans="1:9" x14ac:dyDescent="0.3">
      <c r="A40" s="2">
        <v>45558</v>
      </c>
      <c r="B40" s="2" t="s">
        <v>25</v>
      </c>
      <c r="C40" s="1">
        <v>0.64400000000000002</v>
      </c>
      <c r="D40" s="1">
        <v>0.13100000000000001</v>
      </c>
      <c r="E40" s="1">
        <v>76.2</v>
      </c>
      <c r="F40" s="1">
        <v>8</v>
      </c>
      <c r="G40" s="1" t="s">
        <v>9</v>
      </c>
      <c r="H40" s="1">
        <v>3624</v>
      </c>
      <c r="I40" s="1" t="s">
        <v>10</v>
      </c>
    </row>
    <row r="41" spans="1:9" x14ac:dyDescent="0.3">
      <c r="A41" s="2">
        <v>45565</v>
      </c>
      <c r="B41" s="2" t="s">
        <v>11</v>
      </c>
      <c r="C41" s="1">
        <v>0.35499999999999998</v>
      </c>
      <c r="D41" s="1">
        <v>0.32900000000000001</v>
      </c>
      <c r="E41" s="1">
        <v>3.9</v>
      </c>
      <c r="F41" s="1">
        <v>5</v>
      </c>
      <c r="G41" s="1" t="s">
        <v>18</v>
      </c>
      <c r="H41" s="1">
        <v>3048.1</v>
      </c>
      <c r="I41" s="1" t="s">
        <v>10</v>
      </c>
    </row>
    <row r="42" spans="1:9" x14ac:dyDescent="0.3">
      <c r="A42" s="2">
        <v>45572</v>
      </c>
      <c r="B42" s="2" t="s">
        <v>22</v>
      </c>
      <c r="C42" s="1">
        <v>0.42499999999999999</v>
      </c>
      <c r="D42" s="1">
        <v>0.46600000000000003</v>
      </c>
      <c r="E42" s="1">
        <v>83.7</v>
      </c>
      <c r="F42" s="1">
        <v>14</v>
      </c>
      <c r="G42" s="1" t="s">
        <v>14</v>
      </c>
      <c r="H42" s="1">
        <v>3229.1</v>
      </c>
      <c r="I42" s="1" t="s">
        <v>10</v>
      </c>
    </row>
    <row r="43" spans="1:9" x14ac:dyDescent="0.3">
      <c r="A43" s="2">
        <v>45579</v>
      </c>
      <c r="B43" s="2" t="s">
        <v>23</v>
      </c>
      <c r="C43" s="1">
        <v>0.79400000000000004</v>
      </c>
      <c r="D43" s="1">
        <v>0.40300000000000002</v>
      </c>
      <c r="E43" s="1">
        <v>62</v>
      </c>
      <c r="F43" s="1">
        <v>3</v>
      </c>
      <c r="G43" s="1" t="s">
        <v>14</v>
      </c>
      <c r="H43" s="1">
        <v>4100.7</v>
      </c>
      <c r="I43" s="1" t="s">
        <v>10</v>
      </c>
    </row>
    <row r="44" spans="1:9" x14ac:dyDescent="0.3">
      <c r="A44" s="2">
        <v>45586</v>
      </c>
      <c r="B44" s="2" t="s">
        <v>23</v>
      </c>
      <c r="C44" s="1">
        <v>0.71</v>
      </c>
      <c r="D44" s="1">
        <v>0.436</v>
      </c>
      <c r="E44" s="1">
        <v>56.3</v>
      </c>
      <c r="F44" s="1">
        <v>1</v>
      </c>
      <c r="G44" s="1" t="s">
        <v>9</v>
      </c>
      <c r="H44" s="1">
        <v>5591.1</v>
      </c>
      <c r="I44" s="1" t="s">
        <v>10</v>
      </c>
    </row>
    <row r="45" spans="1:9" x14ac:dyDescent="0.3">
      <c r="A45" s="2">
        <v>45593</v>
      </c>
      <c r="B45" s="2" t="s">
        <v>25</v>
      </c>
      <c r="C45" s="1">
        <v>0.26700000000000002</v>
      </c>
      <c r="D45" s="1">
        <v>0.14099999999999999</v>
      </c>
      <c r="E45" s="1">
        <v>62.5</v>
      </c>
      <c r="F45" s="1">
        <v>5</v>
      </c>
      <c r="G45" s="1" t="s">
        <v>14</v>
      </c>
      <c r="H45" s="1">
        <v>2873.9</v>
      </c>
      <c r="I45" s="1" t="s">
        <v>12</v>
      </c>
    </row>
    <row r="46" spans="1:9" x14ac:dyDescent="0.3">
      <c r="A46" s="2">
        <v>45600</v>
      </c>
      <c r="B46" s="2" t="s">
        <v>26</v>
      </c>
      <c r="C46" s="1">
        <v>0.5</v>
      </c>
      <c r="D46" s="1">
        <v>0.57599999999999996</v>
      </c>
      <c r="E46" s="1">
        <v>86.4</v>
      </c>
      <c r="F46" s="1">
        <v>1</v>
      </c>
      <c r="G46" s="1" t="s">
        <v>9</v>
      </c>
      <c r="H46" s="1">
        <v>3613.6</v>
      </c>
      <c r="I46" s="1" t="s">
        <v>10</v>
      </c>
    </row>
    <row r="47" spans="1:9" x14ac:dyDescent="0.3">
      <c r="A47" s="2">
        <v>45607</v>
      </c>
      <c r="B47" s="2" t="s">
        <v>26</v>
      </c>
      <c r="C47" s="1">
        <v>0.22</v>
      </c>
      <c r="D47" s="1">
        <v>0.51900000000000002</v>
      </c>
      <c r="E47" s="1">
        <v>58.7</v>
      </c>
      <c r="F47" s="1">
        <v>4</v>
      </c>
      <c r="G47" s="1" t="s">
        <v>18</v>
      </c>
      <c r="H47" s="1">
        <v>1956.3</v>
      </c>
      <c r="I47" s="1" t="s">
        <v>12</v>
      </c>
    </row>
    <row r="48" spans="1:9" x14ac:dyDescent="0.3">
      <c r="A48" s="2">
        <v>45614</v>
      </c>
      <c r="B48" s="2" t="s">
        <v>17</v>
      </c>
      <c r="C48" s="1">
        <v>0.53700000000000003</v>
      </c>
      <c r="D48" s="1">
        <v>0.503</v>
      </c>
      <c r="E48" s="1">
        <v>58.1</v>
      </c>
      <c r="F48" s="1">
        <v>5</v>
      </c>
      <c r="G48" s="1" t="s">
        <v>9</v>
      </c>
      <c r="H48" s="1">
        <v>3463.7</v>
      </c>
      <c r="I48" s="1" t="s">
        <v>10</v>
      </c>
    </row>
    <row r="49" spans="1:9" x14ac:dyDescent="0.3">
      <c r="A49" s="2">
        <v>45621</v>
      </c>
      <c r="B49" s="2" t="s">
        <v>8</v>
      </c>
      <c r="C49" s="1">
        <v>0.66400000000000003</v>
      </c>
      <c r="D49" s="1">
        <v>0.51100000000000001</v>
      </c>
      <c r="E49" s="1">
        <v>99.1</v>
      </c>
      <c r="F49" s="1">
        <v>3</v>
      </c>
      <c r="G49" s="1" t="s">
        <v>14</v>
      </c>
      <c r="H49" s="1">
        <v>3405.9</v>
      </c>
      <c r="I49" s="1" t="s">
        <v>10</v>
      </c>
    </row>
    <row r="50" spans="1:9" x14ac:dyDescent="0.3">
      <c r="A50" s="2">
        <v>45628</v>
      </c>
      <c r="B50" s="2" t="s">
        <v>30</v>
      </c>
      <c r="C50" s="1">
        <v>0.28299999999999997</v>
      </c>
      <c r="D50" s="1">
        <v>0.56599999999999995</v>
      </c>
      <c r="E50" s="1">
        <v>75.7</v>
      </c>
      <c r="F50" s="1">
        <v>13</v>
      </c>
      <c r="G50" s="1" t="s">
        <v>18</v>
      </c>
      <c r="H50" s="1">
        <v>2340.6999999999998</v>
      </c>
      <c r="I50" s="1" t="s">
        <v>12</v>
      </c>
    </row>
    <row r="51" spans="1:9" x14ac:dyDescent="0.3">
      <c r="A51" s="2">
        <v>45635</v>
      </c>
      <c r="B51" s="2" t="s">
        <v>30</v>
      </c>
      <c r="C51" s="1">
        <v>0.40200000000000002</v>
      </c>
      <c r="D51" s="1">
        <v>0.372</v>
      </c>
      <c r="E51" s="1">
        <v>44.2</v>
      </c>
      <c r="F51" s="1">
        <v>12</v>
      </c>
      <c r="G51" s="1" t="s">
        <v>9</v>
      </c>
      <c r="H51" s="1">
        <v>2799.3</v>
      </c>
      <c r="I51" s="1" t="s">
        <v>12</v>
      </c>
    </row>
    <row r="52" spans="1:9" x14ac:dyDescent="0.3">
      <c r="A52" s="2">
        <v>45642</v>
      </c>
      <c r="B52" s="2" t="s">
        <v>31</v>
      </c>
      <c r="C52" s="1">
        <v>0.47799999999999998</v>
      </c>
      <c r="D52" s="1">
        <v>0.2</v>
      </c>
      <c r="E52" s="1">
        <v>70.7</v>
      </c>
      <c r="F52" s="1">
        <v>2</v>
      </c>
      <c r="G52" s="1" t="s">
        <v>18</v>
      </c>
      <c r="H52" s="1">
        <v>3419.9</v>
      </c>
      <c r="I52" s="1" t="s">
        <v>10</v>
      </c>
    </row>
    <row r="53" spans="1:9" x14ac:dyDescent="0.3">
      <c r="A53" s="2">
        <v>45649</v>
      </c>
      <c r="B53" s="2" t="s">
        <v>15</v>
      </c>
      <c r="C53" s="1">
        <v>0.84399999999999997</v>
      </c>
      <c r="D53" s="1">
        <v>0.40799999999999997</v>
      </c>
      <c r="E53" s="1">
        <v>38.9</v>
      </c>
      <c r="F53" s="1">
        <v>6</v>
      </c>
      <c r="G53" s="1" t="s">
        <v>18</v>
      </c>
      <c r="H53" s="1">
        <v>4706.3</v>
      </c>
      <c r="I53" s="1" t="s">
        <v>10</v>
      </c>
    </row>
    <row r="54" spans="1:9" x14ac:dyDescent="0.3">
      <c r="A54" s="2">
        <v>45656</v>
      </c>
      <c r="B54" s="2" t="s">
        <v>31</v>
      </c>
      <c r="C54" s="1">
        <v>0.89500000000000002</v>
      </c>
      <c r="D54" s="1">
        <v>0.47099999999999997</v>
      </c>
      <c r="E54" s="1">
        <v>22.9</v>
      </c>
      <c r="F54" s="1">
        <v>1</v>
      </c>
      <c r="G54" s="1" t="s">
        <v>14</v>
      </c>
      <c r="H54" s="1">
        <v>4748.2</v>
      </c>
      <c r="I54" s="1" t="s">
        <v>10</v>
      </c>
    </row>
    <row r="55" spans="1:9" x14ac:dyDescent="0.3">
      <c r="A55" s="2">
        <v>45663</v>
      </c>
      <c r="B55" s="2" t="s">
        <v>15</v>
      </c>
      <c r="C55" s="1">
        <v>0.23100000000000001</v>
      </c>
      <c r="D55" s="1">
        <v>0.46899999999999997</v>
      </c>
      <c r="E55" s="1">
        <v>59.7</v>
      </c>
      <c r="F55" s="1">
        <v>12</v>
      </c>
      <c r="G55" s="1" t="s">
        <v>18</v>
      </c>
      <c r="H55" s="1">
        <v>1555.6</v>
      </c>
      <c r="I55" s="1" t="s">
        <v>12</v>
      </c>
    </row>
    <row r="56" spans="1:9" x14ac:dyDescent="0.3">
      <c r="A56" s="2">
        <v>45670</v>
      </c>
      <c r="B56" s="2" t="s">
        <v>30</v>
      </c>
      <c r="C56" s="1">
        <v>0.73299999999999998</v>
      </c>
      <c r="D56" s="1">
        <v>0.36099999999999999</v>
      </c>
      <c r="E56" s="1" t="e">
        <v>#N/A</v>
      </c>
      <c r="F56" s="1">
        <v>10</v>
      </c>
      <c r="G56" s="1" t="s">
        <v>14</v>
      </c>
      <c r="H56" s="1" t="e">
        <v>#N/A</v>
      </c>
      <c r="I56" s="1" t="s">
        <v>10</v>
      </c>
    </row>
    <row r="57" spans="1:9" x14ac:dyDescent="0.3">
      <c r="A57" s="2">
        <v>45677</v>
      </c>
      <c r="B57" s="2" t="s">
        <v>27</v>
      </c>
      <c r="C57" s="1">
        <v>0.46</v>
      </c>
      <c r="D57" s="1">
        <v>0.13400000000000001</v>
      </c>
      <c r="E57" s="1">
        <v>92.9</v>
      </c>
      <c r="F57" s="1">
        <v>13</v>
      </c>
      <c r="G57" s="1" t="s">
        <v>18</v>
      </c>
      <c r="H57" s="1">
        <v>3461.1</v>
      </c>
      <c r="I57" s="1" t="s">
        <v>10</v>
      </c>
    </row>
    <row r="58" spans="1:9" x14ac:dyDescent="0.3">
      <c r="A58" s="2">
        <v>45684</v>
      </c>
      <c r="B58" s="2" t="s">
        <v>17</v>
      </c>
      <c r="C58" s="1">
        <v>0.47499999999999998</v>
      </c>
      <c r="D58" s="1">
        <v>0.28599999999999998</v>
      </c>
      <c r="E58" s="1">
        <v>34.200000000000003</v>
      </c>
      <c r="F58" s="1">
        <v>5</v>
      </c>
      <c r="G58" s="1" t="s">
        <v>9</v>
      </c>
      <c r="H58" s="1">
        <v>1722.7</v>
      </c>
      <c r="I58" s="1" t="s">
        <v>12</v>
      </c>
    </row>
    <row r="59" spans="1:9" x14ac:dyDescent="0.3">
      <c r="A59" s="2">
        <v>45691</v>
      </c>
      <c r="B59" s="2" t="s">
        <v>22</v>
      </c>
      <c r="C59" s="1">
        <v>0.72799999999999998</v>
      </c>
      <c r="D59" s="1">
        <v>0.56000000000000005</v>
      </c>
      <c r="E59" s="1">
        <v>52.8</v>
      </c>
      <c r="F59" s="1">
        <v>12</v>
      </c>
      <c r="G59" s="1" t="s">
        <v>18</v>
      </c>
      <c r="H59" s="1">
        <v>3813</v>
      </c>
      <c r="I59" s="1" t="s">
        <v>10</v>
      </c>
    </row>
    <row r="60" spans="1:9" x14ac:dyDescent="0.3">
      <c r="A60" s="2">
        <v>45698</v>
      </c>
      <c r="B60" s="2" t="s">
        <v>8</v>
      </c>
      <c r="C60" s="1">
        <v>0.84299999999999997</v>
      </c>
      <c r="D60" s="1">
        <v>0.39200000000000002</v>
      </c>
      <c r="E60" s="1">
        <v>21.2</v>
      </c>
      <c r="F60" s="1">
        <v>3</v>
      </c>
      <c r="G60" s="1" t="s">
        <v>9</v>
      </c>
      <c r="H60" s="1">
        <v>4608.1000000000004</v>
      </c>
      <c r="I60" s="1" t="s">
        <v>10</v>
      </c>
    </row>
    <row r="61" spans="1:9" x14ac:dyDescent="0.3">
      <c r="A61" s="2">
        <v>45705</v>
      </c>
      <c r="B61" s="2" t="s">
        <v>31</v>
      </c>
      <c r="C61" s="1">
        <v>0.86599999999999999</v>
      </c>
      <c r="D61" s="1">
        <v>0.36899999999999999</v>
      </c>
      <c r="E61" s="1">
        <v>99.6</v>
      </c>
      <c r="F61" s="1">
        <v>5</v>
      </c>
      <c r="G61" s="1" t="s">
        <v>9</v>
      </c>
      <c r="H61" s="1">
        <v>5902.2</v>
      </c>
      <c r="I61" s="1" t="s">
        <v>10</v>
      </c>
    </row>
    <row r="62" spans="1:9" x14ac:dyDescent="0.3">
      <c r="A62" s="2">
        <v>45712</v>
      </c>
      <c r="B62" s="2" t="s">
        <v>32</v>
      </c>
      <c r="C62" s="1">
        <v>0.60399999999999998</v>
      </c>
      <c r="D62" s="1">
        <v>0.23400000000000001</v>
      </c>
      <c r="E62" s="1">
        <v>98.1</v>
      </c>
      <c r="F62" s="1">
        <v>3</v>
      </c>
      <c r="G62" s="1" t="s">
        <v>18</v>
      </c>
      <c r="H62" s="1">
        <v>4235.2</v>
      </c>
      <c r="I62" s="1" t="s">
        <v>10</v>
      </c>
    </row>
    <row r="63" spans="1:9" x14ac:dyDescent="0.3">
      <c r="A63" s="2">
        <v>45719</v>
      </c>
      <c r="B63" s="2" t="s">
        <v>15</v>
      </c>
      <c r="C63" s="1">
        <v>0.45</v>
      </c>
      <c r="D63" s="1">
        <v>0.28399999999999997</v>
      </c>
      <c r="E63" s="1">
        <v>65</v>
      </c>
      <c r="F63" s="1">
        <v>3</v>
      </c>
      <c r="G63" s="1" t="s">
        <v>9</v>
      </c>
      <c r="H63" s="1">
        <v>3770.3</v>
      </c>
      <c r="I63" s="1" t="s">
        <v>10</v>
      </c>
    </row>
    <row r="64" spans="1:9" x14ac:dyDescent="0.3">
      <c r="A64" s="2">
        <v>45726</v>
      </c>
      <c r="B64" s="2" t="s">
        <v>13</v>
      </c>
      <c r="C64" s="1">
        <v>0.751</v>
      </c>
      <c r="D64" s="1">
        <v>0.54800000000000004</v>
      </c>
      <c r="E64" s="1">
        <v>80.400000000000006</v>
      </c>
      <c r="F64" s="1">
        <v>14</v>
      </c>
      <c r="G64" s="1" t="s">
        <v>18</v>
      </c>
      <c r="H64" s="1">
        <v>3836.9</v>
      </c>
      <c r="I64" s="1" t="s">
        <v>10</v>
      </c>
    </row>
    <row r="65" spans="1:9" x14ac:dyDescent="0.3">
      <c r="A65" s="2">
        <v>45733</v>
      </c>
      <c r="B65" s="2" t="s">
        <v>31</v>
      </c>
      <c r="C65" s="1">
        <v>0.376</v>
      </c>
      <c r="D65" s="1">
        <v>0.433</v>
      </c>
      <c r="E65" s="1">
        <v>71.5</v>
      </c>
      <c r="F65" s="1">
        <v>3</v>
      </c>
      <c r="G65" s="1" t="s">
        <v>18</v>
      </c>
      <c r="H65" s="1">
        <v>2590.1999999999998</v>
      </c>
      <c r="I65" s="1" t="s">
        <v>12</v>
      </c>
    </row>
    <row r="66" spans="1:9" x14ac:dyDescent="0.3">
      <c r="A66" s="2">
        <v>45740</v>
      </c>
      <c r="B66" s="2" t="s">
        <v>13</v>
      </c>
      <c r="C66" s="1">
        <v>0.59499999999999997</v>
      </c>
      <c r="D66" s="1">
        <v>0.49399999999999999</v>
      </c>
      <c r="E66" s="1">
        <v>59.3</v>
      </c>
      <c r="F66" s="1">
        <v>8</v>
      </c>
      <c r="G66" s="1" t="s">
        <v>9</v>
      </c>
      <c r="H66" s="1">
        <v>4061.2</v>
      </c>
      <c r="I66" s="1" t="s">
        <v>10</v>
      </c>
    </row>
    <row r="67" spans="1:9" x14ac:dyDescent="0.3">
      <c r="A67" s="2">
        <v>45747</v>
      </c>
      <c r="B67" s="2" t="s">
        <v>20</v>
      </c>
      <c r="C67" s="1">
        <v>0.45100000000000001</v>
      </c>
      <c r="D67" s="1">
        <v>0.32700000000000001</v>
      </c>
      <c r="E67" s="1">
        <v>5.3</v>
      </c>
      <c r="F67" s="1">
        <v>6</v>
      </c>
      <c r="G67" s="1" t="s">
        <v>9</v>
      </c>
      <c r="H67" s="1">
        <v>2737.1</v>
      </c>
      <c r="I67" s="1" t="s">
        <v>12</v>
      </c>
    </row>
    <row r="68" spans="1:9" x14ac:dyDescent="0.3">
      <c r="A68" s="2">
        <v>45754</v>
      </c>
      <c r="B68" s="2" t="s">
        <v>11</v>
      </c>
      <c r="C68" s="1">
        <v>0.66</v>
      </c>
      <c r="D68" s="1">
        <v>0.41499999999999998</v>
      </c>
      <c r="E68" s="1">
        <v>45.5</v>
      </c>
      <c r="F68" s="1">
        <v>2</v>
      </c>
      <c r="G68" s="1" t="s">
        <v>14</v>
      </c>
      <c r="H68" s="1">
        <v>3038.8</v>
      </c>
      <c r="I68" s="1" t="s">
        <v>10</v>
      </c>
    </row>
    <row r="69" spans="1:9" x14ac:dyDescent="0.3">
      <c r="A69" s="2">
        <v>45761</v>
      </c>
      <c r="B69" s="2" t="s">
        <v>32</v>
      </c>
      <c r="C69" s="1">
        <v>0.36799999999999999</v>
      </c>
      <c r="D69" s="1">
        <v>0.224</v>
      </c>
      <c r="E69" s="1">
        <v>67.5</v>
      </c>
      <c r="F69" s="1">
        <v>2</v>
      </c>
      <c r="G69" s="1" t="s">
        <v>9</v>
      </c>
      <c r="H69" s="1">
        <v>2773.5</v>
      </c>
      <c r="I69" s="1" t="s">
        <v>12</v>
      </c>
    </row>
    <row r="70" spans="1:9" x14ac:dyDescent="0.3">
      <c r="A70" s="2">
        <v>45768</v>
      </c>
      <c r="B70" s="2" t="s">
        <v>25</v>
      </c>
      <c r="C70" s="1">
        <v>0.33400000000000002</v>
      </c>
      <c r="D70" s="1">
        <v>0.45300000000000001</v>
      </c>
      <c r="E70" s="1">
        <v>67.8</v>
      </c>
      <c r="F70" s="1">
        <v>5</v>
      </c>
      <c r="G70" s="1" t="s">
        <v>14</v>
      </c>
      <c r="H70" s="1">
        <v>2430.8000000000002</v>
      </c>
      <c r="I70" s="1" t="s">
        <v>12</v>
      </c>
    </row>
    <row r="71" spans="1:9" x14ac:dyDescent="0.3">
      <c r="A71" s="2">
        <v>45775</v>
      </c>
      <c r="B71" s="2" t="s">
        <v>27</v>
      </c>
      <c r="C71" s="1">
        <v>0.84299999999999997</v>
      </c>
      <c r="D71" s="1">
        <v>0.314</v>
      </c>
      <c r="E71" s="1">
        <v>37.299999999999997</v>
      </c>
      <c r="F71" s="1">
        <v>5</v>
      </c>
      <c r="G71" s="1" t="s">
        <v>9</v>
      </c>
      <c r="H71" s="1">
        <v>4281.3</v>
      </c>
      <c r="I71" s="1" t="s">
        <v>10</v>
      </c>
    </row>
    <row r="72" spans="1:9" x14ac:dyDescent="0.3">
      <c r="A72" s="2">
        <v>45782</v>
      </c>
      <c r="B72" s="2" t="s">
        <v>25</v>
      </c>
      <c r="C72" s="1">
        <v>0.27100000000000002</v>
      </c>
      <c r="D72" s="1">
        <v>0.32100000000000001</v>
      </c>
      <c r="E72" s="1">
        <v>94.2</v>
      </c>
      <c r="F72" s="1">
        <v>3</v>
      </c>
      <c r="G72" s="1" t="s">
        <v>18</v>
      </c>
      <c r="H72" s="1">
        <v>2595.8000000000002</v>
      </c>
      <c r="I72" s="1" t="s">
        <v>12</v>
      </c>
    </row>
    <row r="73" spans="1:9" x14ac:dyDescent="0.3">
      <c r="A73" s="2">
        <v>45789</v>
      </c>
      <c r="B73" s="2" t="s">
        <v>31</v>
      </c>
      <c r="C73" s="1">
        <v>0.55400000000000005</v>
      </c>
      <c r="D73" s="1">
        <v>0.42499999999999999</v>
      </c>
      <c r="E73" s="1">
        <v>16.7</v>
      </c>
      <c r="F73" s="1">
        <v>14</v>
      </c>
      <c r="G73" s="1" t="s">
        <v>9</v>
      </c>
      <c r="H73" s="1">
        <v>3875.5</v>
      </c>
      <c r="I73" s="1" t="s">
        <v>10</v>
      </c>
    </row>
    <row r="74" spans="1:9" x14ac:dyDescent="0.3">
      <c r="A74" s="2">
        <v>45796</v>
      </c>
      <c r="B74" s="2" t="s">
        <v>19</v>
      </c>
      <c r="C74" s="1">
        <v>0.35499999999999998</v>
      </c>
      <c r="D74" s="1">
        <v>0.56799999999999995</v>
      </c>
      <c r="E74" s="1">
        <v>50</v>
      </c>
      <c r="F74" s="1">
        <v>14</v>
      </c>
      <c r="G74" s="1" t="s">
        <v>18</v>
      </c>
      <c r="H74" s="1">
        <v>2846.2</v>
      </c>
      <c r="I74" s="1" t="s">
        <v>12</v>
      </c>
    </row>
    <row r="75" spans="1:9" x14ac:dyDescent="0.3">
      <c r="A75" s="2">
        <v>45803</v>
      </c>
      <c r="B75" s="2" t="s">
        <v>25</v>
      </c>
      <c r="C75" s="1">
        <v>0.22700000000000001</v>
      </c>
      <c r="D75" s="1">
        <v>0.13200000000000001</v>
      </c>
      <c r="E75" s="1">
        <v>69.099999999999994</v>
      </c>
      <c r="F75" s="1">
        <v>8</v>
      </c>
      <c r="G75" s="1" t="s">
        <v>18</v>
      </c>
      <c r="H75" s="1">
        <v>2303.6999999999998</v>
      </c>
      <c r="I75" s="1" t="s">
        <v>12</v>
      </c>
    </row>
    <row r="76" spans="1:9" x14ac:dyDescent="0.3">
      <c r="A76" s="2">
        <v>45810</v>
      </c>
      <c r="B76" s="2" t="s">
        <v>31</v>
      </c>
      <c r="C76" s="1">
        <v>0.22500000000000001</v>
      </c>
      <c r="D76" s="1">
        <v>0.51200000000000001</v>
      </c>
      <c r="E76" s="1">
        <v>69.7</v>
      </c>
      <c r="F76" s="1">
        <v>3</v>
      </c>
      <c r="G76" s="1" t="s">
        <v>18</v>
      </c>
      <c r="H76" s="1">
        <v>1526.8</v>
      </c>
      <c r="I76" s="1" t="s">
        <v>12</v>
      </c>
    </row>
    <row r="77" spans="1:9" x14ac:dyDescent="0.3">
      <c r="A77" s="2">
        <v>45817</v>
      </c>
      <c r="B77" s="2" t="s">
        <v>8</v>
      </c>
      <c r="C77" s="1">
        <v>0.32300000000000001</v>
      </c>
      <c r="D77" s="1">
        <v>0.246</v>
      </c>
      <c r="E77" s="1">
        <v>64.900000000000006</v>
      </c>
      <c r="F77" s="1">
        <v>8</v>
      </c>
      <c r="G77" s="1" t="s">
        <v>14</v>
      </c>
      <c r="H77" s="1">
        <v>1354.4</v>
      </c>
      <c r="I77" s="1" t="s">
        <v>12</v>
      </c>
    </row>
    <row r="78" spans="1:9" x14ac:dyDescent="0.3">
      <c r="A78" s="2">
        <v>45824</v>
      </c>
      <c r="B78" s="2" t="s">
        <v>11</v>
      </c>
      <c r="C78" s="1">
        <v>0.80700000000000005</v>
      </c>
      <c r="D78" s="1">
        <v>0.32200000000000001</v>
      </c>
      <c r="E78" s="1">
        <v>27.5</v>
      </c>
      <c r="F78" s="1">
        <v>3</v>
      </c>
      <c r="G78" s="1" t="s">
        <v>9</v>
      </c>
      <c r="H78" s="1">
        <v>5175.8</v>
      </c>
      <c r="I78" s="1" t="s">
        <v>10</v>
      </c>
    </row>
    <row r="79" spans="1:9" x14ac:dyDescent="0.3">
      <c r="A79" s="2">
        <v>45831</v>
      </c>
      <c r="B79" s="2" t="s">
        <v>19</v>
      </c>
      <c r="C79" s="1">
        <v>0.39800000000000002</v>
      </c>
      <c r="D79" s="1">
        <v>0.111</v>
      </c>
      <c r="E79" s="1">
        <v>15.6</v>
      </c>
      <c r="F79" s="1">
        <v>1</v>
      </c>
      <c r="G79" s="1" t="s">
        <v>18</v>
      </c>
      <c r="H79" s="1">
        <v>2713.4</v>
      </c>
      <c r="I79" s="1" t="s">
        <v>12</v>
      </c>
    </row>
    <row r="80" spans="1:9" x14ac:dyDescent="0.3">
      <c r="A80" s="2">
        <v>45838</v>
      </c>
      <c r="B80" s="2" t="s">
        <v>33</v>
      </c>
      <c r="C80" s="1">
        <v>0.86499999999999999</v>
      </c>
      <c r="D80" s="1">
        <v>0.251</v>
      </c>
      <c r="E80" s="1">
        <v>63.6</v>
      </c>
      <c r="F80" s="1">
        <v>1</v>
      </c>
      <c r="G80" s="1" t="s">
        <v>18</v>
      </c>
      <c r="H80" s="1">
        <v>4858.8</v>
      </c>
      <c r="I80" s="1" t="s">
        <v>10</v>
      </c>
    </row>
    <row r="81" spans="1:9" x14ac:dyDescent="0.3">
      <c r="A81" s="2">
        <v>45845</v>
      </c>
      <c r="B81" s="2" t="s">
        <v>32</v>
      </c>
      <c r="C81" s="1">
        <v>0.60699999999999998</v>
      </c>
      <c r="D81" s="1">
        <v>0.35099999999999998</v>
      </c>
      <c r="E81" s="1">
        <v>59.9</v>
      </c>
      <c r="F81" s="1">
        <v>4</v>
      </c>
      <c r="G81" s="1" t="s">
        <v>14</v>
      </c>
      <c r="H81" s="1">
        <v>4584.7</v>
      </c>
      <c r="I81" s="1" t="s">
        <v>10</v>
      </c>
    </row>
    <row r="82" spans="1:9" x14ac:dyDescent="0.3">
      <c r="A82" s="2">
        <v>45852</v>
      </c>
      <c r="B82" s="2" t="s">
        <v>20</v>
      </c>
      <c r="C82" s="1">
        <v>0.50600000000000001</v>
      </c>
      <c r="D82" s="1">
        <v>0.128</v>
      </c>
      <c r="E82" s="1">
        <v>17.899999999999999</v>
      </c>
      <c r="F82" s="1">
        <v>3</v>
      </c>
      <c r="G82" s="1" t="s">
        <v>9</v>
      </c>
      <c r="H82" s="1">
        <v>3650.3</v>
      </c>
      <c r="I82" s="1" t="s">
        <v>10</v>
      </c>
    </row>
    <row r="83" spans="1:9" x14ac:dyDescent="0.3">
      <c r="A83" s="2">
        <v>45859</v>
      </c>
      <c r="B83" s="2" t="s">
        <v>29</v>
      </c>
      <c r="C83" s="1">
        <v>0.60599999999999998</v>
      </c>
      <c r="D83" s="1">
        <v>0.34599999999999997</v>
      </c>
      <c r="E83" s="1">
        <v>70.5</v>
      </c>
      <c r="F83" s="1">
        <v>6</v>
      </c>
      <c r="G83" s="1" t="s">
        <v>9</v>
      </c>
      <c r="H83" s="1">
        <v>4164.8999999999996</v>
      </c>
      <c r="I83" s="1" t="s">
        <v>10</v>
      </c>
    </row>
    <row r="84" spans="1:9" x14ac:dyDescent="0.3">
      <c r="A84" s="2">
        <v>45866</v>
      </c>
      <c r="B84" s="2" t="s">
        <v>20</v>
      </c>
      <c r="C84" s="1">
        <v>0.56200000000000006</v>
      </c>
      <c r="D84" s="1">
        <v>0.56399999999999995</v>
      </c>
      <c r="E84" s="1">
        <v>45.5</v>
      </c>
      <c r="F84" s="1">
        <v>13</v>
      </c>
      <c r="G84" s="1" t="s">
        <v>14</v>
      </c>
      <c r="H84" s="1">
        <v>3521.9</v>
      </c>
      <c r="I84" s="1" t="s">
        <v>10</v>
      </c>
    </row>
    <row r="85" spans="1:9" x14ac:dyDescent="0.3">
      <c r="A85" s="2">
        <v>45873</v>
      </c>
      <c r="B85" s="2" t="s">
        <v>23</v>
      </c>
      <c r="C85" s="1">
        <v>0.73099999999999998</v>
      </c>
      <c r="D85" s="1">
        <v>0.153</v>
      </c>
      <c r="E85" s="1">
        <v>66.8</v>
      </c>
      <c r="F85" s="1">
        <v>10</v>
      </c>
      <c r="G85" s="1" t="s">
        <v>14</v>
      </c>
      <c r="H85" s="1">
        <v>4589.6000000000004</v>
      </c>
      <c r="I85" s="1" t="s">
        <v>10</v>
      </c>
    </row>
    <row r="86" spans="1:9" x14ac:dyDescent="0.3">
      <c r="A86" s="2">
        <v>45880</v>
      </c>
      <c r="B86" s="2" t="s">
        <v>11</v>
      </c>
      <c r="C86" s="1">
        <v>0.39800000000000002</v>
      </c>
      <c r="D86" s="1">
        <v>0.48199999999999998</v>
      </c>
      <c r="E86" s="1">
        <v>83.7</v>
      </c>
      <c r="F86" s="1">
        <v>4</v>
      </c>
      <c r="G86" s="1" t="s">
        <v>9</v>
      </c>
      <c r="H86" s="1">
        <v>3287.9</v>
      </c>
      <c r="I86" s="1" t="s">
        <v>10</v>
      </c>
    </row>
    <row r="87" spans="1:9" x14ac:dyDescent="0.3">
      <c r="A87" s="2">
        <v>45887</v>
      </c>
      <c r="B87" s="2" t="s">
        <v>13</v>
      </c>
      <c r="C87" s="1">
        <v>0.44700000000000001</v>
      </c>
      <c r="D87" s="1">
        <v>0.30499999999999999</v>
      </c>
      <c r="E87" s="1">
        <v>17</v>
      </c>
      <c r="F87" s="1">
        <v>5</v>
      </c>
      <c r="G87" s="1" t="s">
        <v>14</v>
      </c>
      <c r="H87" s="1">
        <v>3455.1</v>
      </c>
      <c r="I87" s="1" t="s">
        <v>10</v>
      </c>
    </row>
    <row r="88" spans="1:9" x14ac:dyDescent="0.3">
      <c r="A88" s="2">
        <v>45894</v>
      </c>
      <c r="B88" s="2" t="s">
        <v>32</v>
      </c>
      <c r="C88" s="1">
        <v>0.82599999999999996</v>
      </c>
      <c r="D88" s="1">
        <v>0.42799999999999999</v>
      </c>
      <c r="E88" s="1">
        <v>1.9</v>
      </c>
      <c r="F88" s="1">
        <v>9</v>
      </c>
      <c r="G88" s="1" t="s">
        <v>9</v>
      </c>
      <c r="H88" s="1">
        <v>4734.8999999999996</v>
      </c>
      <c r="I88" s="1" t="s">
        <v>10</v>
      </c>
    </row>
    <row r="89" spans="1:9" x14ac:dyDescent="0.3">
      <c r="A89" s="2">
        <v>45901</v>
      </c>
      <c r="B89" s="2" t="s">
        <v>17</v>
      </c>
      <c r="C89" s="1">
        <v>0.86299999999999999</v>
      </c>
      <c r="D89" s="1">
        <v>0.23</v>
      </c>
      <c r="E89" s="1">
        <v>77.900000000000006</v>
      </c>
      <c r="F89" s="1">
        <v>3</v>
      </c>
      <c r="G89" s="1" t="s">
        <v>9</v>
      </c>
      <c r="H89" s="1">
        <v>4144</v>
      </c>
      <c r="I89" s="1" t="s">
        <v>10</v>
      </c>
    </row>
    <row r="90" spans="1:9" x14ac:dyDescent="0.3">
      <c r="A90" s="2">
        <v>45908</v>
      </c>
      <c r="B90" s="2" t="s">
        <v>17</v>
      </c>
      <c r="C90" s="1">
        <v>0.82499999999999996</v>
      </c>
      <c r="D90" s="1">
        <v>0.18</v>
      </c>
      <c r="E90" s="1">
        <v>61</v>
      </c>
      <c r="F90" s="1">
        <v>12</v>
      </c>
      <c r="G90" s="1" t="s">
        <v>18</v>
      </c>
      <c r="H90" s="1">
        <v>4442</v>
      </c>
      <c r="I90" s="1" t="s">
        <v>10</v>
      </c>
    </row>
    <row r="91" spans="1:9" x14ac:dyDescent="0.3">
      <c r="A91" s="2">
        <v>45915</v>
      </c>
      <c r="B91" s="2" t="s">
        <v>31</v>
      </c>
      <c r="C91" s="1">
        <v>0.49399999999999999</v>
      </c>
      <c r="D91" s="1">
        <v>0.18</v>
      </c>
      <c r="E91" s="1">
        <v>70</v>
      </c>
      <c r="F91" s="1">
        <v>11</v>
      </c>
      <c r="G91" s="1" t="s">
        <v>18</v>
      </c>
      <c r="H91" s="1">
        <v>3201.2</v>
      </c>
      <c r="I91" s="1" t="s">
        <v>10</v>
      </c>
    </row>
    <row r="92" spans="1:9" x14ac:dyDescent="0.3">
      <c r="A92" s="2">
        <v>45922</v>
      </c>
      <c r="B92" s="2" t="s">
        <v>27</v>
      </c>
      <c r="C92" s="1">
        <v>0.746</v>
      </c>
      <c r="D92" s="1">
        <v>0.13500000000000001</v>
      </c>
      <c r="E92" s="1">
        <v>83.8</v>
      </c>
      <c r="F92" s="1">
        <v>1</v>
      </c>
      <c r="G92" s="1" t="s">
        <v>9</v>
      </c>
      <c r="H92" s="1">
        <v>4287.2</v>
      </c>
      <c r="I92" s="1" t="s">
        <v>10</v>
      </c>
    </row>
    <row r="93" spans="1:9" x14ac:dyDescent="0.3">
      <c r="A93" s="2">
        <v>45929</v>
      </c>
      <c r="B93" s="2" t="s">
        <v>23</v>
      </c>
      <c r="C93" s="1">
        <v>0.53300000000000003</v>
      </c>
      <c r="D93" s="1">
        <v>0.193</v>
      </c>
      <c r="E93" s="1">
        <v>80.3</v>
      </c>
      <c r="F93" s="1">
        <v>12</v>
      </c>
      <c r="G93" s="1" t="s">
        <v>9</v>
      </c>
      <c r="H93" s="1">
        <v>2766.9</v>
      </c>
      <c r="I93" s="1" t="s">
        <v>12</v>
      </c>
    </row>
    <row r="94" spans="1:9" x14ac:dyDescent="0.3">
      <c r="A94" s="2">
        <v>45936</v>
      </c>
      <c r="B94" s="2" t="s">
        <v>22</v>
      </c>
      <c r="C94" s="1">
        <v>0.54800000000000004</v>
      </c>
      <c r="D94" s="1">
        <v>0.432</v>
      </c>
      <c r="E94" s="1">
        <v>96.1</v>
      </c>
      <c r="F94" s="1">
        <v>9</v>
      </c>
      <c r="G94" s="1" t="s">
        <v>9</v>
      </c>
      <c r="H94" s="1">
        <v>3129.5</v>
      </c>
      <c r="I94" s="1" t="s">
        <v>10</v>
      </c>
    </row>
    <row r="95" spans="1:9" x14ac:dyDescent="0.3">
      <c r="A95" s="2">
        <v>45943</v>
      </c>
      <c r="B95" s="2" t="s">
        <v>23</v>
      </c>
      <c r="C95" s="1">
        <v>0.34300000000000003</v>
      </c>
      <c r="D95" s="1">
        <v>0.54100000000000004</v>
      </c>
      <c r="E95" s="1">
        <v>53.6</v>
      </c>
      <c r="F95" s="1">
        <v>8</v>
      </c>
      <c r="G95" s="1" t="s">
        <v>9</v>
      </c>
      <c r="H95" s="1">
        <v>2116.5</v>
      </c>
      <c r="I95" s="1" t="s">
        <v>12</v>
      </c>
    </row>
    <row r="96" spans="1:9" x14ac:dyDescent="0.3">
      <c r="A96" s="2">
        <v>45950</v>
      </c>
      <c r="B96" s="2" t="s">
        <v>25</v>
      </c>
      <c r="C96" s="1">
        <v>0.61399999999999999</v>
      </c>
      <c r="D96" s="1">
        <v>0.50700000000000001</v>
      </c>
      <c r="E96" s="1">
        <v>48.8</v>
      </c>
      <c r="F96" s="1">
        <v>9</v>
      </c>
      <c r="G96" s="1" t="s">
        <v>9</v>
      </c>
      <c r="H96" s="1">
        <v>3279.7</v>
      </c>
      <c r="I96" s="1" t="s">
        <v>10</v>
      </c>
    </row>
    <row r="97" spans="1:9" x14ac:dyDescent="0.3">
      <c r="A97" s="2">
        <v>45957</v>
      </c>
      <c r="B97" s="2" t="s">
        <v>19</v>
      </c>
      <c r="C97" s="1">
        <v>0.33</v>
      </c>
      <c r="D97" s="1">
        <v>0.443</v>
      </c>
      <c r="E97" s="1">
        <v>40.200000000000003</v>
      </c>
      <c r="F97" s="1">
        <v>14</v>
      </c>
      <c r="G97" s="1" t="s">
        <v>9</v>
      </c>
      <c r="H97" s="1">
        <v>1714.9</v>
      </c>
      <c r="I97" s="1" t="s">
        <v>12</v>
      </c>
    </row>
    <row r="98" spans="1:9" x14ac:dyDescent="0.3">
      <c r="A98" s="2">
        <v>45964</v>
      </c>
      <c r="B98" s="2" t="s">
        <v>24</v>
      </c>
      <c r="C98" s="1">
        <v>0.432</v>
      </c>
      <c r="D98" s="1">
        <v>0.155</v>
      </c>
      <c r="E98" s="1">
        <v>15.4</v>
      </c>
      <c r="F98" s="1">
        <v>6</v>
      </c>
      <c r="G98" s="1" t="s">
        <v>14</v>
      </c>
      <c r="H98" s="1">
        <v>3470.4</v>
      </c>
      <c r="I98" s="1" t="s">
        <v>10</v>
      </c>
    </row>
    <row r="99" spans="1:9" x14ac:dyDescent="0.3">
      <c r="A99" s="2">
        <v>45971</v>
      </c>
      <c r="B99" s="2" t="s">
        <v>32</v>
      </c>
      <c r="C99" s="1">
        <v>0.79900000000000004</v>
      </c>
      <c r="D99" s="1">
        <v>0.245</v>
      </c>
      <c r="E99" s="1">
        <v>57.3</v>
      </c>
      <c r="F99" s="1">
        <v>3</v>
      </c>
      <c r="G99" s="1" t="s">
        <v>9</v>
      </c>
      <c r="H99" s="1">
        <v>4654.3999999999996</v>
      </c>
      <c r="I99" s="1" t="s">
        <v>10</v>
      </c>
    </row>
    <row r="100" spans="1:9" x14ac:dyDescent="0.3">
      <c r="A100" s="2">
        <v>45978</v>
      </c>
      <c r="B100" s="2" t="s">
        <v>23</v>
      </c>
      <c r="C100" s="1">
        <v>0.34499999999999997</v>
      </c>
      <c r="D100" s="1">
        <v>0.255</v>
      </c>
      <c r="E100" s="1">
        <v>27.7</v>
      </c>
      <c r="F100" s="1">
        <v>2</v>
      </c>
      <c r="G100" s="1" t="s">
        <v>14</v>
      </c>
      <c r="H100" s="1">
        <v>2416.9</v>
      </c>
      <c r="I100" s="1" t="s">
        <v>12</v>
      </c>
    </row>
    <row r="101" spans="1:9" x14ac:dyDescent="0.3">
      <c r="A101" s="2">
        <v>45985</v>
      </c>
      <c r="B101" s="2" t="s">
        <v>33</v>
      </c>
      <c r="C101" s="1">
        <v>0.25</v>
      </c>
      <c r="D101" s="1">
        <v>0.22500000000000001</v>
      </c>
      <c r="E101" s="1">
        <v>92.1</v>
      </c>
      <c r="F101" s="1">
        <v>9</v>
      </c>
      <c r="G101" s="1" t="s">
        <v>14</v>
      </c>
      <c r="H101" s="1">
        <v>1353.6</v>
      </c>
      <c r="I101" s="1" t="s">
        <v>12</v>
      </c>
    </row>
    <row r="102" spans="1:9" x14ac:dyDescent="0.3">
      <c r="A102" s="2">
        <v>45992</v>
      </c>
      <c r="B102" s="2" t="s">
        <v>25</v>
      </c>
      <c r="C102" s="1">
        <v>0.248</v>
      </c>
      <c r="D102" s="1">
        <v>0.35799999999999998</v>
      </c>
      <c r="E102" s="1">
        <v>58.3</v>
      </c>
      <c r="F102" s="1">
        <v>13</v>
      </c>
      <c r="G102" s="1" t="s">
        <v>9</v>
      </c>
      <c r="H102" s="1">
        <v>1882.8</v>
      </c>
      <c r="I102" s="1" t="s">
        <v>12</v>
      </c>
    </row>
    <row r="103" spans="1:9" x14ac:dyDescent="0.3">
      <c r="A103" s="2">
        <v>45999</v>
      </c>
      <c r="B103" s="2" t="s">
        <v>29</v>
      </c>
      <c r="C103" s="1">
        <v>0.85899999999999999</v>
      </c>
      <c r="D103" s="1">
        <v>0.36799999999999999</v>
      </c>
      <c r="E103" s="1">
        <v>59.3</v>
      </c>
      <c r="F103" s="1">
        <v>14</v>
      </c>
      <c r="G103" s="1" t="s">
        <v>9</v>
      </c>
      <c r="H103" s="1">
        <v>5115.2</v>
      </c>
      <c r="I103" s="1" t="s">
        <v>10</v>
      </c>
    </row>
    <row r="104" spans="1:9" x14ac:dyDescent="0.3">
      <c r="A104" s="2">
        <v>46006</v>
      </c>
      <c r="B104" s="2" t="s">
        <v>26</v>
      </c>
      <c r="C104" s="1">
        <v>0.55500000000000005</v>
      </c>
      <c r="D104" s="1">
        <v>0.27800000000000002</v>
      </c>
      <c r="E104" s="1">
        <v>35.5</v>
      </c>
      <c r="F104" s="1">
        <v>2</v>
      </c>
      <c r="G104" s="1" t="s">
        <v>14</v>
      </c>
      <c r="H104" s="1">
        <v>3050.9</v>
      </c>
      <c r="I104" s="1" t="s">
        <v>10</v>
      </c>
    </row>
    <row r="105" spans="1:9" x14ac:dyDescent="0.3">
      <c r="A105" s="2">
        <v>46013</v>
      </c>
      <c r="B105" s="2" t="s">
        <v>27</v>
      </c>
      <c r="C105" s="1">
        <v>0.48699999999999999</v>
      </c>
      <c r="D105" s="1">
        <v>0.27700000000000002</v>
      </c>
      <c r="E105" s="1">
        <v>5.2</v>
      </c>
      <c r="F105" s="1">
        <v>8</v>
      </c>
      <c r="G105" s="1" t="s">
        <v>14</v>
      </c>
      <c r="H105" s="1">
        <v>3314.1</v>
      </c>
      <c r="I105" s="1" t="s">
        <v>10</v>
      </c>
    </row>
    <row r="106" spans="1:9" x14ac:dyDescent="0.3">
      <c r="A106" s="2">
        <v>46020</v>
      </c>
      <c r="B106" s="2" t="s">
        <v>20</v>
      </c>
      <c r="C106" s="1">
        <v>0.76800000000000002</v>
      </c>
      <c r="D106" s="1">
        <v>0.51400000000000001</v>
      </c>
      <c r="E106" s="1">
        <v>3.2</v>
      </c>
      <c r="F106" s="1">
        <v>4</v>
      </c>
      <c r="G106" s="1" t="s">
        <v>9</v>
      </c>
      <c r="H106" s="1">
        <v>5931</v>
      </c>
      <c r="I106" s="1" t="s">
        <v>10</v>
      </c>
    </row>
    <row r="107" spans="1:9" x14ac:dyDescent="0.3">
      <c r="A107" s="2">
        <v>46027</v>
      </c>
      <c r="B107" s="2" t="s">
        <v>22</v>
      </c>
      <c r="C107" s="1">
        <v>0.78500000000000003</v>
      </c>
      <c r="D107" s="1">
        <v>0.495</v>
      </c>
      <c r="E107" s="1">
        <v>42.3</v>
      </c>
      <c r="F107" s="1">
        <v>12</v>
      </c>
      <c r="G107" s="1" t="s">
        <v>9</v>
      </c>
      <c r="H107" s="1">
        <v>3547.5</v>
      </c>
      <c r="I107" s="1" t="s">
        <v>10</v>
      </c>
    </row>
    <row r="108" spans="1:9" x14ac:dyDescent="0.3">
      <c r="A108" s="2">
        <v>46034</v>
      </c>
      <c r="B108" s="2" t="s">
        <v>33</v>
      </c>
      <c r="C108" s="1">
        <v>0.433</v>
      </c>
      <c r="D108" s="1">
        <v>0.254</v>
      </c>
      <c r="E108" s="1">
        <v>8.5</v>
      </c>
      <c r="F108" s="1">
        <v>14</v>
      </c>
      <c r="G108" s="1" t="s">
        <v>14</v>
      </c>
      <c r="H108" s="1">
        <v>2925.9</v>
      </c>
      <c r="I108" s="1" t="s">
        <v>12</v>
      </c>
    </row>
    <row r="109" spans="1:9" x14ac:dyDescent="0.3">
      <c r="A109" s="2">
        <v>46041</v>
      </c>
      <c r="B109" s="2" t="s">
        <v>29</v>
      </c>
      <c r="C109" s="1">
        <v>0.68600000000000005</v>
      </c>
      <c r="D109" s="1">
        <v>0.55700000000000005</v>
      </c>
      <c r="E109" s="1">
        <v>60.7</v>
      </c>
      <c r="F109" s="1">
        <v>2</v>
      </c>
      <c r="G109" s="1" t="s">
        <v>14</v>
      </c>
      <c r="H109" s="1">
        <v>4931.6000000000004</v>
      </c>
      <c r="I109" s="1" t="s">
        <v>10</v>
      </c>
    </row>
    <row r="110" spans="1:9" x14ac:dyDescent="0.3">
      <c r="A110" s="2">
        <v>46048</v>
      </c>
      <c r="B110" s="2" t="s">
        <v>32</v>
      </c>
      <c r="C110" s="1">
        <v>0.74</v>
      </c>
      <c r="D110" s="1">
        <v>0.57599999999999996</v>
      </c>
      <c r="E110" s="1">
        <v>88.1</v>
      </c>
      <c r="F110" s="1">
        <v>14</v>
      </c>
      <c r="G110" s="1" t="s">
        <v>14</v>
      </c>
      <c r="H110" s="1">
        <v>4671.3999999999996</v>
      </c>
      <c r="I110" s="1" t="s">
        <v>10</v>
      </c>
    </row>
    <row r="111" spans="1:9" x14ac:dyDescent="0.3">
      <c r="A111" s="2">
        <v>46055</v>
      </c>
      <c r="B111" s="2" t="s">
        <v>20</v>
      </c>
      <c r="C111" s="1">
        <v>0.65800000000000003</v>
      </c>
      <c r="D111" s="1">
        <v>0.26300000000000001</v>
      </c>
      <c r="E111" s="1">
        <v>88.3</v>
      </c>
      <c r="F111" s="1">
        <v>4</v>
      </c>
      <c r="G111" s="1" t="s">
        <v>18</v>
      </c>
      <c r="H111" s="1">
        <v>3492.8</v>
      </c>
      <c r="I111" s="1" t="s">
        <v>10</v>
      </c>
    </row>
    <row r="112" spans="1:9" x14ac:dyDescent="0.3">
      <c r="A112" s="2">
        <v>46062</v>
      </c>
      <c r="B112" s="2" t="s">
        <v>25</v>
      </c>
      <c r="C112" s="1">
        <v>0.30599999999999999</v>
      </c>
      <c r="D112" s="1">
        <v>0.27700000000000002</v>
      </c>
      <c r="E112" s="1">
        <v>65.900000000000006</v>
      </c>
      <c r="F112" s="1">
        <v>1</v>
      </c>
      <c r="G112" s="1" t="s">
        <v>14</v>
      </c>
      <c r="H112" s="1">
        <v>2493.6</v>
      </c>
      <c r="I112" s="1" t="s">
        <v>12</v>
      </c>
    </row>
    <row r="113" spans="1:9" x14ac:dyDescent="0.3">
      <c r="A113" s="2">
        <v>46069</v>
      </c>
      <c r="B113" s="2" t="s">
        <v>17</v>
      </c>
      <c r="C113" s="1">
        <v>0.81299999999999994</v>
      </c>
      <c r="D113" s="1">
        <v>0.35299999999999998</v>
      </c>
      <c r="E113" s="1">
        <v>21.1</v>
      </c>
      <c r="F113" s="1">
        <v>10</v>
      </c>
      <c r="G113" s="1" t="s">
        <v>18</v>
      </c>
      <c r="H113" s="1">
        <v>4705.1000000000004</v>
      </c>
      <c r="I113" s="1" t="s">
        <v>10</v>
      </c>
    </row>
    <row r="114" spans="1:9" x14ac:dyDescent="0.3">
      <c r="A114" s="2">
        <v>46076</v>
      </c>
      <c r="B114" s="2" t="s">
        <v>27</v>
      </c>
      <c r="C114" s="1">
        <v>0.57699999999999996</v>
      </c>
      <c r="D114" s="1">
        <v>0.57099999999999995</v>
      </c>
      <c r="E114" s="1">
        <v>86.3</v>
      </c>
      <c r="F114" s="1">
        <v>3</v>
      </c>
      <c r="G114" s="1" t="s">
        <v>9</v>
      </c>
      <c r="H114" s="1">
        <v>3769.5</v>
      </c>
      <c r="I114" s="1" t="s">
        <v>10</v>
      </c>
    </row>
    <row r="115" spans="1:9" x14ac:dyDescent="0.3">
      <c r="A115" s="2">
        <v>46083</v>
      </c>
      <c r="B115" s="2" t="s">
        <v>11</v>
      </c>
      <c r="C115" s="1">
        <v>0.39800000000000002</v>
      </c>
      <c r="D115" s="1">
        <v>0.53800000000000003</v>
      </c>
      <c r="E115" s="1">
        <v>88.6</v>
      </c>
      <c r="F115" s="1">
        <v>9</v>
      </c>
      <c r="G115" s="1" t="s">
        <v>9</v>
      </c>
      <c r="H115" s="1">
        <v>3873.6</v>
      </c>
      <c r="I115" s="1" t="s">
        <v>10</v>
      </c>
    </row>
    <row r="116" spans="1:9" x14ac:dyDescent="0.3">
      <c r="A116" s="2">
        <v>46090</v>
      </c>
      <c r="B116" s="2" t="s">
        <v>30</v>
      </c>
      <c r="C116" s="1">
        <v>0.498</v>
      </c>
      <c r="D116" s="1">
        <v>0.151</v>
      </c>
      <c r="E116" s="1">
        <v>19.7</v>
      </c>
      <c r="F116" s="1">
        <v>1</v>
      </c>
      <c r="G116" s="1" t="s">
        <v>14</v>
      </c>
      <c r="H116" s="1">
        <v>3927.1</v>
      </c>
      <c r="I116" s="1" t="s">
        <v>10</v>
      </c>
    </row>
    <row r="117" spans="1:9" x14ac:dyDescent="0.3">
      <c r="A117" s="2">
        <v>46097</v>
      </c>
      <c r="B117" s="2" t="s">
        <v>23</v>
      </c>
      <c r="C117" s="1">
        <v>0.22600000000000001</v>
      </c>
      <c r="D117" s="1">
        <v>0.29599999999999999</v>
      </c>
      <c r="E117" s="1">
        <v>73.7</v>
      </c>
      <c r="F117" s="1">
        <v>1</v>
      </c>
      <c r="G117" s="1" t="s">
        <v>9</v>
      </c>
      <c r="H117" s="1">
        <v>2028.4</v>
      </c>
      <c r="I117" s="1" t="s">
        <v>12</v>
      </c>
    </row>
    <row r="118" spans="1:9" x14ac:dyDescent="0.3">
      <c r="A118" s="2">
        <v>46104</v>
      </c>
      <c r="B118" s="2" t="s">
        <v>23</v>
      </c>
      <c r="C118" s="1">
        <v>0.28999999999999998</v>
      </c>
      <c r="D118" s="1">
        <v>0.377</v>
      </c>
      <c r="E118" s="1">
        <v>28.7</v>
      </c>
      <c r="F118" s="1">
        <v>11</v>
      </c>
      <c r="G118" s="1" t="s">
        <v>9</v>
      </c>
      <c r="H118" s="1">
        <v>2431.4</v>
      </c>
      <c r="I118" s="1" t="s">
        <v>12</v>
      </c>
    </row>
    <row r="119" spans="1:9" x14ac:dyDescent="0.3">
      <c r="A119" s="2">
        <v>46111</v>
      </c>
      <c r="B119" s="2" t="s">
        <v>32</v>
      </c>
      <c r="C119" s="1">
        <v>0.73599999999999999</v>
      </c>
      <c r="D119" s="1">
        <v>0.35199999999999998</v>
      </c>
      <c r="E119" s="1">
        <v>80.3</v>
      </c>
      <c r="F119" s="1">
        <v>7</v>
      </c>
      <c r="G119" s="1" t="s">
        <v>9</v>
      </c>
      <c r="H119" s="1">
        <v>4502.5</v>
      </c>
      <c r="I119" s="1" t="s">
        <v>10</v>
      </c>
    </row>
    <row r="120" spans="1:9" x14ac:dyDescent="0.3">
      <c r="A120" s="2">
        <v>46118</v>
      </c>
      <c r="B120" s="2" t="s">
        <v>33</v>
      </c>
      <c r="C120" s="1">
        <v>0.2</v>
      </c>
      <c r="D120" s="1">
        <v>0.19700000000000001</v>
      </c>
      <c r="E120" s="1">
        <v>99.7</v>
      </c>
      <c r="F120" s="1" t="e">
        <v>#N/A</v>
      </c>
      <c r="G120" s="1" t="s">
        <v>9</v>
      </c>
      <c r="H120" s="1">
        <v>1150.5999999999999</v>
      </c>
      <c r="I120" s="1" t="s">
        <v>12</v>
      </c>
    </row>
    <row r="121" spans="1:9" x14ac:dyDescent="0.3">
      <c r="A121" s="2">
        <v>46125</v>
      </c>
      <c r="B121" s="2" t="s">
        <v>26</v>
      </c>
      <c r="C121" s="1">
        <v>0.49199999999999999</v>
      </c>
      <c r="D121" s="1">
        <v>0.52900000000000003</v>
      </c>
      <c r="E121" s="1">
        <v>3</v>
      </c>
      <c r="F121" s="1">
        <v>13</v>
      </c>
      <c r="G121" s="1" t="s">
        <v>18</v>
      </c>
      <c r="H121" s="1">
        <v>2296.4</v>
      </c>
      <c r="I121" s="1" t="s">
        <v>12</v>
      </c>
    </row>
    <row r="122" spans="1:9" x14ac:dyDescent="0.3">
      <c r="A122" s="2">
        <v>46132</v>
      </c>
      <c r="B122" s="2" t="s">
        <v>25</v>
      </c>
      <c r="C122" s="1">
        <v>0.56599999999999995</v>
      </c>
      <c r="D122" s="1">
        <v>0.438</v>
      </c>
      <c r="E122" s="1">
        <v>89.7</v>
      </c>
      <c r="F122" s="1">
        <v>6</v>
      </c>
      <c r="G122" s="1" t="s">
        <v>18</v>
      </c>
      <c r="H122" s="1">
        <v>4482.8999999999996</v>
      </c>
      <c r="I122" s="1" t="s">
        <v>10</v>
      </c>
    </row>
    <row r="123" spans="1:9" x14ac:dyDescent="0.3">
      <c r="A123" s="2">
        <v>46139</v>
      </c>
      <c r="B123" s="2" t="s">
        <v>33</v>
      </c>
      <c r="C123" s="1">
        <v>0.23799999999999999</v>
      </c>
      <c r="D123" s="1">
        <v>0.51900000000000002</v>
      </c>
      <c r="E123" s="1">
        <v>62.3</v>
      </c>
      <c r="F123" s="1">
        <v>4</v>
      </c>
      <c r="G123" s="1" t="s">
        <v>14</v>
      </c>
      <c r="H123" s="1">
        <v>797.7</v>
      </c>
      <c r="I123" s="1" t="s">
        <v>12</v>
      </c>
    </row>
    <row r="124" spans="1:9" x14ac:dyDescent="0.3">
      <c r="A124" s="2">
        <v>46146</v>
      </c>
      <c r="B124" s="2" t="s">
        <v>24</v>
      </c>
      <c r="C124" s="1">
        <v>0.88100000000000001</v>
      </c>
      <c r="D124" s="1">
        <v>0.52900000000000003</v>
      </c>
      <c r="E124" s="1">
        <v>97.3</v>
      </c>
      <c r="F124" s="1">
        <v>14</v>
      </c>
      <c r="G124" s="1" t="s">
        <v>14</v>
      </c>
      <c r="H124" s="1">
        <v>4700.8</v>
      </c>
      <c r="I124" s="1" t="s">
        <v>10</v>
      </c>
    </row>
    <row r="125" spans="1:9" x14ac:dyDescent="0.3">
      <c r="A125" s="2">
        <v>46153</v>
      </c>
      <c r="B125" s="2" t="s">
        <v>28</v>
      </c>
      <c r="C125" s="1">
        <v>0.35799999999999998</v>
      </c>
      <c r="D125" s="1">
        <v>0.47399999999999998</v>
      </c>
      <c r="E125" s="1">
        <v>46.5</v>
      </c>
      <c r="F125" s="1">
        <v>10</v>
      </c>
      <c r="G125" s="1" t="s">
        <v>14</v>
      </c>
      <c r="H125" s="1">
        <v>2805.9</v>
      </c>
      <c r="I125" s="1" t="s">
        <v>12</v>
      </c>
    </row>
    <row r="126" spans="1:9" x14ac:dyDescent="0.3">
      <c r="A126" s="2">
        <v>46160</v>
      </c>
      <c r="B126" s="2" t="s">
        <v>11</v>
      </c>
      <c r="C126" s="1">
        <v>0.41299999999999998</v>
      </c>
      <c r="D126" s="1">
        <v>0.32</v>
      </c>
      <c r="E126" s="1">
        <v>84.7</v>
      </c>
      <c r="F126" s="1">
        <v>7</v>
      </c>
      <c r="G126" s="1" t="s">
        <v>9</v>
      </c>
      <c r="H126" s="1">
        <v>3484.5</v>
      </c>
      <c r="I126" s="1" t="s">
        <v>10</v>
      </c>
    </row>
    <row r="127" spans="1:9" x14ac:dyDescent="0.3">
      <c r="A127" s="2">
        <v>46167</v>
      </c>
      <c r="B127" s="2" t="s">
        <v>21</v>
      </c>
      <c r="C127" s="1">
        <v>0.41299999999999998</v>
      </c>
      <c r="D127" s="1">
        <v>0.40500000000000003</v>
      </c>
      <c r="E127" s="1">
        <v>6.2</v>
      </c>
      <c r="F127" s="1" t="e">
        <v>#N/A</v>
      </c>
      <c r="G127" s="1" t="s">
        <v>9</v>
      </c>
      <c r="H127" s="1">
        <v>3416.6</v>
      </c>
      <c r="I127" s="1" t="s">
        <v>10</v>
      </c>
    </row>
    <row r="128" spans="1:9" x14ac:dyDescent="0.3">
      <c r="A128" s="2">
        <v>46174</v>
      </c>
      <c r="B128" s="2" t="s">
        <v>27</v>
      </c>
      <c r="C128" s="1">
        <v>0.36099999999999999</v>
      </c>
      <c r="D128" s="1">
        <v>0.18</v>
      </c>
      <c r="E128" s="1">
        <v>33.5</v>
      </c>
      <c r="F128" s="1">
        <v>10</v>
      </c>
      <c r="G128" s="1" t="s">
        <v>18</v>
      </c>
      <c r="H128" s="1">
        <v>2563.1999999999998</v>
      </c>
      <c r="I128" s="1" t="s">
        <v>12</v>
      </c>
    </row>
    <row r="129" spans="1:9" x14ac:dyDescent="0.3">
      <c r="A129" s="2">
        <v>46181</v>
      </c>
      <c r="B129" s="2" t="s">
        <v>24</v>
      </c>
      <c r="C129" s="1">
        <v>0.20100000000000001</v>
      </c>
      <c r="D129" s="1">
        <v>0.437</v>
      </c>
      <c r="E129" s="1">
        <v>6.7</v>
      </c>
      <c r="F129" s="1">
        <v>6</v>
      </c>
      <c r="G129" s="1" t="s">
        <v>18</v>
      </c>
      <c r="H129" s="1">
        <v>1542.5</v>
      </c>
      <c r="I129" s="1" t="s">
        <v>12</v>
      </c>
    </row>
    <row r="130" spans="1:9" x14ac:dyDescent="0.3">
      <c r="A130" s="2">
        <v>46188</v>
      </c>
      <c r="B130" s="2" t="s">
        <v>31</v>
      </c>
      <c r="C130" s="1">
        <v>0.71099999999999997</v>
      </c>
      <c r="D130" s="1">
        <v>0.19</v>
      </c>
      <c r="E130" s="1">
        <v>97.5</v>
      </c>
      <c r="F130" s="1">
        <v>4</v>
      </c>
      <c r="G130" s="1" t="s">
        <v>14</v>
      </c>
      <c r="H130" s="1">
        <v>4734.3</v>
      </c>
      <c r="I130" s="1" t="s">
        <v>10</v>
      </c>
    </row>
    <row r="131" spans="1:9" x14ac:dyDescent="0.3">
      <c r="A131" s="2">
        <v>46195</v>
      </c>
      <c r="B131" s="2" t="s">
        <v>15</v>
      </c>
      <c r="C131" s="1">
        <v>0.877</v>
      </c>
      <c r="D131" s="1">
        <v>0.44700000000000001</v>
      </c>
      <c r="E131" s="1">
        <v>81.7</v>
      </c>
      <c r="F131" s="1">
        <v>3</v>
      </c>
      <c r="G131" s="1" t="s">
        <v>18</v>
      </c>
      <c r="H131" s="1">
        <v>4857</v>
      </c>
      <c r="I131" s="1" t="s">
        <v>10</v>
      </c>
    </row>
    <row r="132" spans="1:9" x14ac:dyDescent="0.3">
      <c r="A132" s="2">
        <v>46202</v>
      </c>
      <c r="B132" s="2" t="s">
        <v>21</v>
      </c>
      <c r="C132" s="1">
        <v>0.35699999999999998</v>
      </c>
      <c r="D132" s="1">
        <v>0.215</v>
      </c>
      <c r="E132" s="1">
        <v>85.3</v>
      </c>
      <c r="F132" s="1">
        <v>6</v>
      </c>
      <c r="G132" s="1" t="s">
        <v>18</v>
      </c>
      <c r="H132" s="1">
        <v>2637.6</v>
      </c>
      <c r="I132" s="1" t="s">
        <v>12</v>
      </c>
    </row>
    <row r="133" spans="1:9" x14ac:dyDescent="0.3">
      <c r="A133" s="2">
        <v>46209</v>
      </c>
      <c r="B133" s="2" t="s">
        <v>32</v>
      </c>
      <c r="C133" s="1">
        <v>0.66400000000000003</v>
      </c>
      <c r="D133" s="1">
        <v>0.159</v>
      </c>
      <c r="E133" s="1">
        <v>93.8</v>
      </c>
      <c r="F133" s="1">
        <v>9</v>
      </c>
      <c r="G133" s="1" t="s">
        <v>18</v>
      </c>
      <c r="H133" s="1">
        <v>3931.4</v>
      </c>
      <c r="I133" s="1" t="s">
        <v>10</v>
      </c>
    </row>
    <row r="134" spans="1:9" x14ac:dyDescent="0.3">
      <c r="A134" s="2">
        <v>46216</v>
      </c>
      <c r="B134" s="2" t="s">
        <v>11</v>
      </c>
      <c r="C134" s="1">
        <v>0.71899999999999997</v>
      </c>
      <c r="D134" s="1">
        <v>0.183</v>
      </c>
      <c r="E134" s="1">
        <v>8.5</v>
      </c>
      <c r="F134" s="1">
        <v>14</v>
      </c>
      <c r="G134" s="1" t="s">
        <v>18</v>
      </c>
      <c r="H134" s="1">
        <v>4810.8</v>
      </c>
      <c r="I134" s="1" t="s">
        <v>10</v>
      </c>
    </row>
    <row r="135" spans="1:9" x14ac:dyDescent="0.3">
      <c r="A135" s="2">
        <v>46223</v>
      </c>
      <c r="B135" s="2" t="s">
        <v>28</v>
      </c>
      <c r="C135" s="1">
        <v>0.79400000000000004</v>
      </c>
      <c r="D135" s="1">
        <v>0.10100000000000001</v>
      </c>
      <c r="E135" s="1">
        <v>38.6</v>
      </c>
      <c r="F135" s="1">
        <v>1</v>
      </c>
      <c r="G135" s="1" t="s">
        <v>18</v>
      </c>
      <c r="H135" s="1">
        <v>4866.2</v>
      </c>
      <c r="I135" s="1" t="s">
        <v>10</v>
      </c>
    </row>
    <row r="136" spans="1:9" x14ac:dyDescent="0.3">
      <c r="A136" s="2">
        <v>46230</v>
      </c>
      <c r="B136" s="2" t="s">
        <v>11</v>
      </c>
      <c r="C136" s="1">
        <v>0.496</v>
      </c>
      <c r="D136" s="1">
        <v>0.45900000000000002</v>
      </c>
      <c r="E136" s="1">
        <v>7.1</v>
      </c>
      <c r="F136" s="1">
        <v>11</v>
      </c>
      <c r="G136" s="1" t="s">
        <v>14</v>
      </c>
      <c r="H136" s="1">
        <v>2923.8</v>
      </c>
      <c r="I136" s="1" t="s">
        <v>12</v>
      </c>
    </row>
    <row r="137" spans="1:9" x14ac:dyDescent="0.3">
      <c r="A137" s="2">
        <v>46237</v>
      </c>
      <c r="B137" s="2" t="s">
        <v>22</v>
      </c>
      <c r="C137" s="1">
        <v>0.41199999999999998</v>
      </c>
      <c r="D137" s="1">
        <v>0.46600000000000003</v>
      </c>
      <c r="E137" s="1">
        <v>21.1</v>
      </c>
      <c r="F137" s="1">
        <v>14</v>
      </c>
      <c r="G137" s="1" t="s">
        <v>14</v>
      </c>
      <c r="H137" s="1">
        <v>2086.6999999999998</v>
      </c>
      <c r="I137" s="1" t="s">
        <v>12</v>
      </c>
    </row>
    <row r="138" spans="1:9" x14ac:dyDescent="0.3">
      <c r="A138" s="2">
        <v>46244</v>
      </c>
      <c r="B138" s="2" t="s">
        <v>31</v>
      </c>
      <c r="C138" s="1">
        <v>0.42799999999999999</v>
      </c>
      <c r="D138" s="1">
        <v>0.35699999999999998</v>
      </c>
      <c r="E138" s="1" t="e">
        <v>#N/A</v>
      </c>
      <c r="F138" s="1" t="e">
        <v>#N/A</v>
      </c>
      <c r="G138" s="1" t="s">
        <v>18</v>
      </c>
      <c r="H138" s="1" t="e">
        <v>#N/A</v>
      </c>
      <c r="I138" s="1" t="s">
        <v>10</v>
      </c>
    </row>
    <row r="139" spans="1:9" x14ac:dyDescent="0.3">
      <c r="A139" s="2">
        <v>46251</v>
      </c>
      <c r="B139" s="2" t="s">
        <v>33</v>
      </c>
      <c r="C139" s="1">
        <v>0.69899999999999995</v>
      </c>
      <c r="D139" s="1">
        <v>0.18099999999999999</v>
      </c>
      <c r="E139" s="1">
        <v>46.9</v>
      </c>
      <c r="F139" s="1" t="e">
        <v>#N/A</v>
      </c>
      <c r="G139" s="1" t="s">
        <v>14</v>
      </c>
      <c r="H139" s="1">
        <v>4469.8999999999996</v>
      </c>
      <c r="I139" s="1" t="s">
        <v>10</v>
      </c>
    </row>
    <row r="140" spans="1:9" x14ac:dyDescent="0.3">
      <c r="A140" s="2">
        <v>46258</v>
      </c>
      <c r="B140" s="2" t="s">
        <v>22</v>
      </c>
      <c r="C140" s="1">
        <v>0.77200000000000002</v>
      </c>
      <c r="D140" s="1">
        <v>0.14199999999999999</v>
      </c>
      <c r="E140" s="1">
        <v>26.9</v>
      </c>
      <c r="F140" s="1">
        <v>10</v>
      </c>
      <c r="G140" s="1" t="s">
        <v>9</v>
      </c>
      <c r="H140" s="1">
        <v>4430.8999999999996</v>
      </c>
      <c r="I140" s="1" t="s">
        <v>10</v>
      </c>
    </row>
    <row r="141" spans="1:9" x14ac:dyDescent="0.3">
      <c r="A141" s="2">
        <v>46265</v>
      </c>
      <c r="B141" s="2" t="s">
        <v>17</v>
      </c>
      <c r="C141" s="1">
        <v>0.32700000000000001</v>
      </c>
      <c r="D141" s="1">
        <v>0.11</v>
      </c>
      <c r="E141" s="1">
        <v>10.1</v>
      </c>
      <c r="F141" s="1">
        <v>11</v>
      </c>
      <c r="G141" s="1" t="s">
        <v>18</v>
      </c>
      <c r="H141" s="1">
        <v>2700.4</v>
      </c>
      <c r="I141" s="1" t="s">
        <v>12</v>
      </c>
    </row>
    <row r="142" spans="1:9" x14ac:dyDescent="0.3">
      <c r="A142" s="2">
        <v>46272</v>
      </c>
      <c r="B142" s="2" t="s">
        <v>13</v>
      </c>
      <c r="C142" s="1">
        <v>0.46</v>
      </c>
      <c r="D142" s="1">
        <v>0.183</v>
      </c>
      <c r="E142" s="1">
        <v>16.7</v>
      </c>
      <c r="F142" s="1" t="e">
        <v>#N/A</v>
      </c>
      <c r="G142" s="1" t="s">
        <v>9</v>
      </c>
      <c r="H142" s="1">
        <v>3865.9</v>
      </c>
      <c r="I142" s="1" t="s">
        <v>10</v>
      </c>
    </row>
    <row r="143" spans="1:9" x14ac:dyDescent="0.3">
      <c r="A143" s="2">
        <v>46279</v>
      </c>
      <c r="B143" s="2" t="s">
        <v>24</v>
      </c>
      <c r="C143" s="1">
        <v>0.83099999999999996</v>
      </c>
      <c r="D143" s="1">
        <v>0.54500000000000004</v>
      </c>
      <c r="E143" s="1">
        <v>14.7</v>
      </c>
      <c r="F143" s="1">
        <v>14</v>
      </c>
      <c r="G143" s="1" t="s">
        <v>14</v>
      </c>
      <c r="H143" s="1">
        <v>5642.5</v>
      </c>
      <c r="I143" s="1" t="s">
        <v>10</v>
      </c>
    </row>
    <row r="144" spans="1:9" x14ac:dyDescent="0.3">
      <c r="A144" s="2">
        <v>46286</v>
      </c>
      <c r="B144" s="2" t="s">
        <v>11</v>
      </c>
      <c r="C144" s="1">
        <v>0.76500000000000001</v>
      </c>
      <c r="D144" s="1">
        <v>0.221</v>
      </c>
      <c r="E144" s="1">
        <v>97.3</v>
      </c>
      <c r="F144" s="1">
        <v>11</v>
      </c>
      <c r="G144" s="1" t="s">
        <v>14</v>
      </c>
      <c r="H144" s="1">
        <v>5092.6000000000004</v>
      </c>
      <c r="I144" s="1" t="s">
        <v>10</v>
      </c>
    </row>
    <row r="145" spans="1:9" x14ac:dyDescent="0.3">
      <c r="A145" s="2">
        <v>46293</v>
      </c>
      <c r="B145" s="2" t="s">
        <v>11</v>
      </c>
      <c r="C145" s="1">
        <v>0.88900000000000001</v>
      </c>
      <c r="D145" s="1">
        <v>0.27700000000000002</v>
      </c>
      <c r="E145" s="1">
        <v>75.900000000000006</v>
      </c>
      <c r="F145" s="1">
        <v>4</v>
      </c>
      <c r="G145" s="1" t="s">
        <v>9</v>
      </c>
      <c r="H145" s="1">
        <v>5093.3999999999996</v>
      </c>
      <c r="I145" s="1" t="s">
        <v>10</v>
      </c>
    </row>
    <row r="146" spans="1:9" x14ac:dyDescent="0.3">
      <c r="A146" s="2">
        <v>46300</v>
      </c>
      <c r="B146" s="2" t="s">
        <v>19</v>
      </c>
      <c r="C146" s="1">
        <v>0.72799999999999998</v>
      </c>
      <c r="D146" s="1">
        <v>0.153</v>
      </c>
      <c r="E146" s="1">
        <v>96.8</v>
      </c>
      <c r="F146" s="1">
        <v>9</v>
      </c>
      <c r="G146" s="1" t="s">
        <v>14</v>
      </c>
      <c r="H146" s="1">
        <v>3923.3</v>
      </c>
      <c r="I146" s="1" t="s">
        <v>10</v>
      </c>
    </row>
    <row r="147" spans="1:9" x14ac:dyDescent="0.3">
      <c r="A147" s="2">
        <v>46307</v>
      </c>
      <c r="B147" s="2" t="s">
        <v>20</v>
      </c>
      <c r="C147" s="1">
        <v>0.47499999999999998</v>
      </c>
      <c r="D147" s="1">
        <v>0.21099999999999999</v>
      </c>
      <c r="E147" s="1">
        <v>44</v>
      </c>
      <c r="F147" s="1">
        <v>6</v>
      </c>
      <c r="G147" s="1" t="s">
        <v>18</v>
      </c>
      <c r="H147" s="1">
        <v>3793</v>
      </c>
      <c r="I147" s="1" t="s">
        <v>10</v>
      </c>
    </row>
    <row r="148" spans="1:9" x14ac:dyDescent="0.3">
      <c r="A148" s="2">
        <v>46314</v>
      </c>
      <c r="B148" s="2" t="s">
        <v>29</v>
      </c>
      <c r="C148" s="1">
        <v>0.61299999999999999</v>
      </c>
      <c r="D148" s="1">
        <v>0.36</v>
      </c>
      <c r="E148" s="1">
        <v>27.8</v>
      </c>
      <c r="F148" s="1">
        <v>1</v>
      </c>
      <c r="G148" s="1" t="s">
        <v>9</v>
      </c>
      <c r="H148" s="1">
        <v>3823.3</v>
      </c>
      <c r="I148" s="1" t="s">
        <v>10</v>
      </c>
    </row>
    <row r="149" spans="1:9" x14ac:dyDescent="0.3">
      <c r="A149" s="2">
        <v>46321</v>
      </c>
      <c r="B149" s="2" t="s">
        <v>17</v>
      </c>
      <c r="C149" s="1">
        <v>0.66300000000000003</v>
      </c>
      <c r="D149" s="1">
        <v>0.40400000000000003</v>
      </c>
      <c r="E149" s="1">
        <v>79.8</v>
      </c>
      <c r="F149" s="1">
        <v>9</v>
      </c>
      <c r="G149" s="1" t="s">
        <v>18</v>
      </c>
      <c r="H149" s="1">
        <v>3368</v>
      </c>
      <c r="I149" s="1" t="s">
        <v>10</v>
      </c>
    </row>
    <row r="150" spans="1:9" x14ac:dyDescent="0.3">
      <c r="A150" s="2">
        <v>46328</v>
      </c>
      <c r="B150" s="2" t="s">
        <v>22</v>
      </c>
      <c r="C150" s="1">
        <v>0.255</v>
      </c>
      <c r="D150" s="1">
        <v>0.223</v>
      </c>
      <c r="E150" s="1">
        <v>32.6</v>
      </c>
      <c r="F150" s="1">
        <v>7</v>
      </c>
      <c r="G150" s="1" t="s">
        <v>9</v>
      </c>
      <c r="H150" s="1">
        <v>1346.2</v>
      </c>
      <c r="I150" s="1" t="s">
        <v>12</v>
      </c>
    </row>
    <row r="151" spans="1:9" x14ac:dyDescent="0.3">
      <c r="A151" s="2">
        <v>46335</v>
      </c>
      <c r="B151" s="2" t="s">
        <v>22</v>
      </c>
      <c r="C151" s="1">
        <v>0.58099999999999996</v>
      </c>
      <c r="D151" s="1">
        <v>0.129</v>
      </c>
      <c r="E151" s="1">
        <v>29.9</v>
      </c>
      <c r="F151" s="1">
        <v>3</v>
      </c>
      <c r="G151" s="1" t="s">
        <v>14</v>
      </c>
      <c r="H151" s="1">
        <v>3600.2</v>
      </c>
      <c r="I151" s="1" t="s">
        <v>10</v>
      </c>
    </row>
    <row r="152" spans="1:9" x14ac:dyDescent="0.3">
      <c r="A152" s="2">
        <v>46342</v>
      </c>
      <c r="B152" s="2" t="s">
        <v>22</v>
      </c>
      <c r="C152" s="1">
        <v>0.69699999999999995</v>
      </c>
      <c r="D152" s="1">
        <v>0.29599999999999999</v>
      </c>
      <c r="E152" s="1">
        <v>23.3</v>
      </c>
      <c r="F152" s="1">
        <v>11</v>
      </c>
      <c r="G152" s="1" t="s">
        <v>9</v>
      </c>
      <c r="H152" s="1">
        <v>4451.8</v>
      </c>
      <c r="I152" s="1" t="s">
        <v>10</v>
      </c>
    </row>
    <row r="153" spans="1:9" x14ac:dyDescent="0.3">
      <c r="A153" s="2">
        <v>46349</v>
      </c>
      <c r="B153" s="2" t="s">
        <v>13</v>
      </c>
      <c r="C153" s="1">
        <v>0.317</v>
      </c>
      <c r="D153" s="1">
        <v>0.217</v>
      </c>
      <c r="E153" s="1">
        <v>13</v>
      </c>
      <c r="F153" s="1">
        <v>2</v>
      </c>
      <c r="G153" s="1" t="s">
        <v>9</v>
      </c>
      <c r="H153" s="1">
        <v>2084.6</v>
      </c>
      <c r="I153" s="1" t="s">
        <v>12</v>
      </c>
    </row>
    <row r="154" spans="1:9" x14ac:dyDescent="0.3">
      <c r="A154" s="2">
        <v>46356</v>
      </c>
      <c r="B154" s="2" t="s">
        <v>11</v>
      </c>
      <c r="C154" s="1">
        <v>0.746</v>
      </c>
      <c r="D154" s="1">
        <v>0.21</v>
      </c>
      <c r="E154" s="1">
        <v>25.6</v>
      </c>
      <c r="F154" s="1">
        <v>9</v>
      </c>
      <c r="G154" s="1" t="s">
        <v>18</v>
      </c>
      <c r="H154" s="1">
        <v>3363.2</v>
      </c>
      <c r="I154" s="1" t="s">
        <v>10</v>
      </c>
    </row>
    <row r="155" spans="1:9" x14ac:dyDescent="0.3">
      <c r="A155" s="2">
        <v>46363</v>
      </c>
      <c r="B155" s="2" t="s">
        <v>8</v>
      </c>
      <c r="C155" s="1">
        <v>0.60899999999999999</v>
      </c>
      <c r="D155" s="1">
        <v>0.57999999999999996</v>
      </c>
      <c r="E155" s="1">
        <v>35.5</v>
      </c>
      <c r="F155" s="1">
        <v>10</v>
      </c>
      <c r="G155" s="1" t="s">
        <v>14</v>
      </c>
      <c r="H155" s="1">
        <v>4923.8</v>
      </c>
      <c r="I155" s="1" t="s">
        <v>10</v>
      </c>
    </row>
    <row r="156" spans="1:9" x14ac:dyDescent="0.3">
      <c r="A156" s="2">
        <v>46370</v>
      </c>
      <c r="B156" s="2" t="s">
        <v>28</v>
      </c>
      <c r="C156" s="1">
        <v>0.86699999999999999</v>
      </c>
      <c r="D156" s="1">
        <v>0.40799999999999997</v>
      </c>
      <c r="E156" s="1">
        <v>67.400000000000006</v>
      </c>
      <c r="F156" s="1">
        <v>7</v>
      </c>
      <c r="G156" s="1" t="s">
        <v>18</v>
      </c>
      <c r="H156" s="1">
        <v>4217.5</v>
      </c>
      <c r="I156" s="1" t="s">
        <v>10</v>
      </c>
    </row>
    <row r="157" spans="1:9" x14ac:dyDescent="0.3">
      <c r="A157" s="2">
        <v>46377</v>
      </c>
      <c r="B157" s="2" t="s">
        <v>17</v>
      </c>
      <c r="C157" s="1">
        <v>0.23</v>
      </c>
      <c r="D157" s="1">
        <v>0.378</v>
      </c>
      <c r="E157" s="1">
        <v>6.3</v>
      </c>
      <c r="F157" s="1">
        <v>1</v>
      </c>
      <c r="G157" s="1" t="s">
        <v>14</v>
      </c>
      <c r="H157" s="1">
        <v>1680</v>
      </c>
      <c r="I157" s="1" t="s">
        <v>12</v>
      </c>
    </row>
    <row r="158" spans="1:9" x14ac:dyDescent="0.3">
      <c r="A158" s="2">
        <v>46384</v>
      </c>
      <c r="B158" s="2" t="s">
        <v>31</v>
      </c>
      <c r="C158" s="1">
        <v>0.38600000000000001</v>
      </c>
      <c r="D158" s="1">
        <v>0.308</v>
      </c>
      <c r="E158" s="1">
        <v>21.1</v>
      </c>
      <c r="F158" s="1">
        <v>10</v>
      </c>
      <c r="G158" s="1" t="s">
        <v>18</v>
      </c>
      <c r="H158" s="1">
        <v>2183.3000000000002</v>
      </c>
      <c r="I158" s="1" t="s">
        <v>12</v>
      </c>
    </row>
    <row r="159" spans="1:9" x14ac:dyDescent="0.3">
      <c r="A159" s="2">
        <v>46391</v>
      </c>
      <c r="B159" s="2" t="s">
        <v>21</v>
      </c>
      <c r="C159" s="1">
        <v>0.621</v>
      </c>
      <c r="D159" s="1">
        <v>0.314</v>
      </c>
      <c r="E159" s="1">
        <v>80.900000000000006</v>
      </c>
      <c r="F159" s="1">
        <v>10</v>
      </c>
      <c r="G159" s="1" t="s">
        <v>9</v>
      </c>
      <c r="H159" s="1">
        <v>4583.2</v>
      </c>
      <c r="I159" s="1" t="s">
        <v>10</v>
      </c>
    </row>
    <row r="160" spans="1:9" x14ac:dyDescent="0.3">
      <c r="A160" s="2">
        <v>46398</v>
      </c>
      <c r="B160" s="2" t="s">
        <v>19</v>
      </c>
      <c r="C160" s="1">
        <v>0.40799999999999997</v>
      </c>
      <c r="D160" s="1">
        <v>0.37</v>
      </c>
      <c r="E160" s="1">
        <v>14.7</v>
      </c>
      <c r="F160" s="1">
        <v>12</v>
      </c>
      <c r="G160" s="1" t="s">
        <v>18</v>
      </c>
      <c r="H160" s="1">
        <v>2614.3000000000002</v>
      </c>
      <c r="I160" s="1" t="s">
        <v>12</v>
      </c>
    </row>
    <row r="161" spans="1:9" x14ac:dyDescent="0.3">
      <c r="A161" s="2">
        <v>46405</v>
      </c>
      <c r="B161" s="2" t="s">
        <v>32</v>
      </c>
      <c r="C161" s="1">
        <v>0.7</v>
      </c>
      <c r="D161" s="1">
        <v>0.44800000000000001</v>
      </c>
      <c r="E161" s="1">
        <v>34.299999999999997</v>
      </c>
      <c r="F161" s="1">
        <v>2</v>
      </c>
      <c r="G161" s="1" t="s">
        <v>14</v>
      </c>
      <c r="H161" s="1">
        <v>3921.1</v>
      </c>
      <c r="I161" s="1" t="s">
        <v>10</v>
      </c>
    </row>
    <row r="162" spans="1:9" x14ac:dyDescent="0.3">
      <c r="A162" s="2">
        <v>46412</v>
      </c>
      <c r="B162" s="2" t="s">
        <v>32</v>
      </c>
      <c r="C162" s="1">
        <v>0.73099999999999998</v>
      </c>
      <c r="D162" s="1">
        <v>0.45100000000000001</v>
      </c>
      <c r="E162" s="1">
        <v>86.5</v>
      </c>
      <c r="F162" s="1">
        <v>11</v>
      </c>
      <c r="G162" s="1" t="s">
        <v>14</v>
      </c>
      <c r="H162" s="1">
        <v>5316.1</v>
      </c>
      <c r="I162" s="1" t="s">
        <v>10</v>
      </c>
    </row>
    <row r="163" spans="1:9" x14ac:dyDescent="0.3">
      <c r="A163" s="2">
        <v>46419</v>
      </c>
      <c r="B163" s="2" t="s">
        <v>8</v>
      </c>
      <c r="C163" s="1">
        <v>0.27200000000000002</v>
      </c>
      <c r="D163" s="1">
        <v>0.186</v>
      </c>
      <c r="E163" s="1">
        <v>15.5</v>
      </c>
      <c r="F163" s="1">
        <v>2</v>
      </c>
      <c r="G163" s="1" t="s">
        <v>9</v>
      </c>
      <c r="H163" s="1">
        <v>2234.8000000000002</v>
      </c>
      <c r="I163" s="1" t="s">
        <v>12</v>
      </c>
    </row>
    <row r="164" spans="1:9" x14ac:dyDescent="0.3">
      <c r="A164" s="2">
        <v>46426</v>
      </c>
      <c r="B164" s="2" t="s">
        <v>29</v>
      </c>
      <c r="C164" s="1">
        <v>0.56000000000000005</v>
      </c>
      <c r="D164" s="1">
        <v>0.35</v>
      </c>
      <c r="E164" s="1">
        <v>8.3000000000000007</v>
      </c>
      <c r="F164" s="1">
        <v>9</v>
      </c>
      <c r="G164" s="1" t="s">
        <v>14</v>
      </c>
      <c r="H164" s="1">
        <v>2807.8</v>
      </c>
      <c r="I164" s="1" t="s">
        <v>12</v>
      </c>
    </row>
    <row r="165" spans="1:9" x14ac:dyDescent="0.3">
      <c r="A165" s="2">
        <v>46433</v>
      </c>
      <c r="B165" s="2" t="s">
        <v>17</v>
      </c>
      <c r="C165" s="1">
        <v>0.55600000000000005</v>
      </c>
      <c r="D165" s="1">
        <v>0.30599999999999999</v>
      </c>
      <c r="E165" s="1">
        <v>48.5</v>
      </c>
      <c r="F165" s="1">
        <v>10</v>
      </c>
      <c r="G165" s="1" t="s">
        <v>18</v>
      </c>
      <c r="H165" s="1">
        <v>3739.8</v>
      </c>
      <c r="I165" s="1" t="s">
        <v>10</v>
      </c>
    </row>
    <row r="166" spans="1:9" x14ac:dyDescent="0.3">
      <c r="A166" s="2">
        <v>46440</v>
      </c>
      <c r="B166" s="2" t="s">
        <v>20</v>
      </c>
      <c r="C166" s="1">
        <v>0.45800000000000002</v>
      </c>
      <c r="D166" s="1">
        <v>0.53500000000000003</v>
      </c>
      <c r="E166" s="1">
        <v>30.2</v>
      </c>
      <c r="F166" s="1" t="e">
        <v>#N/A</v>
      </c>
      <c r="G166" s="1" t="s">
        <v>9</v>
      </c>
      <c r="H166" s="1">
        <v>3291</v>
      </c>
      <c r="I166" s="1" t="s">
        <v>10</v>
      </c>
    </row>
    <row r="167" spans="1:9" x14ac:dyDescent="0.3">
      <c r="A167" s="2">
        <v>46447</v>
      </c>
      <c r="B167" s="2" t="s">
        <v>21</v>
      </c>
      <c r="C167" s="1">
        <v>0.85299999999999998</v>
      </c>
      <c r="D167" s="1">
        <v>0.41599999999999998</v>
      </c>
      <c r="E167" s="1">
        <v>56.3</v>
      </c>
      <c r="F167" s="1">
        <v>5</v>
      </c>
      <c r="G167" s="1" t="s">
        <v>14</v>
      </c>
      <c r="H167" s="1">
        <v>5891.2</v>
      </c>
      <c r="I167" s="1" t="s">
        <v>10</v>
      </c>
    </row>
    <row r="168" spans="1:9" x14ac:dyDescent="0.3">
      <c r="A168" s="2">
        <v>46454</v>
      </c>
      <c r="B168" s="2" t="s">
        <v>22</v>
      </c>
      <c r="C168" s="1">
        <v>0.77900000000000003</v>
      </c>
      <c r="D168" s="1">
        <v>0.36599999999999999</v>
      </c>
      <c r="E168" s="1">
        <v>80.400000000000006</v>
      </c>
      <c r="F168" s="1">
        <v>1</v>
      </c>
      <c r="G168" s="1" t="s">
        <v>14</v>
      </c>
      <c r="H168" s="1">
        <v>4908.8999999999996</v>
      </c>
      <c r="I168" s="1" t="s">
        <v>10</v>
      </c>
    </row>
    <row r="169" spans="1:9" x14ac:dyDescent="0.3">
      <c r="A169" s="2">
        <v>46461</v>
      </c>
      <c r="B169" s="2" t="s">
        <v>25</v>
      </c>
      <c r="C169" s="1">
        <v>0.68799999999999994</v>
      </c>
      <c r="D169" s="1">
        <v>0.158</v>
      </c>
      <c r="E169" s="1">
        <v>13.7</v>
      </c>
      <c r="F169" s="1" t="e">
        <v>#N/A</v>
      </c>
      <c r="G169" s="1" t="s">
        <v>18</v>
      </c>
      <c r="H169" s="1">
        <v>4829.7</v>
      </c>
      <c r="I169" s="1" t="s">
        <v>10</v>
      </c>
    </row>
    <row r="170" spans="1:9" x14ac:dyDescent="0.3">
      <c r="A170" s="2">
        <v>46468</v>
      </c>
      <c r="B170" s="2" t="s">
        <v>26</v>
      </c>
      <c r="C170" s="1">
        <v>0.7</v>
      </c>
      <c r="D170" s="1">
        <v>0.40300000000000002</v>
      </c>
      <c r="E170" s="1">
        <v>58.1</v>
      </c>
      <c r="F170" s="1">
        <v>1</v>
      </c>
      <c r="G170" s="1" t="s">
        <v>18</v>
      </c>
      <c r="H170" s="1">
        <v>4274.8</v>
      </c>
      <c r="I170" s="1" t="s">
        <v>10</v>
      </c>
    </row>
    <row r="171" spans="1:9" x14ac:dyDescent="0.3">
      <c r="A171" s="2">
        <v>46475</v>
      </c>
      <c r="B171" s="2" t="s">
        <v>32</v>
      </c>
      <c r="C171" s="1">
        <v>0.52300000000000002</v>
      </c>
      <c r="D171" s="1">
        <v>0.159</v>
      </c>
      <c r="E171" s="1">
        <v>50.6</v>
      </c>
      <c r="F171" s="1">
        <v>11</v>
      </c>
      <c r="G171" s="1" t="s">
        <v>9</v>
      </c>
      <c r="H171" s="1">
        <v>2595.8000000000002</v>
      </c>
      <c r="I171" s="1" t="s">
        <v>12</v>
      </c>
    </row>
    <row r="172" spans="1:9" x14ac:dyDescent="0.3">
      <c r="A172" s="2">
        <v>46482</v>
      </c>
      <c r="B172" s="2" t="s">
        <v>27</v>
      </c>
      <c r="C172" s="1">
        <v>0.84499999999999997</v>
      </c>
      <c r="D172" s="1">
        <v>0.26900000000000002</v>
      </c>
      <c r="E172" s="1">
        <v>14.4</v>
      </c>
      <c r="F172" s="1">
        <v>5</v>
      </c>
      <c r="G172" s="1" t="s">
        <v>14</v>
      </c>
      <c r="H172" s="1">
        <v>4652</v>
      </c>
      <c r="I172" s="1" t="s">
        <v>10</v>
      </c>
    </row>
    <row r="173" spans="1:9" x14ac:dyDescent="0.3">
      <c r="A173" s="2">
        <v>46489</v>
      </c>
      <c r="B173" s="2" t="s">
        <v>26</v>
      </c>
      <c r="C173" s="1">
        <v>0.68600000000000005</v>
      </c>
      <c r="D173" s="1">
        <v>0.17100000000000001</v>
      </c>
      <c r="E173" s="1">
        <v>62.4</v>
      </c>
      <c r="F173" s="1">
        <v>13</v>
      </c>
      <c r="G173" s="1" t="s">
        <v>18</v>
      </c>
      <c r="H173" s="1">
        <v>4945.3</v>
      </c>
      <c r="I173" s="1" t="s">
        <v>10</v>
      </c>
    </row>
    <row r="174" spans="1:9" x14ac:dyDescent="0.3">
      <c r="A174" s="2">
        <v>46496</v>
      </c>
      <c r="B174" s="2" t="s">
        <v>15</v>
      </c>
      <c r="C174" s="1">
        <v>0.71</v>
      </c>
      <c r="D174" s="1">
        <v>0.44600000000000001</v>
      </c>
      <c r="E174" s="1">
        <v>27.4</v>
      </c>
      <c r="F174" s="1">
        <v>3</v>
      </c>
      <c r="G174" s="1" t="s">
        <v>9</v>
      </c>
      <c r="H174" s="1">
        <v>4377.8</v>
      </c>
      <c r="I174" s="1" t="s">
        <v>10</v>
      </c>
    </row>
    <row r="175" spans="1:9" x14ac:dyDescent="0.3">
      <c r="A175" s="2">
        <v>46503</v>
      </c>
      <c r="B175" s="2" t="s">
        <v>22</v>
      </c>
      <c r="C175" s="1">
        <v>0.80300000000000005</v>
      </c>
      <c r="D175" s="1">
        <v>0.20300000000000001</v>
      </c>
      <c r="E175" s="1">
        <v>48.8</v>
      </c>
      <c r="F175" s="1">
        <v>5</v>
      </c>
      <c r="G175" s="1" t="s">
        <v>14</v>
      </c>
      <c r="H175" s="1">
        <v>4575.3</v>
      </c>
      <c r="I175" s="1" t="s">
        <v>10</v>
      </c>
    </row>
    <row r="176" spans="1:9" x14ac:dyDescent="0.3">
      <c r="A176" s="2">
        <v>46510</v>
      </c>
      <c r="B176" s="2" t="s">
        <v>33</v>
      </c>
      <c r="C176" s="1">
        <v>0.39200000000000002</v>
      </c>
      <c r="D176" s="1">
        <v>0.29599999999999999</v>
      </c>
      <c r="E176" s="1">
        <v>8.1999999999999993</v>
      </c>
      <c r="F176" s="1">
        <v>11</v>
      </c>
      <c r="G176" s="1" t="s">
        <v>14</v>
      </c>
      <c r="H176" s="1">
        <v>2860.1</v>
      </c>
      <c r="I176" s="1" t="s">
        <v>12</v>
      </c>
    </row>
    <row r="177" spans="1:9" x14ac:dyDescent="0.3">
      <c r="A177" s="2">
        <v>46517</v>
      </c>
      <c r="B177" s="2" t="s">
        <v>19</v>
      </c>
      <c r="C177" s="1">
        <v>0.76500000000000001</v>
      </c>
      <c r="D177" s="1">
        <v>0.54800000000000004</v>
      </c>
      <c r="E177" s="1">
        <v>46</v>
      </c>
      <c r="F177" s="1">
        <v>8</v>
      </c>
      <c r="G177" s="1" t="s">
        <v>9</v>
      </c>
      <c r="H177" s="1">
        <v>4420.2</v>
      </c>
      <c r="I177" s="1" t="s">
        <v>10</v>
      </c>
    </row>
    <row r="178" spans="1:9" x14ac:dyDescent="0.3">
      <c r="A178" s="2">
        <v>46524</v>
      </c>
      <c r="B178" s="2" t="s">
        <v>13</v>
      </c>
      <c r="C178" s="1">
        <v>0.33700000000000002</v>
      </c>
      <c r="D178" s="1">
        <v>0.20200000000000001</v>
      </c>
      <c r="E178" s="1">
        <v>30.6</v>
      </c>
      <c r="F178" s="1">
        <v>12</v>
      </c>
      <c r="G178" s="1" t="s">
        <v>9</v>
      </c>
      <c r="H178" s="1">
        <v>1625.2</v>
      </c>
      <c r="I178" s="1" t="s">
        <v>12</v>
      </c>
    </row>
    <row r="179" spans="1:9" x14ac:dyDescent="0.3">
      <c r="A179" s="2">
        <v>46531</v>
      </c>
      <c r="B179" s="2" t="s">
        <v>25</v>
      </c>
      <c r="C179" s="1">
        <v>0.442</v>
      </c>
      <c r="D179" s="1">
        <v>0.35399999999999998</v>
      </c>
      <c r="E179" s="1">
        <v>82.2</v>
      </c>
      <c r="F179" s="1">
        <v>9</v>
      </c>
      <c r="G179" s="1" t="s">
        <v>18</v>
      </c>
      <c r="H179" s="1">
        <v>3017.8</v>
      </c>
      <c r="I179" s="1" t="s">
        <v>10</v>
      </c>
    </row>
    <row r="180" spans="1:9" x14ac:dyDescent="0.3">
      <c r="A180" s="2">
        <v>46538</v>
      </c>
      <c r="B180" s="2" t="s">
        <v>17</v>
      </c>
      <c r="C180" s="1">
        <v>0.435</v>
      </c>
      <c r="D180" s="1">
        <v>0.31</v>
      </c>
      <c r="E180" s="1">
        <v>5.7</v>
      </c>
      <c r="F180" s="1">
        <v>11</v>
      </c>
      <c r="G180" s="1" t="s">
        <v>14</v>
      </c>
      <c r="H180" s="1">
        <v>3352.5</v>
      </c>
      <c r="I180" s="1" t="s">
        <v>10</v>
      </c>
    </row>
    <row r="181" spans="1:9" x14ac:dyDescent="0.3">
      <c r="A181" s="2">
        <v>46545</v>
      </c>
      <c r="B181" s="2" t="s">
        <v>15</v>
      </c>
      <c r="C181" s="1">
        <v>0.88500000000000001</v>
      </c>
      <c r="D181" s="1">
        <v>0.109</v>
      </c>
      <c r="E181" s="1">
        <v>41.9</v>
      </c>
      <c r="F181" s="1">
        <v>9</v>
      </c>
      <c r="G181" s="1" t="s">
        <v>14</v>
      </c>
      <c r="H181" s="1">
        <v>5780.7</v>
      </c>
      <c r="I181" s="1" t="s">
        <v>10</v>
      </c>
    </row>
    <row r="182" spans="1:9" x14ac:dyDescent="0.3">
      <c r="A182" s="2">
        <v>46552</v>
      </c>
      <c r="B182" s="2" t="s">
        <v>26</v>
      </c>
      <c r="C182" s="1">
        <v>0.8</v>
      </c>
      <c r="D182" s="1">
        <v>0.496</v>
      </c>
      <c r="E182" s="1">
        <v>45.8</v>
      </c>
      <c r="F182" s="1">
        <v>7</v>
      </c>
      <c r="G182" s="1" t="s">
        <v>14</v>
      </c>
      <c r="H182" s="1">
        <v>5098</v>
      </c>
      <c r="I182" s="1" t="s">
        <v>10</v>
      </c>
    </row>
    <row r="183" spans="1:9" x14ac:dyDescent="0.3">
      <c r="A183" s="2">
        <v>46559</v>
      </c>
      <c r="B183" s="2" t="s">
        <v>21</v>
      </c>
      <c r="C183" s="1">
        <v>0.69099999999999995</v>
      </c>
      <c r="D183" s="1">
        <v>0.13500000000000001</v>
      </c>
      <c r="E183" s="1">
        <v>72.5</v>
      </c>
      <c r="F183" s="1" t="e">
        <v>#N/A</v>
      </c>
      <c r="G183" s="1" t="s">
        <v>9</v>
      </c>
      <c r="H183" s="1">
        <v>3917.2</v>
      </c>
      <c r="I183" s="1" t="s">
        <v>10</v>
      </c>
    </row>
    <row r="184" spans="1:9" x14ac:dyDescent="0.3">
      <c r="A184" s="2">
        <v>46566</v>
      </c>
      <c r="B184" s="2" t="s">
        <v>21</v>
      </c>
      <c r="C184" s="1">
        <v>0.70899999999999996</v>
      </c>
      <c r="D184" s="1">
        <v>0.33700000000000002</v>
      </c>
      <c r="E184" s="1">
        <v>57.4</v>
      </c>
      <c r="F184" s="1">
        <v>12</v>
      </c>
      <c r="G184" s="1" t="s">
        <v>18</v>
      </c>
      <c r="H184" s="1">
        <v>4592.8999999999996</v>
      </c>
      <c r="I184" s="1" t="s">
        <v>10</v>
      </c>
    </row>
    <row r="185" spans="1:9" x14ac:dyDescent="0.3">
      <c r="A185" s="2">
        <v>46573</v>
      </c>
      <c r="B185" s="2" t="s">
        <v>27</v>
      </c>
      <c r="C185" s="1">
        <v>0.59299999999999997</v>
      </c>
      <c r="D185" s="1">
        <v>0.38</v>
      </c>
      <c r="E185" s="1">
        <v>66.7</v>
      </c>
      <c r="F185" s="1">
        <v>7</v>
      </c>
      <c r="G185" s="1" t="s">
        <v>14</v>
      </c>
      <c r="H185" s="1">
        <v>3511.3</v>
      </c>
      <c r="I185" s="1" t="s">
        <v>10</v>
      </c>
    </row>
    <row r="186" spans="1:9" x14ac:dyDescent="0.3">
      <c r="A186" s="2">
        <v>46580</v>
      </c>
      <c r="B186" s="2" t="s">
        <v>19</v>
      </c>
      <c r="C186" s="1">
        <v>0.86299999999999999</v>
      </c>
      <c r="D186" s="1">
        <v>0.41399999999999998</v>
      </c>
      <c r="E186" s="1">
        <v>77.7</v>
      </c>
      <c r="F186" s="1">
        <v>8</v>
      </c>
      <c r="G186" s="1" t="s">
        <v>9</v>
      </c>
      <c r="H186" s="1">
        <v>5126.3</v>
      </c>
      <c r="I186" s="1" t="s">
        <v>10</v>
      </c>
    </row>
    <row r="187" spans="1:9" x14ac:dyDescent="0.3">
      <c r="A187" s="2">
        <v>46587</v>
      </c>
      <c r="B187" s="2" t="s">
        <v>25</v>
      </c>
      <c r="C187" s="1">
        <v>0.54700000000000004</v>
      </c>
      <c r="D187" s="1">
        <v>0.44400000000000001</v>
      </c>
      <c r="E187" s="1">
        <v>86.2</v>
      </c>
      <c r="F187" s="1">
        <v>5</v>
      </c>
      <c r="G187" s="1" t="s">
        <v>14</v>
      </c>
      <c r="H187" s="1">
        <v>3914.8</v>
      </c>
      <c r="I187" s="1" t="s">
        <v>10</v>
      </c>
    </row>
    <row r="188" spans="1:9" x14ac:dyDescent="0.3">
      <c r="A188" s="2">
        <v>46594</v>
      </c>
      <c r="B188" s="2" t="s">
        <v>32</v>
      </c>
      <c r="C188" s="1">
        <v>0.46600000000000003</v>
      </c>
      <c r="D188" s="1">
        <v>0.22700000000000001</v>
      </c>
      <c r="E188" s="1">
        <v>31.4</v>
      </c>
      <c r="F188" s="1">
        <v>9</v>
      </c>
      <c r="G188" s="1" t="s">
        <v>18</v>
      </c>
      <c r="H188" s="1">
        <v>3468</v>
      </c>
      <c r="I188" s="1" t="s">
        <v>10</v>
      </c>
    </row>
    <row r="189" spans="1:9" x14ac:dyDescent="0.3">
      <c r="A189" s="2">
        <v>46601</v>
      </c>
      <c r="B189" s="2" t="s">
        <v>30</v>
      </c>
      <c r="C189" s="1" t="e">
        <v>#N/A</v>
      </c>
      <c r="D189" s="1">
        <v>0.105</v>
      </c>
      <c r="E189" s="1">
        <v>53.8</v>
      </c>
      <c r="F189" s="1">
        <v>14</v>
      </c>
      <c r="G189" s="1" t="s">
        <v>14</v>
      </c>
      <c r="H189" s="1" t="e">
        <v>#N/A</v>
      </c>
      <c r="I189" s="1" t="s">
        <v>10</v>
      </c>
    </row>
    <row r="190" spans="1:9" x14ac:dyDescent="0.3">
      <c r="A190" s="2">
        <v>46608</v>
      </c>
      <c r="B190" s="2" t="s">
        <v>20</v>
      </c>
      <c r="C190" s="1">
        <v>0.75</v>
      </c>
      <c r="D190" s="1">
        <v>0.46200000000000002</v>
      </c>
      <c r="E190" s="1">
        <v>84</v>
      </c>
      <c r="F190" s="1">
        <v>4</v>
      </c>
      <c r="G190" s="1" t="s">
        <v>18</v>
      </c>
      <c r="H190" s="1">
        <v>4981.3999999999996</v>
      </c>
      <c r="I190" s="1" t="s">
        <v>10</v>
      </c>
    </row>
    <row r="191" spans="1:9" x14ac:dyDescent="0.3">
      <c r="A191" s="2">
        <v>46615</v>
      </c>
      <c r="B191" s="2" t="s">
        <v>17</v>
      </c>
      <c r="C191" s="1">
        <v>0.71399999999999997</v>
      </c>
      <c r="D191" s="1">
        <v>0.36799999999999999</v>
      </c>
      <c r="E191" s="1">
        <v>98.9</v>
      </c>
      <c r="F191" s="1">
        <v>5</v>
      </c>
      <c r="G191" s="1" t="s">
        <v>18</v>
      </c>
      <c r="H191" s="1">
        <v>3955.1</v>
      </c>
      <c r="I191" s="1" t="s">
        <v>10</v>
      </c>
    </row>
    <row r="192" spans="1:9" x14ac:dyDescent="0.3">
      <c r="A192" s="2">
        <v>46622</v>
      </c>
      <c r="B192" s="2" t="s">
        <v>19</v>
      </c>
      <c r="C192" s="1">
        <v>0.46899999999999997</v>
      </c>
      <c r="D192" s="1">
        <v>0.51800000000000002</v>
      </c>
      <c r="E192" s="1">
        <v>89</v>
      </c>
      <c r="F192" s="1">
        <v>12</v>
      </c>
      <c r="G192" s="1" t="s">
        <v>14</v>
      </c>
      <c r="H192" s="1">
        <v>3899.6</v>
      </c>
      <c r="I192" s="1" t="s">
        <v>10</v>
      </c>
    </row>
    <row r="193" spans="1:9" x14ac:dyDescent="0.3">
      <c r="A193" s="2">
        <v>46629</v>
      </c>
      <c r="B193" s="2" t="s">
        <v>29</v>
      </c>
      <c r="C193" s="1">
        <v>0.218</v>
      </c>
      <c r="D193" s="1">
        <v>0.51100000000000001</v>
      </c>
      <c r="E193" s="1">
        <v>37.1</v>
      </c>
      <c r="F193" s="1">
        <v>5</v>
      </c>
      <c r="G193" s="1" t="s">
        <v>14</v>
      </c>
      <c r="H193" s="1">
        <v>1713.6</v>
      </c>
      <c r="I193" s="1" t="s">
        <v>12</v>
      </c>
    </row>
    <row r="194" spans="1:9" x14ac:dyDescent="0.3">
      <c r="A194" s="2">
        <v>46636</v>
      </c>
      <c r="B194" s="2" t="s">
        <v>30</v>
      </c>
      <c r="C194" s="1">
        <v>0.78700000000000003</v>
      </c>
      <c r="D194" s="1">
        <v>0.52200000000000002</v>
      </c>
      <c r="E194" s="1">
        <v>19.5</v>
      </c>
      <c r="F194" s="1">
        <v>8</v>
      </c>
      <c r="G194" s="1" t="s">
        <v>18</v>
      </c>
      <c r="H194" s="1">
        <v>5344.3</v>
      </c>
      <c r="I194" s="1" t="s">
        <v>10</v>
      </c>
    </row>
    <row r="195" spans="1:9" x14ac:dyDescent="0.3">
      <c r="A195" s="2">
        <v>46643</v>
      </c>
      <c r="B195" s="2" t="s">
        <v>24</v>
      </c>
      <c r="C195" s="1">
        <v>0.20799999999999999</v>
      </c>
      <c r="D195" s="1">
        <v>0.34300000000000003</v>
      </c>
      <c r="E195" s="1">
        <v>48.9</v>
      </c>
      <c r="F195" s="1">
        <v>3</v>
      </c>
      <c r="G195" s="1" t="s">
        <v>9</v>
      </c>
      <c r="H195" s="1">
        <v>1706.7</v>
      </c>
      <c r="I195" s="1" t="s">
        <v>12</v>
      </c>
    </row>
    <row r="196" spans="1:9" x14ac:dyDescent="0.3">
      <c r="A196" s="2">
        <v>46650</v>
      </c>
      <c r="B196" s="2" t="s">
        <v>27</v>
      </c>
      <c r="C196" s="1">
        <v>0.69299999999999995</v>
      </c>
      <c r="D196" s="1">
        <v>0.26700000000000002</v>
      </c>
      <c r="E196" s="1">
        <v>74.2</v>
      </c>
      <c r="F196" s="1">
        <v>1</v>
      </c>
      <c r="G196" s="1" t="s">
        <v>18</v>
      </c>
      <c r="H196" s="1">
        <v>4131.7</v>
      </c>
      <c r="I196" s="1" t="s">
        <v>10</v>
      </c>
    </row>
    <row r="197" spans="1:9" x14ac:dyDescent="0.3">
      <c r="A197" s="2">
        <v>46657</v>
      </c>
      <c r="B197" s="2" t="s">
        <v>25</v>
      </c>
      <c r="C197" s="1">
        <v>0.879</v>
      </c>
      <c r="D197" s="1">
        <v>0.496</v>
      </c>
      <c r="E197" s="1">
        <v>49.3</v>
      </c>
      <c r="F197" s="1">
        <v>10</v>
      </c>
      <c r="G197" s="1" t="s">
        <v>14</v>
      </c>
      <c r="H197" s="1">
        <v>5106.7</v>
      </c>
      <c r="I197" s="1" t="s">
        <v>10</v>
      </c>
    </row>
    <row r="198" spans="1:9" x14ac:dyDescent="0.3">
      <c r="A198" s="2">
        <v>46664</v>
      </c>
      <c r="B198" s="2" t="s">
        <v>8</v>
      </c>
      <c r="C198" s="1">
        <v>0.50600000000000001</v>
      </c>
      <c r="D198" s="1">
        <v>0.32600000000000001</v>
      </c>
      <c r="E198" s="1">
        <v>48.3</v>
      </c>
      <c r="F198" s="1">
        <v>10</v>
      </c>
      <c r="G198" s="1" t="s">
        <v>14</v>
      </c>
      <c r="H198" s="1">
        <v>3073.8</v>
      </c>
      <c r="I198" s="1" t="s">
        <v>10</v>
      </c>
    </row>
    <row r="199" spans="1:9" x14ac:dyDescent="0.3">
      <c r="A199" s="2">
        <v>46671</v>
      </c>
      <c r="B199" s="2" t="s">
        <v>32</v>
      </c>
      <c r="C199" s="1">
        <v>0.36399999999999999</v>
      </c>
      <c r="D199" s="1">
        <v>0.192</v>
      </c>
      <c r="E199" s="1">
        <v>83.8</v>
      </c>
      <c r="F199" s="1">
        <v>8</v>
      </c>
      <c r="G199" s="1" t="s">
        <v>9</v>
      </c>
      <c r="H199" s="1">
        <v>1686.2</v>
      </c>
      <c r="I199" s="1" t="s">
        <v>12</v>
      </c>
    </row>
    <row r="200" spans="1:9" x14ac:dyDescent="0.3">
      <c r="A200" s="2">
        <v>46678</v>
      </c>
      <c r="B200" s="2" t="s">
        <v>26</v>
      </c>
      <c r="C200" s="1">
        <v>0.69299999999999995</v>
      </c>
      <c r="D200" s="1">
        <v>0.52700000000000002</v>
      </c>
      <c r="E200" s="1">
        <v>36.1</v>
      </c>
      <c r="F200" s="1">
        <v>1</v>
      </c>
      <c r="G200" s="1" t="s">
        <v>18</v>
      </c>
      <c r="H200" s="1">
        <v>3912.1</v>
      </c>
      <c r="I200" s="1" t="s">
        <v>10</v>
      </c>
    </row>
    <row r="201" spans="1:9" x14ac:dyDescent="0.3">
      <c r="A201" s="2">
        <v>46685</v>
      </c>
      <c r="B201" s="2" t="s">
        <v>27</v>
      </c>
      <c r="C201" s="1">
        <v>0.77200000000000002</v>
      </c>
      <c r="D201" s="1">
        <v>0.54100000000000004</v>
      </c>
      <c r="E201" s="1">
        <v>86</v>
      </c>
      <c r="F201" s="1">
        <v>9</v>
      </c>
      <c r="G201" s="1" t="s">
        <v>18</v>
      </c>
      <c r="H201" s="1">
        <v>5259.2</v>
      </c>
      <c r="I201" s="1" t="s">
        <v>10</v>
      </c>
    </row>
    <row r="202" spans="1:9" x14ac:dyDescent="0.3">
      <c r="A202" s="2">
        <v>46692</v>
      </c>
      <c r="B202" s="2" t="s">
        <v>11</v>
      </c>
      <c r="C202" s="1">
        <v>0.58299999999999996</v>
      </c>
      <c r="D202" s="1">
        <v>0.33300000000000002</v>
      </c>
      <c r="E202" s="1" t="e">
        <v>#N/A</v>
      </c>
      <c r="F202" s="1">
        <v>8</v>
      </c>
      <c r="G202" s="1" t="s">
        <v>18</v>
      </c>
      <c r="H202" s="1" t="e">
        <v>#N/A</v>
      </c>
      <c r="I202" s="1" t="s">
        <v>12</v>
      </c>
    </row>
    <row r="203" spans="1:9" x14ac:dyDescent="0.3">
      <c r="A203" s="2">
        <v>46699</v>
      </c>
      <c r="B203" s="2" t="s">
        <v>13</v>
      </c>
      <c r="C203" s="1">
        <v>0.877</v>
      </c>
      <c r="D203" s="1">
        <v>0.13800000000000001</v>
      </c>
      <c r="E203" s="1">
        <v>32.799999999999997</v>
      </c>
      <c r="F203" s="1">
        <v>1</v>
      </c>
      <c r="G203" s="1" t="s">
        <v>14</v>
      </c>
      <c r="H203" s="1">
        <v>4059.6</v>
      </c>
      <c r="I203" s="1" t="s">
        <v>10</v>
      </c>
    </row>
    <row r="204" spans="1:9" x14ac:dyDescent="0.3">
      <c r="A204" s="2">
        <v>46706</v>
      </c>
      <c r="B204" s="2" t="s">
        <v>33</v>
      </c>
      <c r="C204" s="1">
        <v>0.23599999999999999</v>
      </c>
      <c r="D204" s="1">
        <v>0.29399999999999998</v>
      </c>
      <c r="E204" s="1">
        <v>45.4</v>
      </c>
      <c r="F204" s="1">
        <v>11</v>
      </c>
      <c r="G204" s="1" t="s">
        <v>18</v>
      </c>
      <c r="H204" s="1">
        <v>1060</v>
      </c>
      <c r="I204" s="1" t="s">
        <v>12</v>
      </c>
    </row>
    <row r="205" spans="1:9" x14ac:dyDescent="0.3">
      <c r="A205" s="2">
        <v>46713</v>
      </c>
      <c r="B205" s="2" t="s">
        <v>19</v>
      </c>
      <c r="C205" s="1">
        <v>0.55300000000000005</v>
      </c>
      <c r="D205" s="1">
        <v>0.502</v>
      </c>
      <c r="E205" s="1">
        <v>76.2</v>
      </c>
      <c r="F205" s="1">
        <v>7</v>
      </c>
      <c r="G205" s="1" t="s">
        <v>9</v>
      </c>
      <c r="H205" s="1">
        <v>3123.5</v>
      </c>
      <c r="I205" s="1" t="s">
        <v>10</v>
      </c>
    </row>
    <row r="206" spans="1:9" x14ac:dyDescent="0.3">
      <c r="A206" s="2">
        <v>46720</v>
      </c>
      <c r="B206" s="2" t="s">
        <v>28</v>
      </c>
      <c r="C206" s="1">
        <v>0.70299999999999996</v>
      </c>
      <c r="D206" s="1">
        <v>0.55100000000000005</v>
      </c>
      <c r="E206" s="1">
        <v>12.6</v>
      </c>
      <c r="F206" s="1">
        <v>8</v>
      </c>
      <c r="G206" s="1" t="s">
        <v>14</v>
      </c>
      <c r="H206" s="1">
        <v>4107.8</v>
      </c>
      <c r="I206" s="1" t="s">
        <v>10</v>
      </c>
    </row>
    <row r="207" spans="1:9" x14ac:dyDescent="0.3">
      <c r="A207" s="2">
        <v>46727</v>
      </c>
      <c r="B207" s="2" t="s">
        <v>29</v>
      </c>
      <c r="C207" s="1">
        <v>0.80400000000000005</v>
      </c>
      <c r="D207" s="1">
        <v>0.20200000000000001</v>
      </c>
      <c r="E207" s="1">
        <v>19.600000000000001</v>
      </c>
      <c r="F207" s="1">
        <v>11</v>
      </c>
      <c r="G207" s="1" t="s">
        <v>14</v>
      </c>
      <c r="H207" s="1">
        <v>4942.7</v>
      </c>
      <c r="I207" s="1" t="s">
        <v>10</v>
      </c>
    </row>
    <row r="208" spans="1:9" x14ac:dyDescent="0.3">
      <c r="A208" s="2">
        <v>46734</v>
      </c>
      <c r="B208" s="2" t="s">
        <v>28</v>
      </c>
      <c r="C208" s="1">
        <v>0.32500000000000001</v>
      </c>
      <c r="D208" s="1">
        <v>0.13300000000000001</v>
      </c>
      <c r="E208" s="1">
        <v>95.1</v>
      </c>
      <c r="F208" s="1">
        <v>9</v>
      </c>
      <c r="G208" s="1" t="s">
        <v>18</v>
      </c>
      <c r="H208" s="1">
        <v>2397.4</v>
      </c>
      <c r="I208" s="1" t="s">
        <v>12</v>
      </c>
    </row>
    <row r="209" spans="1:9" x14ac:dyDescent="0.3">
      <c r="A209" s="2">
        <v>46741</v>
      </c>
      <c r="B209" s="2" t="s">
        <v>30</v>
      </c>
      <c r="C209" s="1">
        <v>0.76</v>
      </c>
      <c r="D209" s="1">
        <v>0.53900000000000003</v>
      </c>
      <c r="E209" s="1">
        <v>17.5</v>
      </c>
      <c r="F209" s="1">
        <v>8</v>
      </c>
      <c r="G209" s="1" t="s">
        <v>9</v>
      </c>
      <c r="H209" s="1">
        <v>4292.2</v>
      </c>
      <c r="I209" s="1" t="s">
        <v>10</v>
      </c>
    </row>
    <row r="210" spans="1:9" x14ac:dyDescent="0.3">
      <c r="A210" s="2">
        <v>46748</v>
      </c>
      <c r="B210" s="2" t="s">
        <v>32</v>
      </c>
      <c r="C210" s="1">
        <v>0.58699999999999997</v>
      </c>
      <c r="D210" s="1">
        <v>0.29499999999999998</v>
      </c>
      <c r="E210" s="1">
        <v>56.8</v>
      </c>
      <c r="F210" s="1">
        <v>9</v>
      </c>
      <c r="G210" s="1" t="s">
        <v>14</v>
      </c>
      <c r="H210" s="1">
        <v>2962.5</v>
      </c>
      <c r="I210" s="1" t="s">
        <v>12</v>
      </c>
    </row>
    <row r="211" spans="1:9" x14ac:dyDescent="0.3">
      <c r="A211" s="2">
        <v>46755</v>
      </c>
      <c r="B211" s="2" t="s">
        <v>24</v>
      </c>
      <c r="C211" s="1">
        <v>0.47799999999999998</v>
      </c>
      <c r="D211" s="1">
        <v>0.371</v>
      </c>
      <c r="E211" s="1">
        <v>57.9</v>
      </c>
      <c r="F211" s="1">
        <v>8</v>
      </c>
      <c r="G211" s="1" t="s">
        <v>14</v>
      </c>
      <c r="H211" s="1">
        <v>2902.9</v>
      </c>
      <c r="I211" s="1" t="s">
        <v>12</v>
      </c>
    </row>
    <row r="212" spans="1:9" x14ac:dyDescent="0.3">
      <c r="A212" s="2">
        <v>46762</v>
      </c>
      <c r="B212" s="2" t="s">
        <v>24</v>
      </c>
      <c r="C212" s="1">
        <v>0.29199999999999998</v>
      </c>
      <c r="D212" s="1">
        <v>0.58399999999999996</v>
      </c>
      <c r="E212" s="1">
        <v>49</v>
      </c>
      <c r="F212" s="1">
        <v>1</v>
      </c>
      <c r="G212" s="1" t="s">
        <v>18</v>
      </c>
      <c r="H212" s="1">
        <v>1853.1</v>
      </c>
      <c r="I212" s="1" t="s">
        <v>12</v>
      </c>
    </row>
    <row r="213" spans="1:9" x14ac:dyDescent="0.3">
      <c r="A213" s="2">
        <v>46769</v>
      </c>
      <c r="B213" s="2" t="s">
        <v>20</v>
      </c>
      <c r="C213" s="1">
        <v>0.80600000000000005</v>
      </c>
      <c r="D213" s="1">
        <v>0.13300000000000001</v>
      </c>
      <c r="E213" s="1">
        <v>64.5</v>
      </c>
      <c r="F213" s="1">
        <v>3</v>
      </c>
      <c r="G213" s="1" t="s">
        <v>18</v>
      </c>
      <c r="H213" s="1">
        <v>4071.4</v>
      </c>
      <c r="I213" s="1" t="s">
        <v>10</v>
      </c>
    </row>
    <row r="214" spans="1:9" x14ac:dyDescent="0.3">
      <c r="A214" s="2">
        <v>46776</v>
      </c>
      <c r="B214" s="2" t="s">
        <v>17</v>
      </c>
      <c r="C214" s="1">
        <v>0.31</v>
      </c>
      <c r="D214" s="1">
        <v>0.42399999999999999</v>
      </c>
      <c r="E214" s="1">
        <v>23</v>
      </c>
      <c r="F214" s="1">
        <v>6</v>
      </c>
      <c r="G214" s="1" t="s">
        <v>9</v>
      </c>
      <c r="H214" s="1">
        <v>2742.4</v>
      </c>
      <c r="I214" s="1" t="s">
        <v>12</v>
      </c>
    </row>
    <row r="215" spans="1:9" x14ac:dyDescent="0.3">
      <c r="A215" s="2">
        <v>46783</v>
      </c>
      <c r="B215" s="2" t="s">
        <v>22</v>
      </c>
      <c r="C215" s="1">
        <v>0.41699999999999998</v>
      </c>
      <c r="D215" s="1">
        <v>0.13700000000000001</v>
      </c>
      <c r="E215" s="1">
        <v>55.3</v>
      </c>
      <c r="F215" s="1">
        <v>11</v>
      </c>
      <c r="G215" s="1" t="s">
        <v>18</v>
      </c>
      <c r="H215" s="1">
        <v>2198.8000000000002</v>
      </c>
      <c r="I215" s="1" t="s">
        <v>12</v>
      </c>
    </row>
    <row r="216" spans="1:9" x14ac:dyDescent="0.3">
      <c r="A216" s="2">
        <v>46790</v>
      </c>
      <c r="B216" s="2" t="s">
        <v>28</v>
      </c>
      <c r="C216" s="1">
        <v>0.40300000000000002</v>
      </c>
      <c r="D216" s="1">
        <v>0.28799999999999998</v>
      </c>
      <c r="E216" s="1">
        <v>37.200000000000003</v>
      </c>
      <c r="F216" s="1">
        <v>1</v>
      </c>
      <c r="G216" s="1" t="s">
        <v>9</v>
      </c>
      <c r="H216" s="1">
        <v>3002.1</v>
      </c>
      <c r="I216" s="1" t="s">
        <v>10</v>
      </c>
    </row>
    <row r="217" spans="1:9" x14ac:dyDescent="0.3">
      <c r="A217" s="2">
        <v>46797</v>
      </c>
      <c r="B217" s="2" t="s">
        <v>17</v>
      </c>
      <c r="C217" s="1">
        <v>0.81</v>
      </c>
      <c r="D217" s="1">
        <v>0.502</v>
      </c>
      <c r="E217" s="1">
        <v>66.2</v>
      </c>
      <c r="F217" s="1" t="e">
        <v>#N/A</v>
      </c>
      <c r="G217" s="1" t="s">
        <v>14</v>
      </c>
      <c r="H217" s="1">
        <v>4103.8999999999996</v>
      </c>
      <c r="I217" s="1" t="s">
        <v>10</v>
      </c>
    </row>
    <row r="218" spans="1:9" x14ac:dyDescent="0.3">
      <c r="A218" s="2">
        <v>46804</v>
      </c>
      <c r="B218" s="2" t="s">
        <v>27</v>
      </c>
      <c r="C218" s="1">
        <v>0.67100000000000004</v>
      </c>
      <c r="D218" s="1">
        <v>0.317</v>
      </c>
      <c r="E218" s="1">
        <v>14.1</v>
      </c>
      <c r="F218" s="1">
        <v>2</v>
      </c>
      <c r="G218" s="1" t="s">
        <v>9</v>
      </c>
      <c r="H218" s="1">
        <v>4091.8</v>
      </c>
      <c r="I218" s="1" t="s">
        <v>10</v>
      </c>
    </row>
    <row r="219" spans="1:9" x14ac:dyDescent="0.3">
      <c r="A219" s="2">
        <v>46811</v>
      </c>
      <c r="B219" s="2" t="s">
        <v>23</v>
      </c>
      <c r="C219" s="1">
        <v>0.75800000000000001</v>
      </c>
      <c r="D219" s="1">
        <v>0.59899999999999998</v>
      </c>
      <c r="E219" s="1">
        <v>57.1</v>
      </c>
      <c r="F219" s="1">
        <v>11</v>
      </c>
      <c r="G219" s="1" t="s">
        <v>9</v>
      </c>
      <c r="H219" s="1">
        <v>4935.2</v>
      </c>
      <c r="I219" s="1" t="s">
        <v>10</v>
      </c>
    </row>
    <row r="220" spans="1:9" x14ac:dyDescent="0.3">
      <c r="A220" s="2">
        <v>46818</v>
      </c>
      <c r="B220" s="2" t="s">
        <v>11</v>
      </c>
      <c r="C220" s="1">
        <v>0.375</v>
      </c>
      <c r="D220" s="1">
        <v>0.38</v>
      </c>
      <c r="E220" s="1">
        <v>18.5</v>
      </c>
      <c r="F220" s="1">
        <v>3</v>
      </c>
      <c r="G220" s="1" t="s">
        <v>9</v>
      </c>
      <c r="H220" s="1">
        <v>1835.5</v>
      </c>
      <c r="I220" s="1" t="s">
        <v>12</v>
      </c>
    </row>
    <row r="221" spans="1:9" x14ac:dyDescent="0.3">
      <c r="A221" s="2">
        <v>46825</v>
      </c>
      <c r="B221" s="2" t="s">
        <v>20</v>
      </c>
      <c r="C221" s="1">
        <v>0.63700000000000001</v>
      </c>
      <c r="D221" s="1">
        <v>0.26100000000000001</v>
      </c>
      <c r="E221" s="1">
        <v>27.9</v>
      </c>
      <c r="F221" s="1">
        <v>7</v>
      </c>
      <c r="G221" s="1" t="s">
        <v>14</v>
      </c>
      <c r="H221" s="1">
        <v>4432</v>
      </c>
      <c r="I221" s="1" t="s">
        <v>10</v>
      </c>
    </row>
    <row r="222" spans="1:9" x14ac:dyDescent="0.3">
      <c r="A222" s="2">
        <v>46832</v>
      </c>
      <c r="B222" s="2" t="s">
        <v>8</v>
      </c>
      <c r="C222" s="1">
        <v>0.6</v>
      </c>
      <c r="D222" s="1">
        <v>0.21</v>
      </c>
      <c r="E222" s="1">
        <v>21.9</v>
      </c>
      <c r="F222" s="1">
        <v>5</v>
      </c>
      <c r="G222" s="1" t="s">
        <v>18</v>
      </c>
      <c r="H222" s="1">
        <v>3329.4</v>
      </c>
      <c r="I222" s="1" t="s">
        <v>10</v>
      </c>
    </row>
    <row r="223" spans="1:9" x14ac:dyDescent="0.3">
      <c r="A223" s="2">
        <v>46839</v>
      </c>
      <c r="B223" s="2" t="s">
        <v>29</v>
      </c>
      <c r="C223" s="1">
        <v>0.78300000000000003</v>
      </c>
      <c r="D223" s="1">
        <v>0.27500000000000002</v>
      </c>
      <c r="E223" s="1">
        <v>18.3</v>
      </c>
      <c r="F223" s="1">
        <v>10</v>
      </c>
      <c r="G223" s="1" t="s">
        <v>14</v>
      </c>
      <c r="H223" s="1">
        <v>4727.5</v>
      </c>
      <c r="I223" s="1" t="s">
        <v>10</v>
      </c>
    </row>
    <row r="224" spans="1:9" x14ac:dyDescent="0.3">
      <c r="A224" s="2">
        <v>46846</v>
      </c>
      <c r="B224" s="2" t="s">
        <v>8</v>
      </c>
      <c r="C224" s="1">
        <v>0.83399999999999996</v>
      </c>
      <c r="D224" s="1">
        <v>0.28599999999999998</v>
      </c>
      <c r="E224" s="1">
        <v>82.6</v>
      </c>
      <c r="F224" s="1">
        <v>1</v>
      </c>
      <c r="G224" s="1" t="s">
        <v>18</v>
      </c>
      <c r="H224" s="1">
        <v>4559.7</v>
      </c>
      <c r="I224" s="1" t="s">
        <v>10</v>
      </c>
    </row>
    <row r="225" spans="1:9" x14ac:dyDescent="0.3">
      <c r="A225" s="2">
        <v>46853</v>
      </c>
      <c r="B225" s="2" t="s">
        <v>22</v>
      </c>
      <c r="C225" s="1">
        <v>0.20899999999999999</v>
      </c>
      <c r="D225" s="1">
        <v>0.13400000000000001</v>
      </c>
      <c r="E225" s="1">
        <v>28.6</v>
      </c>
      <c r="F225" s="1">
        <v>14</v>
      </c>
      <c r="G225" s="1" t="s">
        <v>9</v>
      </c>
      <c r="H225" s="1">
        <v>2453.9</v>
      </c>
      <c r="I225" s="1" t="s">
        <v>12</v>
      </c>
    </row>
    <row r="226" spans="1:9" x14ac:dyDescent="0.3">
      <c r="A226" s="2">
        <v>46860</v>
      </c>
      <c r="B226" s="2" t="s">
        <v>17</v>
      </c>
      <c r="C226" s="1">
        <v>0.67200000000000004</v>
      </c>
      <c r="D226" s="1">
        <v>0.28499999999999998</v>
      </c>
      <c r="E226" s="1">
        <v>92.7</v>
      </c>
      <c r="F226" s="1">
        <v>8</v>
      </c>
      <c r="G226" s="1" t="s">
        <v>9</v>
      </c>
      <c r="H226" s="1">
        <v>4666.2</v>
      </c>
      <c r="I226" s="1" t="s">
        <v>10</v>
      </c>
    </row>
    <row r="227" spans="1:9" x14ac:dyDescent="0.3">
      <c r="A227" s="2">
        <v>46867</v>
      </c>
      <c r="B227" s="2" t="s">
        <v>8</v>
      </c>
      <c r="C227" s="1">
        <v>0.23599999999999999</v>
      </c>
      <c r="D227" s="1">
        <v>0.33200000000000002</v>
      </c>
      <c r="E227" s="1">
        <v>97</v>
      </c>
      <c r="F227" s="1">
        <v>13</v>
      </c>
      <c r="G227" s="1" t="s">
        <v>9</v>
      </c>
      <c r="H227" s="1">
        <v>2192.6</v>
      </c>
      <c r="I227" s="1" t="s">
        <v>12</v>
      </c>
    </row>
    <row r="228" spans="1:9" x14ac:dyDescent="0.3">
      <c r="A228" s="2">
        <v>46874</v>
      </c>
      <c r="B228" s="2" t="s">
        <v>21</v>
      </c>
      <c r="C228" s="1">
        <v>0.58399999999999996</v>
      </c>
      <c r="D228" s="1">
        <v>0.46100000000000002</v>
      </c>
      <c r="E228" s="1">
        <v>57.1</v>
      </c>
      <c r="F228" s="1">
        <v>1</v>
      </c>
      <c r="G228" s="1" t="s">
        <v>9</v>
      </c>
      <c r="H228" s="1">
        <v>4046.1</v>
      </c>
      <c r="I228" s="1" t="s">
        <v>10</v>
      </c>
    </row>
    <row r="229" spans="1:9" x14ac:dyDescent="0.3">
      <c r="A229" s="2">
        <v>46881</v>
      </c>
      <c r="B229" s="2" t="s">
        <v>11</v>
      </c>
      <c r="C229" s="1">
        <v>0.40100000000000002</v>
      </c>
      <c r="D229" s="1">
        <v>0.42799999999999999</v>
      </c>
      <c r="E229" s="1">
        <v>14.3</v>
      </c>
      <c r="F229" s="1">
        <v>12</v>
      </c>
      <c r="G229" s="1" t="s">
        <v>9</v>
      </c>
      <c r="H229" s="1">
        <v>3103.7</v>
      </c>
      <c r="I229" s="1" t="s">
        <v>10</v>
      </c>
    </row>
    <row r="230" spans="1:9" x14ac:dyDescent="0.3">
      <c r="A230" s="2">
        <v>46888</v>
      </c>
      <c r="B230" s="2" t="s">
        <v>13</v>
      </c>
      <c r="C230" s="1">
        <v>0.41499999999999998</v>
      </c>
      <c r="D230" s="1">
        <v>0.45400000000000001</v>
      </c>
      <c r="E230" s="1">
        <v>37.5</v>
      </c>
      <c r="F230" s="1">
        <v>14</v>
      </c>
      <c r="G230" s="1" t="s">
        <v>18</v>
      </c>
      <c r="H230" s="1">
        <v>3862</v>
      </c>
      <c r="I230" s="1" t="s">
        <v>10</v>
      </c>
    </row>
    <row r="231" spans="1:9" x14ac:dyDescent="0.3">
      <c r="A231" s="2">
        <v>46895</v>
      </c>
      <c r="B231" s="2" t="s">
        <v>13</v>
      </c>
      <c r="C231" s="1">
        <v>0.44700000000000001</v>
      </c>
      <c r="D231" s="1">
        <v>0.104</v>
      </c>
      <c r="E231" s="1">
        <v>79.8</v>
      </c>
      <c r="F231" s="1">
        <v>11</v>
      </c>
      <c r="G231" s="1" t="s">
        <v>18</v>
      </c>
      <c r="H231" s="1">
        <v>2080.4</v>
      </c>
      <c r="I231" s="1" t="s">
        <v>12</v>
      </c>
    </row>
    <row r="232" spans="1:9" x14ac:dyDescent="0.3">
      <c r="A232" s="2">
        <v>46902</v>
      </c>
      <c r="B232" s="2" t="s">
        <v>22</v>
      </c>
      <c r="C232" s="1">
        <v>0.63500000000000001</v>
      </c>
      <c r="D232" s="1">
        <v>0.20899999999999999</v>
      </c>
      <c r="E232" s="1">
        <v>36.700000000000003</v>
      </c>
      <c r="F232" s="1">
        <v>4</v>
      </c>
      <c r="G232" s="1" t="s">
        <v>9</v>
      </c>
      <c r="H232" s="1">
        <v>3186.3</v>
      </c>
      <c r="I232" s="1" t="s">
        <v>10</v>
      </c>
    </row>
    <row r="233" spans="1:9" x14ac:dyDescent="0.3">
      <c r="A233" s="2">
        <v>46909</v>
      </c>
      <c r="B233" s="2" t="s">
        <v>27</v>
      </c>
      <c r="C233" s="1">
        <v>0.434</v>
      </c>
      <c r="D233" s="1">
        <v>0.43099999999999999</v>
      </c>
      <c r="E233" s="1">
        <v>8.6999999999999993</v>
      </c>
      <c r="F233" s="1">
        <v>11</v>
      </c>
      <c r="G233" s="1" t="s">
        <v>14</v>
      </c>
      <c r="H233" s="1">
        <v>3182.2</v>
      </c>
      <c r="I233" s="1" t="s">
        <v>10</v>
      </c>
    </row>
    <row r="234" spans="1:9" x14ac:dyDescent="0.3">
      <c r="A234" s="2">
        <v>46916</v>
      </c>
      <c r="B234" s="2" t="s">
        <v>32</v>
      </c>
      <c r="C234" s="1">
        <v>0.71299999999999997</v>
      </c>
      <c r="D234" s="1">
        <v>0.34200000000000003</v>
      </c>
      <c r="E234" s="1">
        <v>55.7</v>
      </c>
      <c r="F234" s="1">
        <v>3</v>
      </c>
      <c r="G234" s="1" t="s">
        <v>14</v>
      </c>
      <c r="H234" s="1">
        <v>4335.8999999999996</v>
      </c>
      <c r="I234" s="1" t="s">
        <v>10</v>
      </c>
    </row>
    <row r="235" spans="1:9" x14ac:dyDescent="0.3">
      <c r="A235" s="2">
        <v>46923</v>
      </c>
      <c r="B235" s="2" t="s">
        <v>17</v>
      </c>
      <c r="C235" s="1">
        <v>0.48299999999999998</v>
      </c>
      <c r="D235" s="1">
        <v>0.10299999999999999</v>
      </c>
      <c r="E235" s="1">
        <v>84.5</v>
      </c>
      <c r="F235" s="1">
        <v>12</v>
      </c>
      <c r="G235" s="1" t="s">
        <v>9</v>
      </c>
      <c r="H235" s="1">
        <v>3627.6</v>
      </c>
      <c r="I235" s="1" t="s">
        <v>10</v>
      </c>
    </row>
    <row r="236" spans="1:9" x14ac:dyDescent="0.3">
      <c r="A236" s="2">
        <v>46930</v>
      </c>
      <c r="B236" s="2" t="s">
        <v>8</v>
      </c>
      <c r="C236" s="1">
        <v>0.248</v>
      </c>
      <c r="D236" s="1">
        <v>0.502</v>
      </c>
      <c r="E236" s="1">
        <v>79.599999999999994</v>
      </c>
      <c r="F236" s="1">
        <v>6</v>
      </c>
      <c r="G236" s="1" t="s">
        <v>18</v>
      </c>
      <c r="H236" s="1">
        <v>1975.1</v>
      </c>
      <c r="I236" s="1" t="s">
        <v>12</v>
      </c>
    </row>
    <row r="237" spans="1:9" x14ac:dyDescent="0.3">
      <c r="A237" s="2">
        <v>46937</v>
      </c>
      <c r="B237" s="2" t="s">
        <v>11</v>
      </c>
      <c r="C237" s="1">
        <v>0.749</v>
      </c>
      <c r="D237" s="1">
        <v>0.48599999999999999</v>
      </c>
      <c r="E237" s="1">
        <v>17.5</v>
      </c>
      <c r="F237" s="1">
        <v>7</v>
      </c>
      <c r="G237" s="1" t="s">
        <v>14</v>
      </c>
      <c r="H237" s="1">
        <v>3907.1</v>
      </c>
      <c r="I237" s="1" t="s">
        <v>10</v>
      </c>
    </row>
    <row r="238" spans="1:9" x14ac:dyDescent="0.3">
      <c r="A238" s="2">
        <v>46944</v>
      </c>
      <c r="B238" s="2" t="s">
        <v>33</v>
      </c>
      <c r="C238" s="1">
        <v>0.4</v>
      </c>
      <c r="D238" s="1">
        <v>0.374</v>
      </c>
      <c r="E238" s="1">
        <v>67.3</v>
      </c>
      <c r="F238" s="1">
        <v>4</v>
      </c>
      <c r="G238" s="1" t="s">
        <v>14</v>
      </c>
      <c r="H238" s="1">
        <v>2200.6</v>
      </c>
      <c r="I238" s="1" t="s">
        <v>12</v>
      </c>
    </row>
    <row r="239" spans="1:9" x14ac:dyDescent="0.3">
      <c r="A239" s="2">
        <v>46951</v>
      </c>
      <c r="B239" s="2" t="s">
        <v>30</v>
      </c>
      <c r="C239" s="1">
        <v>0.503</v>
      </c>
      <c r="D239" s="1">
        <v>0.13300000000000001</v>
      </c>
      <c r="E239" s="1">
        <v>22.1</v>
      </c>
      <c r="F239" s="1">
        <v>9</v>
      </c>
      <c r="G239" s="1" t="s">
        <v>14</v>
      </c>
      <c r="H239" s="1">
        <v>3198.4</v>
      </c>
      <c r="I239" s="1" t="s">
        <v>10</v>
      </c>
    </row>
    <row r="240" spans="1:9" x14ac:dyDescent="0.3">
      <c r="A240" s="2">
        <v>46958</v>
      </c>
      <c r="B240" s="2" t="s">
        <v>31</v>
      </c>
      <c r="C240" s="1">
        <v>0.68</v>
      </c>
      <c r="D240" s="1">
        <v>0.48299999999999998</v>
      </c>
      <c r="E240" s="1">
        <v>21.8</v>
      </c>
      <c r="F240" s="1">
        <v>13</v>
      </c>
      <c r="G240" s="1" t="s">
        <v>9</v>
      </c>
      <c r="H240" s="1">
        <v>3983.7</v>
      </c>
      <c r="I240" s="1" t="s">
        <v>10</v>
      </c>
    </row>
    <row r="241" spans="1:9" x14ac:dyDescent="0.3">
      <c r="A241" s="2">
        <v>46965</v>
      </c>
      <c r="B241" s="2" t="s">
        <v>20</v>
      </c>
      <c r="C241" s="1">
        <v>0.433</v>
      </c>
      <c r="D241" s="1">
        <v>0.39200000000000002</v>
      </c>
      <c r="E241" s="1">
        <v>87.4</v>
      </c>
      <c r="F241" s="1">
        <v>13</v>
      </c>
      <c r="G241" s="1" t="s">
        <v>14</v>
      </c>
      <c r="H241" s="1">
        <v>3610.4</v>
      </c>
      <c r="I241" s="1" t="s">
        <v>10</v>
      </c>
    </row>
    <row r="242" spans="1:9" x14ac:dyDescent="0.3">
      <c r="A242" s="2">
        <v>46972</v>
      </c>
      <c r="B242" s="2" t="s">
        <v>27</v>
      </c>
      <c r="C242" s="1">
        <v>0.24</v>
      </c>
      <c r="D242" s="1">
        <v>0.49099999999999999</v>
      </c>
      <c r="E242" s="1">
        <v>25</v>
      </c>
      <c r="F242" s="1">
        <v>4</v>
      </c>
      <c r="G242" s="1" t="s">
        <v>14</v>
      </c>
      <c r="H242" s="1">
        <v>1376</v>
      </c>
      <c r="I242" s="1" t="s">
        <v>12</v>
      </c>
    </row>
    <row r="243" spans="1:9" x14ac:dyDescent="0.3">
      <c r="A243" s="2">
        <v>46979</v>
      </c>
      <c r="B243" s="2" t="s">
        <v>11</v>
      </c>
      <c r="C243" s="1">
        <v>0.46200000000000002</v>
      </c>
      <c r="D243" s="1">
        <v>0.47599999999999998</v>
      </c>
      <c r="E243" s="1">
        <v>26.3</v>
      </c>
      <c r="F243" s="1">
        <v>1</v>
      </c>
      <c r="G243" s="1" t="s">
        <v>14</v>
      </c>
      <c r="H243" s="1">
        <v>3659.8</v>
      </c>
      <c r="I243" s="1" t="s">
        <v>10</v>
      </c>
    </row>
    <row r="244" spans="1:9" x14ac:dyDescent="0.3">
      <c r="A244" s="2">
        <v>46986</v>
      </c>
      <c r="B244" s="2" t="s">
        <v>25</v>
      </c>
      <c r="C244" s="1">
        <v>0.86099999999999999</v>
      </c>
      <c r="D244" s="1">
        <v>0.502</v>
      </c>
      <c r="E244" s="1">
        <v>0.1</v>
      </c>
      <c r="F244" s="1">
        <v>7</v>
      </c>
      <c r="G244" s="1" t="s">
        <v>14</v>
      </c>
      <c r="H244" s="1">
        <v>4833.8999999999996</v>
      </c>
      <c r="I244" s="1" t="s">
        <v>10</v>
      </c>
    </row>
    <row r="245" spans="1:9" x14ac:dyDescent="0.3">
      <c r="A245" s="2">
        <v>46993</v>
      </c>
      <c r="B245" s="2" t="s">
        <v>32</v>
      </c>
      <c r="C245" s="1">
        <v>0.64900000000000002</v>
      </c>
      <c r="D245" s="1">
        <v>0.35899999999999999</v>
      </c>
      <c r="E245" s="1">
        <v>87.1</v>
      </c>
      <c r="F245" s="1">
        <v>13</v>
      </c>
      <c r="G245" s="1" t="s">
        <v>18</v>
      </c>
      <c r="H245" s="1">
        <v>4297</v>
      </c>
      <c r="I245" s="1" t="s">
        <v>10</v>
      </c>
    </row>
    <row r="246" spans="1:9" x14ac:dyDescent="0.3">
      <c r="A246" s="2">
        <v>47000</v>
      </c>
      <c r="B246" s="2" t="s">
        <v>28</v>
      </c>
      <c r="C246" s="1">
        <v>0.67</v>
      </c>
      <c r="D246" s="1">
        <v>0.17</v>
      </c>
      <c r="E246" s="1">
        <v>79.3</v>
      </c>
      <c r="F246" s="1">
        <v>1</v>
      </c>
      <c r="G246" s="1" t="s">
        <v>9</v>
      </c>
      <c r="H246" s="1">
        <v>3714.8</v>
      </c>
      <c r="I246" s="1" t="s">
        <v>10</v>
      </c>
    </row>
    <row r="247" spans="1:9" x14ac:dyDescent="0.3">
      <c r="A247" s="2">
        <v>47007</v>
      </c>
      <c r="B247" s="2" t="s">
        <v>26</v>
      </c>
      <c r="C247" s="1">
        <v>0.64300000000000002</v>
      </c>
      <c r="D247" s="1">
        <v>0.436</v>
      </c>
      <c r="E247" s="1">
        <v>62.7</v>
      </c>
      <c r="F247" s="1">
        <v>9</v>
      </c>
      <c r="G247" s="1" t="s">
        <v>9</v>
      </c>
      <c r="H247" s="1">
        <v>4850</v>
      </c>
      <c r="I247" s="1" t="s">
        <v>10</v>
      </c>
    </row>
    <row r="248" spans="1:9" x14ac:dyDescent="0.3">
      <c r="A248" s="2">
        <v>47014</v>
      </c>
      <c r="B248" s="2" t="s">
        <v>26</v>
      </c>
      <c r="C248" s="1">
        <v>0.33900000000000002</v>
      </c>
      <c r="D248" s="1">
        <v>0.41</v>
      </c>
      <c r="E248" s="1">
        <v>75</v>
      </c>
      <c r="F248" s="1">
        <v>11</v>
      </c>
      <c r="G248" s="1" t="s">
        <v>18</v>
      </c>
      <c r="H248" s="1">
        <v>1886.7</v>
      </c>
      <c r="I248" s="1" t="s">
        <v>12</v>
      </c>
    </row>
    <row r="249" spans="1:9" x14ac:dyDescent="0.3">
      <c r="A249" s="2">
        <v>47021</v>
      </c>
      <c r="B249" s="2" t="s">
        <v>22</v>
      </c>
      <c r="C249" s="1">
        <v>0.49299999999999999</v>
      </c>
      <c r="D249" s="1">
        <v>0.47099999999999997</v>
      </c>
      <c r="E249" s="1">
        <v>15.2</v>
      </c>
      <c r="F249" s="1">
        <v>5</v>
      </c>
      <c r="G249" s="1" t="s">
        <v>18</v>
      </c>
      <c r="H249" s="1">
        <v>3594.8</v>
      </c>
      <c r="I249" s="1" t="s">
        <v>10</v>
      </c>
    </row>
    <row r="250" spans="1:9" x14ac:dyDescent="0.3">
      <c r="A250" s="2">
        <v>47028</v>
      </c>
      <c r="B250" s="2" t="s">
        <v>23</v>
      </c>
      <c r="C250" s="1">
        <v>0.72599999999999998</v>
      </c>
      <c r="D250" s="1">
        <v>0.185</v>
      </c>
      <c r="E250" s="1">
        <v>45.8</v>
      </c>
      <c r="F250" s="1">
        <v>7</v>
      </c>
      <c r="G250" s="1" t="s">
        <v>9</v>
      </c>
      <c r="H250" s="1">
        <v>3796.6</v>
      </c>
      <c r="I250" s="1" t="s">
        <v>10</v>
      </c>
    </row>
    <row r="251" spans="1:9" x14ac:dyDescent="0.3">
      <c r="A251" s="2">
        <v>47035</v>
      </c>
      <c r="B251" s="2" t="s">
        <v>20</v>
      </c>
      <c r="C251" s="1">
        <v>0.27100000000000002</v>
      </c>
      <c r="D251" s="1">
        <v>0.19700000000000001</v>
      </c>
      <c r="E251" s="1">
        <v>35.1</v>
      </c>
      <c r="F251" s="1">
        <v>5</v>
      </c>
      <c r="G251" s="1" t="s">
        <v>14</v>
      </c>
      <c r="H251" s="1">
        <v>2588.5</v>
      </c>
      <c r="I251" s="1" t="s">
        <v>12</v>
      </c>
    </row>
    <row r="252" spans="1:9" x14ac:dyDescent="0.3">
      <c r="A252" s="2">
        <v>47042</v>
      </c>
      <c r="B252" s="2" t="s">
        <v>22</v>
      </c>
      <c r="C252" s="1">
        <v>0.39400000000000002</v>
      </c>
      <c r="D252" s="1">
        <v>0.54500000000000004</v>
      </c>
      <c r="E252" s="1">
        <v>9.4</v>
      </c>
      <c r="F252" s="1">
        <v>3</v>
      </c>
      <c r="G252" s="1" t="s">
        <v>14</v>
      </c>
      <c r="H252" s="1">
        <v>3037.3</v>
      </c>
      <c r="I252" s="1" t="s">
        <v>10</v>
      </c>
    </row>
    <row r="253" spans="1:9" x14ac:dyDescent="0.3">
      <c r="A253" s="2">
        <v>47049</v>
      </c>
      <c r="B253" s="2" t="s">
        <v>8</v>
      </c>
      <c r="C253" s="1">
        <v>0.39300000000000002</v>
      </c>
      <c r="D253" s="1">
        <v>0.47499999999999998</v>
      </c>
      <c r="E253" s="1">
        <v>48.6</v>
      </c>
      <c r="F253" s="1">
        <v>12</v>
      </c>
      <c r="G253" s="1" t="s">
        <v>9</v>
      </c>
      <c r="H253" s="1">
        <v>3187</v>
      </c>
      <c r="I253" s="1" t="s">
        <v>10</v>
      </c>
    </row>
    <row r="254" spans="1:9" x14ac:dyDescent="0.3">
      <c r="A254" s="2">
        <v>47056</v>
      </c>
      <c r="B254" s="2" t="s">
        <v>8</v>
      </c>
      <c r="C254" s="1">
        <v>0.502</v>
      </c>
      <c r="D254" s="1">
        <v>0.55400000000000005</v>
      </c>
      <c r="E254" s="1">
        <v>92.1</v>
      </c>
      <c r="F254" s="1">
        <v>3</v>
      </c>
      <c r="G254" s="1" t="s">
        <v>14</v>
      </c>
      <c r="H254" s="1">
        <v>3121.9</v>
      </c>
      <c r="I254" s="1" t="s">
        <v>10</v>
      </c>
    </row>
    <row r="255" spans="1:9" x14ac:dyDescent="0.3">
      <c r="A255" s="2">
        <v>47063</v>
      </c>
      <c r="B255" s="2" t="s">
        <v>17</v>
      </c>
      <c r="C255" s="1">
        <v>0.88600000000000001</v>
      </c>
      <c r="D255" s="1">
        <v>0.47899999999999998</v>
      </c>
      <c r="E255" s="1">
        <v>4</v>
      </c>
      <c r="F255" s="1">
        <v>5</v>
      </c>
      <c r="G255" s="1" t="s">
        <v>18</v>
      </c>
      <c r="H255" s="1">
        <v>6378.4</v>
      </c>
      <c r="I255" s="1" t="s">
        <v>16</v>
      </c>
    </row>
    <row r="256" spans="1:9" x14ac:dyDescent="0.3">
      <c r="A256" s="2">
        <v>47070</v>
      </c>
      <c r="B256" s="2" t="s">
        <v>27</v>
      </c>
      <c r="C256" s="1">
        <v>0.247</v>
      </c>
      <c r="D256" s="1">
        <v>0.39900000000000002</v>
      </c>
      <c r="E256" s="1">
        <v>29.1</v>
      </c>
      <c r="F256" s="1">
        <v>13</v>
      </c>
      <c r="G256" s="1" t="s">
        <v>14</v>
      </c>
      <c r="H256" s="1">
        <v>2588.6</v>
      </c>
      <c r="I256" s="1" t="s">
        <v>12</v>
      </c>
    </row>
    <row r="257" spans="1:9" x14ac:dyDescent="0.3">
      <c r="A257" s="2">
        <v>47077</v>
      </c>
      <c r="B257" s="2" t="s">
        <v>20</v>
      </c>
      <c r="C257" s="1">
        <v>0.56299999999999994</v>
      </c>
      <c r="D257" s="1">
        <v>0.42699999999999999</v>
      </c>
      <c r="E257" s="1">
        <v>20.8</v>
      </c>
      <c r="F257" s="1">
        <v>14</v>
      </c>
      <c r="G257" s="1" t="s">
        <v>14</v>
      </c>
      <c r="H257" s="1">
        <v>3798.3</v>
      </c>
      <c r="I257" s="1" t="s">
        <v>10</v>
      </c>
    </row>
    <row r="258" spans="1:9" x14ac:dyDescent="0.3">
      <c r="A258" s="2">
        <v>47084</v>
      </c>
      <c r="B258" s="2" t="s">
        <v>20</v>
      </c>
      <c r="C258" s="1">
        <v>0.32600000000000001</v>
      </c>
      <c r="D258" s="1">
        <v>0.54500000000000004</v>
      </c>
      <c r="E258" s="1">
        <v>23.8</v>
      </c>
      <c r="F258" s="1">
        <v>12</v>
      </c>
      <c r="G258" s="1" t="s">
        <v>14</v>
      </c>
      <c r="H258" s="1">
        <v>1812.1</v>
      </c>
      <c r="I258" s="1" t="s">
        <v>12</v>
      </c>
    </row>
    <row r="259" spans="1:9" x14ac:dyDescent="0.3">
      <c r="A259" s="2">
        <v>47091</v>
      </c>
      <c r="B259" s="2" t="s">
        <v>29</v>
      </c>
      <c r="C259" s="1">
        <v>0.879</v>
      </c>
      <c r="D259" s="1">
        <v>0.38900000000000001</v>
      </c>
      <c r="E259" s="1">
        <v>90.8</v>
      </c>
      <c r="F259" s="1">
        <v>3</v>
      </c>
      <c r="G259" s="1" t="s">
        <v>9</v>
      </c>
      <c r="H259" s="1">
        <v>4639.3999999999996</v>
      </c>
      <c r="I259" s="1" t="s">
        <v>10</v>
      </c>
    </row>
    <row r="260" spans="1:9" x14ac:dyDescent="0.3">
      <c r="A260" s="2">
        <v>47098</v>
      </c>
      <c r="B260" s="2" t="s">
        <v>25</v>
      </c>
      <c r="C260" s="1">
        <v>0.27900000000000003</v>
      </c>
      <c r="D260" s="1">
        <v>0.41599999999999998</v>
      </c>
      <c r="E260" s="1">
        <v>46.8</v>
      </c>
      <c r="F260" s="1">
        <v>7</v>
      </c>
      <c r="G260" s="1" t="s">
        <v>18</v>
      </c>
      <c r="H260" s="1">
        <v>2906.9</v>
      </c>
      <c r="I260" s="1" t="s">
        <v>12</v>
      </c>
    </row>
    <row r="261" spans="1:9" x14ac:dyDescent="0.3">
      <c r="A261" s="2">
        <v>47105</v>
      </c>
      <c r="B261" s="2" t="s">
        <v>27</v>
      </c>
      <c r="C261" s="1">
        <v>0.48299999999999998</v>
      </c>
      <c r="D261" s="1">
        <v>0.17799999999999999</v>
      </c>
      <c r="E261" s="1">
        <v>46.6</v>
      </c>
      <c r="F261" s="1">
        <v>8</v>
      </c>
      <c r="G261" s="1" t="s">
        <v>14</v>
      </c>
      <c r="H261" s="1">
        <v>3606.2</v>
      </c>
      <c r="I261" s="1" t="s">
        <v>10</v>
      </c>
    </row>
    <row r="262" spans="1:9" x14ac:dyDescent="0.3">
      <c r="A262" s="2">
        <v>47112</v>
      </c>
      <c r="B262" s="2" t="s">
        <v>30</v>
      </c>
      <c r="C262" s="1">
        <v>0.71699999999999997</v>
      </c>
      <c r="D262" s="1">
        <v>0.33700000000000002</v>
      </c>
      <c r="E262" s="1">
        <v>76.099999999999994</v>
      </c>
      <c r="F262" s="1" t="e">
        <v>#N/A</v>
      </c>
      <c r="G262" s="1" t="s">
        <v>9</v>
      </c>
      <c r="H262" s="1">
        <v>4641.5</v>
      </c>
      <c r="I262" s="1" t="s">
        <v>10</v>
      </c>
    </row>
    <row r="263" spans="1:9" x14ac:dyDescent="0.3">
      <c r="A263" s="2">
        <v>47119</v>
      </c>
      <c r="B263" s="2" t="s">
        <v>19</v>
      </c>
      <c r="C263" s="1">
        <v>0.69299999999999995</v>
      </c>
      <c r="D263" s="1">
        <v>0.45800000000000002</v>
      </c>
      <c r="E263" s="1">
        <v>15.4</v>
      </c>
      <c r="F263" s="1">
        <v>12</v>
      </c>
      <c r="G263" s="1" t="s">
        <v>14</v>
      </c>
      <c r="H263" s="1">
        <v>5367</v>
      </c>
      <c r="I263" s="1" t="s">
        <v>10</v>
      </c>
    </row>
    <row r="264" spans="1:9" x14ac:dyDescent="0.3">
      <c r="A264" s="2">
        <v>47126</v>
      </c>
      <c r="B264" s="2" t="s">
        <v>27</v>
      </c>
      <c r="C264" s="1">
        <v>0.496</v>
      </c>
      <c r="D264" s="1">
        <v>0.23499999999999999</v>
      </c>
      <c r="E264" s="1">
        <v>48.7</v>
      </c>
      <c r="F264" s="1">
        <v>3</v>
      </c>
      <c r="G264" s="1" t="s">
        <v>18</v>
      </c>
      <c r="H264" s="1">
        <v>3098.4</v>
      </c>
      <c r="I264" s="1" t="s">
        <v>10</v>
      </c>
    </row>
    <row r="265" spans="1:9" x14ac:dyDescent="0.3">
      <c r="A265" s="2">
        <v>47133</v>
      </c>
      <c r="B265" s="2" t="s">
        <v>11</v>
      </c>
      <c r="C265" s="1">
        <v>0.443</v>
      </c>
      <c r="D265" s="1">
        <v>0.20100000000000001</v>
      </c>
      <c r="E265" s="1">
        <v>43</v>
      </c>
      <c r="F265" s="1">
        <v>3</v>
      </c>
      <c r="G265" s="1" t="s">
        <v>14</v>
      </c>
      <c r="H265" s="1">
        <v>2997.5</v>
      </c>
      <c r="I265" s="1" t="s">
        <v>12</v>
      </c>
    </row>
    <row r="266" spans="1:9" x14ac:dyDescent="0.3">
      <c r="A266" s="2">
        <v>47140</v>
      </c>
      <c r="B266" s="2" t="s">
        <v>15</v>
      </c>
      <c r="C266" s="1">
        <v>0.47799999999999998</v>
      </c>
      <c r="D266" s="1">
        <v>0.25700000000000001</v>
      </c>
      <c r="E266" s="1">
        <v>59.7</v>
      </c>
      <c r="F266" s="1">
        <v>1</v>
      </c>
      <c r="G266" s="1" t="s">
        <v>18</v>
      </c>
      <c r="H266" s="1">
        <v>3583.7</v>
      </c>
      <c r="I266" s="1" t="s">
        <v>10</v>
      </c>
    </row>
    <row r="267" spans="1:9" x14ac:dyDescent="0.3">
      <c r="A267" s="2">
        <v>47147</v>
      </c>
      <c r="B267" s="2" t="s">
        <v>31</v>
      </c>
      <c r="C267" s="1">
        <v>0.38500000000000001</v>
      </c>
      <c r="D267" s="1">
        <v>0.221</v>
      </c>
      <c r="E267" s="1">
        <v>100</v>
      </c>
      <c r="F267" s="1">
        <v>5</v>
      </c>
      <c r="G267" s="1" t="s">
        <v>14</v>
      </c>
      <c r="H267" s="1">
        <v>2796.6</v>
      </c>
      <c r="I267" s="1" t="s">
        <v>12</v>
      </c>
    </row>
    <row r="268" spans="1:9" x14ac:dyDescent="0.3">
      <c r="A268" s="2">
        <v>47154</v>
      </c>
      <c r="B268" s="2" t="s">
        <v>25</v>
      </c>
      <c r="C268" s="1">
        <v>0.34399999999999997</v>
      </c>
      <c r="D268" s="1">
        <v>0.20699999999999999</v>
      </c>
      <c r="E268" s="1">
        <v>76.900000000000006</v>
      </c>
      <c r="F268" s="1">
        <v>2</v>
      </c>
      <c r="G268" s="1" t="s">
        <v>18</v>
      </c>
      <c r="H268" s="1">
        <v>3201.8</v>
      </c>
      <c r="I268" s="1" t="s">
        <v>10</v>
      </c>
    </row>
    <row r="269" spans="1:9" x14ac:dyDescent="0.3">
      <c r="A269" s="2">
        <v>47161</v>
      </c>
      <c r="B269" s="2" t="s">
        <v>31</v>
      </c>
      <c r="C269" s="1">
        <v>0.53800000000000003</v>
      </c>
      <c r="D269" s="1">
        <v>0.312</v>
      </c>
      <c r="E269" s="1">
        <v>39.799999999999997</v>
      </c>
      <c r="F269" s="1">
        <v>6</v>
      </c>
      <c r="G269" s="1" t="s">
        <v>14</v>
      </c>
      <c r="H269" s="1">
        <v>2996.2</v>
      </c>
      <c r="I269" s="1" t="s">
        <v>12</v>
      </c>
    </row>
    <row r="270" spans="1:9" x14ac:dyDescent="0.3">
      <c r="A270" s="2">
        <v>47168</v>
      </c>
      <c r="B270" s="2" t="s">
        <v>33</v>
      </c>
      <c r="C270" s="1">
        <v>0.38800000000000001</v>
      </c>
      <c r="D270" s="1">
        <v>0.55400000000000005</v>
      </c>
      <c r="E270" s="1">
        <v>82.8</v>
      </c>
      <c r="F270" s="1">
        <v>12</v>
      </c>
      <c r="G270" s="1" t="s">
        <v>18</v>
      </c>
      <c r="H270" s="1">
        <v>1564.4</v>
      </c>
      <c r="I270" s="1" t="s">
        <v>12</v>
      </c>
    </row>
    <row r="271" spans="1:9" x14ac:dyDescent="0.3">
      <c r="A271" s="2">
        <v>47175</v>
      </c>
      <c r="B271" s="2" t="s">
        <v>30</v>
      </c>
      <c r="C271" s="1">
        <v>0.40100000000000002</v>
      </c>
      <c r="D271" s="1">
        <v>0.35399999999999998</v>
      </c>
      <c r="E271" s="1">
        <v>17.100000000000001</v>
      </c>
      <c r="F271" s="1">
        <v>10</v>
      </c>
      <c r="G271" s="1" t="s">
        <v>14</v>
      </c>
      <c r="H271" s="1">
        <v>3543</v>
      </c>
      <c r="I271" s="1" t="s">
        <v>10</v>
      </c>
    </row>
    <row r="272" spans="1:9" x14ac:dyDescent="0.3">
      <c r="A272" s="2">
        <v>47182</v>
      </c>
      <c r="B272" s="2" t="s">
        <v>30</v>
      </c>
      <c r="C272" s="1">
        <v>0.66</v>
      </c>
      <c r="D272" s="1">
        <v>0.19400000000000001</v>
      </c>
      <c r="E272" s="1">
        <v>3</v>
      </c>
      <c r="F272" s="1">
        <v>10</v>
      </c>
      <c r="G272" s="1" t="s">
        <v>14</v>
      </c>
      <c r="H272" s="1">
        <v>4749</v>
      </c>
      <c r="I272" s="1" t="s">
        <v>10</v>
      </c>
    </row>
    <row r="273" spans="1:9" x14ac:dyDescent="0.3">
      <c r="A273" s="2">
        <v>47189</v>
      </c>
      <c r="B273" s="2" t="s">
        <v>11</v>
      </c>
      <c r="C273" s="1">
        <v>0.878</v>
      </c>
      <c r="D273" s="1">
        <v>0.13800000000000001</v>
      </c>
      <c r="E273" s="1">
        <v>20.399999999999999</v>
      </c>
      <c r="F273" s="1">
        <v>4</v>
      </c>
      <c r="G273" s="1" t="s">
        <v>9</v>
      </c>
      <c r="H273" s="1">
        <v>4371.1000000000004</v>
      </c>
      <c r="I273" s="1" t="s">
        <v>10</v>
      </c>
    </row>
    <row r="274" spans="1:9" x14ac:dyDescent="0.3">
      <c r="A274" s="2">
        <v>47196</v>
      </c>
      <c r="B274" s="2" t="s">
        <v>20</v>
      </c>
      <c r="C274" s="1">
        <v>0.623</v>
      </c>
      <c r="D274" s="1">
        <v>0.44800000000000001</v>
      </c>
      <c r="E274" s="1">
        <v>34</v>
      </c>
      <c r="F274" s="1">
        <v>3</v>
      </c>
      <c r="G274" s="1" t="s">
        <v>9</v>
      </c>
      <c r="H274" s="1">
        <v>2918.2</v>
      </c>
      <c r="I274" s="1" t="s">
        <v>12</v>
      </c>
    </row>
    <row r="275" spans="1:9" x14ac:dyDescent="0.3">
      <c r="A275" s="2">
        <v>47203</v>
      </c>
      <c r="B275" s="2" t="s">
        <v>29</v>
      </c>
      <c r="C275" s="1">
        <v>0.254</v>
      </c>
      <c r="D275" s="1">
        <v>0.29099999999999998</v>
      </c>
      <c r="E275" s="1">
        <v>51.1</v>
      </c>
      <c r="F275" s="1">
        <v>4</v>
      </c>
      <c r="G275" s="1" t="s">
        <v>18</v>
      </c>
      <c r="H275" s="1">
        <v>2049.1</v>
      </c>
      <c r="I275" s="1" t="s">
        <v>12</v>
      </c>
    </row>
    <row r="276" spans="1:9" x14ac:dyDescent="0.3">
      <c r="A276" s="2">
        <v>47210</v>
      </c>
      <c r="B276" s="2" t="s">
        <v>31</v>
      </c>
      <c r="C276" s="1">
        <v>0.253</v>
      </c>
      <c r="D276" s="1">
        <v>0.51100000000000001</v>
      </c>
      <c r="E276" s="1">
        <v>61.5</v>
      </c>
      <c r="F276" s="1">
        <v>7</v>
      </c>
      <c r="G276" s="1" t="s">
        <v>14</v>
      </c>
      <c r="H276" s="1">
        <v>2692.2</v>
      </c>
      <c r="I276" s="1" t="s">
        <v>12</v>
      </c>
    </row>
    <row r="277" spans="1:9" x14ac:dyDescent="0.3">
      <c r="A277" s="2">
        <v>47217</v>
      </c>
      <c r="B277" s="2" t="s">
        <v>19</v>
      </c>
      <c r="C277" s="1">
        <v>0.86599999999999999</v>
      </c>
      <c r="D277" s="1">
        <v>0.43</v>
      </c>
      <c r="E277" s="1">
        <v>91.1</v>
      </c>
      <c r="F277" s="1">
        <v>2</v>
      </c>
      <c r="G277" s="1" t="s">
        <v>18</v>
      </c>
      <c r="H277" s="1">
        <v>5690.7</v>
      </c>
      <c r="I277" s="1" t="s">
        <v>10</v>
      </c>
    </row>
    <row r="278" spans="1:9" x14ac:dyDescent="0.3">
      <c r="A278" s="2">
        <v>47224</v>
      </c>
      <c r="B278" s="2" t="s">
        <v>13</v>
      </c>
      <c r="C278" s="1">
        <v>0.40799999999999997</v>
      </c>
      <c r="D278" s="1">
        <v>0.498</v>
      </c>
      <c r="E278" s="1">
        <v>51</v>
      </c>
      <c r="F278" s="1">
        <v>13</v>
      </c>
      <c r="G278" s="1" t="s">
        <v>9</v>
      </c>
      <c r="H278" s="1">
        <v>2661.7</v>
      </c>
      <c r="I278" s="1" t="s">
        <v>12</v>
      </c>
    </row>
    <row r="279" spans="1:9" x14ac:dyDescent="0.3">
      <c r="A279" s="2">
        <v>47231</v>
      </c>
      <c r="B279" s="2" t="s">
        <v>27</v>
      </c>
      <c r="C279" s="1">
        <v>0.26400000000000001</v>
      </c>
      <c r="D279" s="1">
        <v>0.23599999999999999</v>
      </c>
      <c r="E279" s="1">
        <v>50.1</v>
      </c>
      <c r="F279" s="1">
        <v>6</v>
      </c>
      <c r="G279" s="1" t="s">
        <v>18</v>
      </c>
      <c r="H279" s="1">
        <v>2296.4</v>
      </c>
      <c r="I279" s="1" t="s">
        <v>12</v>
      </c>
    </row>
    <row r="280" spans="1:9" x14ac:dyDescent="0.3">
      <c r="A280" s="2">
        <v>47238</v>
      </c>
      <c r="B280" s="2" t="s">
        <v>15</v>
      </c>
      <c r="C280" s="1">
        <v>0.61899999999999999</v>
      </c>
      <c r="D280" s="1">
        <v>0.44600000000000001</v>
      </c>
      <c r="E280" s="1">
        <v>5</v>
      </c>
      <c r="F280" s="1">
        <v>14</v>
      </c>
      <c r="G280" s="1" t="s">
        <v>18</v>
      </c>
      <c r="H280" s="1">
        <v>4144.5</v>
      </c>
      <c r="I280" s="1" t="s">
        <v>10</v>
      </c>
    </row>
    <row r="281" spans="1:9" x14ac:dyDescent="0.3">
      <c r="A281" s="2">
        <v>47245</v>
      </c>
      <c r="B281" s="2" t="s">
        <v>33</v>
      </c>
      <c r="C281" s="1">
        <v>0.63700000000000001</v>
      </c>
      <c r="D281" s="1">
        <v>0.23200000000000001</v>
      </c>
      <c r="E281" s="1">
        <v>3.5</v>
      </c>
      <c r="F281" s="1">
        <v>13</v>
      </c>
      <c r="G281" s="1" t="s">
        <v>9</v>
      </c>
      <c r="H281" s="1">
        <v>3439</v>
      </c>
      <c r="I281" s="1" t="s">
        <v>10</v>
      </c>
    </row>
    <row r="282" spans="1:9" x14ac:dyDescent="0.3">
      <c r="A282" s="2">
        <v>47252</v>
      </c>
      <c r="B282" s="2" t="s">
        <v>19</v>
      </c>
      <c r="C282" s="1">
        <v>0.65400000000000003</v>
      </c>
      <c r="D282" s="1">
        <v>0.56999999999999995</v>
      </c>
      <c r="E282" s="1">
        <v>55.1</v>
      </c>
      <c r="F282" s="1">
        <v>5</v>
      </c>
      <c r="G282" s="1" t="s">
        <v>14</v>
      </c>
      <c r="H282" s="1">
        <v>3933.3</v>
      </c>
      <c r="I282" s="1" t="s">
        <v>10</v>
      </c>
    </row>
    <row r="283" spans="1:9" x14ac:dyDescent="0.3">
      <c r="A283" s="2">
        <v>47259</v>
      </c>
      <c r="B283" s="2" t="s">
        <v>19</v>
      </c>
      <c r="C283" s="1">
        <v>0.38700000000000001</v>
      </c>
      <c r="D283" s="1">
        <v>0.41799999999999998</v>
      </c>
      <c r="E283" s="1">
        <v>43.8</v>
      </c>
      <c r="F283" s="1">
        <v>11</v>
      </c>
      <c r="G283" s="1" t="s">
        <v>18</v>
      </c>
      <c r="H283" s="1">
        <v>2537.8000000000002</v>
      </c>
      <c r="I283" s="1" t="s">
        <v>12</v>
      </c>
    </row>
    <row r="284" spans="1:9" x14ac:dyDescent="0.3">
      <c r="A284" s="2">
        <v>47266</v>
      </c>
      <c r="B284" s="2" t="s">
        <v>31</v>
      </c>
      <c r="C284" s="1">
        <v>0.21099999999999999</v>
      </c>
      <c r="D284" s="1">
        <v>0.26200000000000001</v>
      </c>
      <c r="E284" s="1">
        <v>83.9</v>
      </c>
      <c r="F284" s="1" t="e">
        <v>#N/A</v>
      </c>
      <c r="G284" s="1" t="s">
        <v>9</v>
      </c>
      <c r="H284" s="1">
        <v>2099.6</v>
      </c>
      <c r="I284" s="1" t="s">
        <v>12</v>
      </c>
    </row>
    <row r="285" spans="1:9" x14ac:dyDescent="0.3">
      <c r="A285" s="2">
        <v>47273</v>
      </c>
      <c r="B285" s="2" t="s">
        <v>15</v>
      </c>
      <c r="C285" s="1">
        <v>0.876</v>
      </c>
      <c r="D285" s="1">
        <v>0.23499999999999999</v>
      </c>
      <c r="E285" s="1">
        <v>16.100000000000001</v>
      </c>
      <c r="F285" s="1">
        <v>12</v>
      </c>
      <c r="G285" s="1" t="s">
        <v>14</v>
      </c>
      <c r="H285" s="1">
        <v>6134.4</v>
      </c>
      <c r="I285" s="1" t="s">
        <v>16</v>
      </c>
    </row>
    <row r="286" spans="1:9" x14ac:dyDescent="0.3">
      <c r="A286" s="2">
        <v>47280</v>
      </c>
      <c r="B286" s="2" t="s">
        <v>26</v>
      </c>
      <c r="C286" s="1">
        <v>0.376</v>
      </c>
      <c r="D286" s="1">
        <v>0.19500000000000001</v>
      </c>
      <c r="E286" s="1">
        <v>2.5</v>
      </c>
      <c r="F286" s="1">
        <v>6</v>
      </c>
      <c r="G286" s="1" t="s">
        <v>9</v>
      </c>
      <c r="H286" s="1">
        <v>2158.6999999999998</v>
      </c>
      <c r="I286" s="1" t="s">
        <v>12</v>
      </c>
    </row>
    <row r="287" spans="1:9" x14ac:dyDescent="0.3">
      <c r="A287" s="2">
        <v>47287</v>
      </c>
      <c r="B287" s="2" t="s">
        <v>15</v>
      </c>
      <c r="C287" s="1">
        <v>0.67300000000000004</v>
      </c>
      <c r="D287" s="1">
        <v>0.44700000000000001</v>
      </c>
      <c r="E287" s="1">
        <v>44.9</v>
      </c>
      <c r="F287" s="1">
        <v>13</v>
      </c>
      <c r="G287" s="1" t="s">
        <v>18</v>
      </c>
      <c r="H287" s="1">
        <v>4272.3</v>
      </c>
      <c r="I287" s="1" t="s">
        <v>10</v>
      </c>
    </row>
    <row r="288" spans="1:9" x14ac:dyDescent="0.3">
      <c r="A288" s="2">
        <v>47294</v>
      </c>
      <c r="B288" s="2" t="s">
        <v>22</v>
      </c>
      <c r="C288" s="1">
        <v>0.69499999999999995</v>
      </c>
      <c r="D288" s="1">
        <v>0.20899999999999999</v>
      </c>
      <c r="E288" s="1">
        <v>23.7</v>
      </c>
      <c r="F288" s="1">
        <v>12</v>
      </c>
      <c r="G288" s="1" t="s">
        <v>14</v>
      </c>
      <c r="H288" s="1">
        <v>3579.4</v>
      </c>
      <c r="I288" s="1" t="s">
        <v>10</v>
      </c>
    </row>
    <row r="289" spans="1:9" x14ac:dyDescent="0.3">
      <c r="A289" s="2">
        <v>47301</v>
      </c>
      <c r="B289" s="2" t="s">
        <v>21</v>
      </c>
      <c r="C289" s="1">
        <v>0.627</v>
      </c>
      <c r="D289" s="1">
        <v>0.39800000000000002</v>
      </c>
      <c r="E289" s="1">
        <v>5</v>
      </c>
      <c r="F289" s="1">
        <v>6</v>
      </c>
      <c r="G289" s="1" t="s">
        <v>14</v>
      </c>
      <c r="H289" s="1">
        <v>3646.5</v>
      </c>
      <c r="I289" s="1" t="s">
        <v>10</v>
      </c>
    </row>
    <row r="290" spans="1:9" x14ac:dyDescent="0.3">
      <c r="A290" s="2">
        <v>47308</v>
      </c>
      <c r="B290" s="2" t="s">
        <v>19</v>
      </c>
      <c r="C290" s="1" t="e">
        <v>#N/A</v>
      </c>
      <c r="D290" s="1">
        <v>0.23200000000000001</v>
      </c>
      <c r="E290" s="1">
        <v>72.5</v>
      </c>
      <c r="F290" s="1">
        <v>13</v>
      </c>
      <c r="G290" s="1" t="s">
        <v>9</v>
      </c>
      <c r="H290" s="1" t="e">
        <v>#N/A</v>
      </c>
      <c r="I290" s="1" t="s">
        <v>12</v>
      </c>
    </row>
    <row r="291" spans="1:9" x14ac:dyDescent="0.3">
      <c r="A291" s="2">
        <v>47315</v>
      </c>
      <c r="B291" s="2" t="s">
        <v>8</v>
      </c>
      <c r="C291" s="1">
        <v>0.39</v>
      </c>
      <c r="D291" s="1">
        <v>0.43099999999999999</v>
      </c>
      <c r="E291" s="1">
        <v>11.2</v>
      </c>
      <c r="F291" s="1">
        <v>14</v>
      </c>
      <c r="G291" s="1" t="s">
        <v>9</v>
      </c>
      <c r="H291" s="1">
        <v>2913.8</v>
      </c>
      <c r="I291" s="1" t="s">
        <v>12</v>
      </c>
    </row>
    <row r="292" spans="1:9" x14ac:dyDescent="0.3">
      <c r="A292" s="2">
        <v>47322</v>
      </c>
      <c r="B292" s="2" t="s">
        <v>32</v>
      </c>
      <c r="C292" s="1">
        <v>0.61799999999999999</v>
      </c>
      <c r="D292" s="1">
        <v>0.50700000000000001</v>
      </c>
      <c r="E292" s="1">
        <v>60.8</v>
      </c>
      <c r="F292" s="1">
        <v>11</v>
      </c>
      <c r="G292" s="1" t="s">
        <v>9</v>
      </c>
      <c r="H292" s="1">
        <v>4599.8</v>
      </c>
      <c r="I292" s="1" t="s">
        <v>10</v>
      </c>
    </row>
    <row r="293" spans="1:9" x14ac:dyDescent="0.3">
      <c r="A293" s="2">
        <v>47329</v>
      </c>
      <c r="B293" s="2" t="s">
        <v>22</v>
      </c>
      <c r="C293" s="1">
        <v>0.80600000000000005</v>
      </c>
      <c r="D293" s="1">
        <v>0.48899999999999999</v>
      </c>
      <c r="E293" s="1">
        <v>28.1</v>
      </c>
      <c r="F293" s="1" t="e">
        <v>#N/A</v>
      </c>
      <c r="G293" s="1" t="s">
        <v>14</v>
      </c>
      <c r="H293" s="1">
        <v>4055.4</v>
      </c>
      <c r="I293" s="1" t="s">
        <v>10</v>
      </c>
    </row>
    <row r="294" spans="1:9" x14ac:dyDescent="0.3">
      <c r="A294" s="2">
        <v>47336</v>
      </c>
      <c r="B294" s="2" t="s">
        <v>20</v>
      </c>
      <c r="C294" s="1">
        <v>0.86299999999999999</v>
      </c>
      <c r="D294" s="1">
        <v>0.48</v>
      </c>
      <c r="E294" s="1">
        <v>17.3</v>
      </c>
      <c r="F294" s="1">
        <v>8</v>
      </c>
      <c r="G294" s="1" t="s">
        <v>14</v>
      </c>
      <c r="H294" s="1">
        <v>5408.1</v>
      </c>
      <c r="I294" s="1" t="s">
        <v>10</v>
      </c>
    </row>
    <row r="295" spans="1:9" x14ac:dyDescent="0.3">
      <c r="A295" s="2">
        <v>47343</v>
      </c>
      <c r="B295" s="2" t="s">
        <v>32</v>
      </c>
      <c r="C295" s="1">
        <v>0.27400000000000002</v>
      </c>
      <c r="D295" s="1">
        <v>0.19400000000000001</v>
      </c>
      <c r="E295" s="1">
        <v>38</v>
      </c>
      <c r="F295" s="1">
        <v>5</v>
      </c>
      <c r="G295" s="1" t="s">
        <v>18</v>
      </c>
      <c r="H295" s="1">
        <v>1904.6</v>
      </c>
      <c r="I295" s="1" t="s">
        <v>12</v>
      </c>
    </row>
    <row r="296" spans="1:9" x14ac:dyDescent="0.3">
      <c r="A296" s="2">
        <v>47350</v>
      </c>
      <c r="B296" s="2" t="s">
        <v>29</v>
      </c>
      <c r="C296" s="1">
        <v>0.308</v>
      </c>
      <c r="D296" s="1">
        <v>0.14399999999999999</v>
      </c>
      <c r="E296" s="1">
        <v>80.099999999999994</v>
      </c>
      <c r="F296" s="1">
        <v>14</v>
      </c>
      <c r="G296" s="1" t="s">
        <v>14</v>
      </c>
      <c r="H296" s="1">
        <v>2661.4</v>
      </c>
      <c r="I296" s="1" t="s">
        <v>12</v>
      </c>
    </row>
    <row r="297" spans="1:9" x14ac:dyDescent="0.3">
      <c r="A297" s="2">
        <v>47357</v>
      </c>
      <c r="B297" s="2" t="s">
        <v>25</v>
      </c>
      <c r="C297" s="1">
        <v>0.86099999999999999</v>
      </c>
      <c r="D297" s="1">
        <v>0.44900000000000001</v>
      </c>
      <c r="E297" s="1">
        <v>39.200000000000003</v>
      </c>
      <c r="F297" s="1">
        <v>11</v>
      </c>
      <c r="G297" s="1" t="s">
        <v>18</v>
      </c>
      <c r="H297" s="1">
        <v>5713.2</v>
      </c>
      <c r="I297" s="1" t="s">
        <v>10</v>
      </c>
    </row>
    <row r="298" spans="1:9" x14ac:dyDescent="0.3">
      <c r="A298" s="2">
        <v>47364</v>
      </c>
      <c r="B298" s="2" t="s">
        <v>24</v>
      </c>
      <c r="C298" s="1">
        <v>0.71599999999999997</v>
      </c>
      <c r="D298" s="1">
        <v>0.28399999999999997</v>
      </c>
      <c r="E298" s="1">
        <v>75.099999999999994</v>
      </c>
      <c r="F298" s="1">
        <v>1</v>
      </c>
      <c r="G298" s="1" t="s">
        <v>9</v>
      </c>
      <c r="H298" s="1">
        <v>3333.4</v>
      </c>
      <c r="I298" s="1" t="s">
        <v>10</v>
      </c>
    </row>
    <row r="299" spans="1:9" x14ac:dyDescent="0.3">
      <c r="A299" s="2">
        <v>47371</v>
      </c>
      <c r="B299" s="2" t="s">
        <v>20</v>
      </c>
      <c r="C299" s="1">
        <v>0.81799999999999995</v>
      </c>
      <c r="D299" s="1">
        <v>0.316</v>
      </c>
      <c r="E299" s="1">
        <v>12.5</v>
      </c>
      <c r="F299" s="1">
        <v>4</v>
      </c>
      <c r="G299" s="1" t="s">
        <v>9</v>
      </c>
      <c r="H299" s="1">
        <v>4294.3</v>
      </c>
      <c r="I299" s="1" t="s">
        <v>10</v>
      </c>
    </row>
    <row r="300" spans="1:9" x14ac:dyDescent="0.3">
      <c r="A300" s="2">
        <v>47378</v>
      </c>
      <c r="B300" s="2" t="s">
        <v>22</v>
      </c>
      <c r="C300" s="1">
        <v>0.34200000000000003</v>
      </c>
      <c r="D300" s="1">
        <v>0.11600000000000001</v>
      </c>
      <c r="E300" s="1">
        <v>77.3</v>
      </c>
      <c r="F300" s="1">
        <v>12</v>
      </c>
      <c r="G300" s="1" t="s">
        <v>14</v>
      </c>
      <c r="H300" s="1">
        <v>2895.3</v>
      </c>
      <c r="I300" s="1" t="s">
        <v>12</v>
      </c>
    </row>
    <row r="301" spans="1:9" x14ac:dyDescent="0.3">
      <c r="A301" s="2">
        <v>47385</v>
      </c>
      <c r="B301" s="2" t="s">
        <v>31</v>
      </c>
      <c r="C301" s="1">
        <v>0.61099999999999999</v>
      </c>
      <c r="D301" s="1">
        <v>0.23</v>
      </c>
      <c r="E301" s="1">
        <v>23.7</v>
      </c>
      <c r="F301" s="1">
        <v>10</v>
      </c>
      <c r="G301" s="1" t="s">
        <v>9</v>
      </c>
      <c r="H301" s="1">
        <v>4710.3999999999996</v>
      </c>
      <c r="I30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C1AF-5336-4188-B278-969912E79CED}">
  <sheetPr>
    <pageSetUpPr fitToPage="1"/>
  </sheetPr>
  <dimension ref="A1:M302"/>
  <sheetViews>
    <sheetView workbookViewId="0">
      <pane ySplit="2" topLeftCell="A3" activePane="bottomLeft" state="frozen"/>
      <selection pane="bottomLeft" activeCell="K3" sqref="K3"/>
    </sheetView>
  </sheetViews>
  <sheetFormatPr baseColWidth="10" defaultRowHeight="14.4" x14ac:dyDescent="0.3"/>
  <cols>
    <col min="1" max="2" width="12.6640625" customWidth="1"/>
    <col min="3" max="10" width="12.6640625" style="1" customWidth="1"/>
    <col min="11" max="13" width="11.5546875" style="1"/>
  </cols>
  <sheetData>
    <row r="1" spans="1:9" ht="261.60000000000002" customHeight="1" x14ac:dyDescent="0.3"/>
    <row r="2" spans="1:9" s="3" customFormat="1" ht="43.2" x14ac:dyDescent="0.3">
      <c r="A2" s="11" t="s">
        <v>51</v>
      </c>
      <c r="B2" s="11" t="s">
        <v>1</v>
      </c>
      <c r="C2" s="3" t="s">
        <v>35</v>
      </c>
      <c r="D2" s="3" t="s">
        <v>44</v>
      </c>
      <c r="E2" s="3" t="s">
        <v>46</v>
      </c>
      <c r="F2" s="3" t="s">
        <v>49</v>
      </c>
      <c r="G2" s="3" t="s">
        <v>5</v>
      </c>
      <c r="H2" s="3" t="s">
        <v>50</v>
      </c>
      <c r="I2" s="3" t="s">
        <v>52</v>
      </c>
    </row>
    <row r="3" spans="1:9" s="1" customFormat="1" x14ac:dyDescent="0.3">
      <c r="A3" s="2">
        <v>45292</v>
      </c>
      <c r="B3" s="2" t="s">
        <v>8</v>
      </c>
      <c r="C3" s="1">
        <v>0.79800000000000004</v>
      </c>
      <c r="D3" s="1">
        <v>0.45100000000000001</v>
      </c>
      <c r="E3" s="1">
        <v>3.4</v>
      </c>
      <c r="F3" s="1">
        <v>4</v>
      </c>
      <c r="G3" s="1" t="s">
        <v>9</v>
      </c>
      <c r="H3" s="1">
        <v>4567.8</v>
      </c>
      <c r="I3" s="1" t="s">
        <v>10</v>
      </c>
    </row>
    <row r="4" spans="1:9" s="1" customFormat="1" x14ac:dyDescent="0.3">
      <c r="A4" s="2">
        <v>45299</v>
      </c>
      <c r="B4" s="2" t="s">
        <v>11</v>
      </c>
      <c r="C4" s="1">
        <v>0.36899999999999999</v>
      </c>
      <c r="D4" s="1">
        <v>0.44</v>
      </c>
      <c r="E4" s="1">
        <v>87.9</v>
      </c>
      <c r="F4" s="1">
        <v>7</v>
      </c>
      <c r="G4" s="1" t="s">
        <v>9</v>
      </c>
      <c r="H4" s="1">
        <v>2857.5</v>
      </c>
      <c r="I4" s="1" t="s">
        <v>12</v>
      </c>
    </row>
    <row r="5" spans="1:9" s="1" customFormat="1" x14ac:dyDescent="0.3">
      <c r="A5" s="2">
        <v>45306</v>
      </c>
      <c r="B5" s="2" t="s">
        <v>13</v>
      </c>
      <c r="C5" s="1">
        <v>0.872</v>
      </c>
      <c r="D5" s="1">
        <v>0.30399999999999999</v>
      </c>
      <c r="E5" s="1">
        <v>24.3</v>
      </c>
      <c r="F5" s="1">
        <v>4</v>
      </c>
      <c r="G5" s="1" t="s">
        <v>14</v>
      </c>
      <c r="H5" s="1">
        <v>4812.3999999999996</v>
      </c>
      <c r="I5" s="1" t="s">
        <v>10</v>
      </c>
    </row>
    <row r="6" spans="1:9" s="1" customFormat="1" x14ac:dyDescent="0.3">
      <c r="A6" s="2">
        <v>45313</v>
      </c>
      <c r="B6" s="2" t="s">
        <v>15</v>
      </c>
      <c r="C6" s="1">
        <v>0.33800000000000002</v>
      </c>
      <c r="D6" s="1">
        <v>0.108</v>
      </c>
      <c r="E6" s="1">
        <v>55.7</v>
      </c>
      <c r="F6" s="1">
        <v>9</v>
      </c>
      <c r="G6" s="1" t="s">
        <v>9</v>
      </c>
      <c r="H6" s="1">
        <v>2442.1999999999998</v>
      </c>
      <c r="I6" s="1" t="s">
        <v>12</v>
      </c>
    </row>
    <row r="7" spans="1:9" s="1" customFormat="1" x14ac:dyDescent="0.3">
      <c r="A7" s="2">
        <v>45320</v>
      </c>
      <c r="B7" s="2" t="s">
        <v>15</v>
      </c>
      <c r="C7" s="1">
        <v>0.86599999999999999</v>
      </c>
      <c r="D7" s="1">
        <v>0.39100000000000001</v>
      </c>
      <c r="E7" s="1">
        <v>3.9</v>
      </c>
      <c r="F7" s="1">
        <v>3</v>
      </c>
      <c r="G7" s="1" t="s">
        <v>9</v>
      </c>
      <c r="H7" s="1">
        <v>6110.8</v>
      </c>
      <c r="I7" s="1" t="s">
        <v>16</v>
      </c>
    </row>
    <row r="8" spans="1:9" s="1" customFormat="1" x14ac:dyDescent="0.3">
      <c r="A8" s="2">
        <v>45327</v>
      </c>
      <c r="B8" s="2" t="s">
        <v>17</v>
      </c>
      <c r="C8" s="1">
        <v>0.89600000000000002</v>
      </c>
      <c r="D8" s="1">
        <v>0.22700000000000001</v>
      </c>
      <c r="E8" s="1">
        <v>66.7</v>
      </c>
      <c r="F8" s="1">
        <v>11</v>
      </c>
      <c r="G8" s="1" t="s">
        <v>18</v>
      </c>
      <c r="H8" s="1">
        <v>6013.9</v>
      </c>
      <c r="I8" s="1" t="s">
        <v>16</v>
      </c>
    </row>
    <row r="9" spans="1:9" s="1" customFormat="1" x14ac:dyDescent="0.3">
      <c r="A9" s="2">
        <v>45334</v>
      </c>
      <c r="B9" s="2" t="s">
        <v>19</v>
      </c>
      <c r="C9" s="1">
        <v>0.69799999999999995</v>
      </c>
      <c r="D9" s="1">
        <v>0.32500000000000001</v>
      </c>
      <c r="E9" s="1">
        <v>32.299999999999997</v>
      </c>
      <c r="F9" s="1">
        <v>5</v>
      </c>
      <c r="G9" s="1" t="s">
        <v>18</v>
      </c>
      <c r="H9" s="1">
        <v>4122.3</v>
      </c>
      <c r="I9" s="1" t="s">
        <v>10</v>
      </c>
    </row>
    <row r="10" spans="1:9" s="1" customFormat="1" x14ac:dyDescent="0.3">
      <c r="A10" s="2">
        <v>45341</v>
      </c>
      <c r="B10" s="2" t="s">
        <v>20</v>
      </c>
      <c r="C10" s="1">
        <v>0.88700000000000001</v>
      </c>
      <c r="D10" s="1">
        <v>0.57899999999999996</v>
      </c>
      <c r="E10" s="1">
        <v>89.8</v>
      </c>
      <c r="F10" s="1">
        <v>12</v>
      </c>
      <c r="G10" s="1" t="s">
        <v>9</v>
      </c>
      <c r="H10" s="1">
        <v>5317.1</v>
      </c>
      <c r="I10" s="1" t="s">
        <v>10</v>
      </c>
    </row>
    <row r="11" spans="1:9" s="1" customFormat="1" x14ac:dyDescent="0.3">
      <c r="A11" s="2">
        <v>45348</v>
      </c>
      <c r="B11" s="2" t="s">
        <v>21</v>
      </c>
      <c r="C11" s="1">
        <v>0.59899999999999998</v>
      </c>
      <c r="D11" s="1">
        <v>0.3</v>
      </c>
      <c r="E11" s="1">
        <v>88.8</v>
      </c>
      <c r="F11" s="1">
        <v>14</v>
      </c>
      <c r="G11" s="1" t="s">
        <v>9</v>
      </c>
      <c r="H11" s="1">
        <v>2878.5</v>
      </c>
      <c r="I11" s="1" t="s">
        <v>12</v>
      </c>
    </row>
    <row r="12" spans="1:9" s="1" customFormat="1" x14ac:dyDescent="0.3">
      <c r="A12" s="2">
        <v>45355</v>
      </c>
      <c r="B12" s="2" t="s">
        <v>8</v>
      </c>
      <c r="C12" s="1">
        <v>0.38200000000000001</v>
      </c>
      <c r="D12" s="1">
        <v>0.52</v>
      </c>
      <c r="E12" s="1">
        <v>32.5</v>
      </c>
      <c r="F12" s="1">
        <v>11</v>
      </c>
      <c r="G12" s="1" t="s">
        <v>18</v>
      </c>
      <c r="H12" s="1">
        <v>3584</v>
      </c>
      <c r="I12" s="1" t="s">
        <v>10</v>
      </c>
    </row>
    <row r="13" spans="1:9" s="1" customFormat="1" x14ac:dyDescent="0.3">
      <c r="A13" s="2">
        <v>45362</v>
      </c>
      <c r="B13" s="2" t="s">
        <v>21</v>
      </c>
      <c r="C13" s="1">
        <v>0.50600000000000001</v>
      </c>
      <c r="D13" s="1">
        <v>0.19400000000000001</v>
      </c>
      <c r="E13" s="1">
        <v>90.1</v>
      </c>
      <c r="F13" s="1">
        <v>4</v>
      </c>
      <c r="G13" s="1" t="s">
        <v>9</v>
      </c>
      <c r="H13" s="1">
        <v>3525.5</v>
      </c>
      <c r="I13" s="1" t="s">
        <v>10</v>
      </c>
    </row>
    <row r="14" spans="1:9" s="1" customFormat="1" x14ac:dyDescent="0.3">
      <c r="A14" s="2">
        <v>45369</v>
      </c>
      <c r="B14" s="2" t="s">
        <v>15</v>
      </c>
      <c r="C14" s="1">
        <v>0.61499999999999999</v>
      </c>
      <c r="D14" s="1">
        <v>0.436</v>
      </c>
      <c r="E14" s="1">
        <v>99.6</v>
      </c>
      <c r="F14" s="1">
        <v>13</v>
      </c>
      <c r="G14" s="1" t="s">
        <v>14</v>
      </c>
      <c r="H14" s="1">
        <v>4698</v>
      </c>
      <c r="I14" s="1" t="s">
        <v>10</v>
      </c>
    </row>
    <row r="15" spans="1:9" s="1" customFormat="1" x14ac:dyDescent="0.3">
      <c r="A15" s="2">
        <v>45376</v>
      </c>
      <c r="B15" s="2" t="s">
        <v>22</v>
      </c>
      <c r="C15" s="1">
        <v>0.251</v>
      </c>
      <c r="D15" s="1">
        <v>0.58899999999999997</v>
      </c>
      <c r="E15" s="1">
        <v>82.5</v>
      </c>
      <c r="F15" s="1">
        <v>6</v>
      </c>
      <c r="G15" s="1" t="s">
        <v>14</v>
      </c>
      <c r="H15" s="1">
        <v>911.8</v>
      </c>
      <c r="I15" s="1" t="s">
        <v>12</v>
      </c>
    </row>
    <row r="16" spans="1:9" s="1" customFormat="1" x14ac:dyDescent="0.3">
      <c r="A16" s="2">
        <v>45383</v>
      </c>
      <c r="B16" s="2" t="s">
        <v>22</v>
      </c>
      <c r="C16" s="1">
        <v>0.63600000000000001</v>
      </c>
      <c r="D16" s="1">
        <v>0.151</v>
      </c>
      <c r="E16" s="1">
        <v>84.5</v>
      </c>
      <c r="F16" s="1">
        <v>13</v>
      </c>
      <c r="G16" s="1" t="s">
        <v>14</v>
      </c>
      <c r="H16" s="1">
        <v>3831.6</v>
      </c>
      <c r="I16" s="1" t="s">
        <v>10</v>
      </c>
    </row>
    <row r="17" spans="1:9" s="1" customFormat="1" x14ac:dyDescent="0.3">
      <c r="A17" s="2">
        <v>45390</v>
      </c>
      <c r="B17" s="2" t="s">
        <v>13</v>
      </c>
      <c r="C17" s="1">
        <v>0.88700000000000001</v>
      </c>
      <c r="D17" s="1">
        <v>0.104</v>
      </c>
      <c r="E17" s="1">
        <v>24.9</v>
      </c>
      <c r="F17" s="1">
        <v>9</v>
      </c>
      <c r="G17" s="1" t="s">
        <v>9</v>
      </c>
      <c r="H17" s="1">
        <v>4865.8999999999996</v>
      </c>
      <c r="I17" s="1" t="s">
        <v>10</v>
      </c>
    </row>
    <row r="18" spans="1:9" s="1" customFormat="1" x14ac:dyDescent="0.3">
      <c r="A18" s="2">
        <v>45397</v>
      </c>
      <c r="B18" s="2" t="s">
        <v>22</v>
      </c>
      <c r="C18" s="1">
        <v>0.33300000000000002</v>
      </c>
      <c r="D18" s="1">
        <v>0.317</v>
      </c>
      <c r="E18" s="1">
        <v>57.7</v>
      </c>
      <c r="F18" s="1">
        <v>6</v>
      </c>
      <c r="G18" s="1" t="s">
        <v>18</v>
      </c>
      <c r="H18" s="1">
        <v>3345.6</v>
      </c>
      <c r="I18" s="1" t="s">
        <v>10</v>
      </c>
    </row>
    <row r="19" spans="1:9" s="1" customFormat="1" x14ac:dyDescent="0.3">
      <c r="A19" s="2">
        <v>45404</v>
      </c>
      <c r="B19" s="2" t="s">
        <v>23</v>
      </c>
      <c r="C19" s="1">
        <v>0.755</v>
      </c>
      <c r="D19" s="1">
        <v>0.14599999999999999</v>
      </c>
      <c r="E19" s="1">
        <v>6.7</v>
      </c>
      <c r="F19" s="1">
        <v>12</v>
      </c>
      <c r="G19" s="1" t="s">
        <v>9</v>
      </c>
      <c r="H19" s="1">
        <v>4775.1000000000004</v>
      </c>
      <c r="I19" s="1" t="s">
        <v>10</v>
      </c>
    </row>
    <row r="20" spans="1:9" s="1" customFormat="1" x14ac:dyDescent="0.3">
      <c r="A20" s="2">
        <v>45411</v>
      </c>
      <c r="B20" s="2" t="s">
        <v>19</v>
      </c>
      <c r="C20" s="1">
        <v>0.83599999999999997</v>
      </c>
      <c r="D20" s="1">
        <v>0.47399999999999998</v>
      </c>
      <c r="E20" s="1">
        <v>9.5</v>
      </c>
      <c r="F20" s="1">
        <v>3</v>
      </c>
      <c r="G20" s="1" t="s">
        <v>9</v>
      </c>
      <c r="H20" s="1">
        <v>4826.3</v>
      </c>
      <c r="I20" s="1" t="s">
        <v>10</v>
      </c>
    </row>
    <row r="21" spans="1:9" s="1" customFormat="1" x14ac:dyDescent="0.3">
      <c r="A21" s="2">
        <v>45418</v>
      </c>
      <c r="B21" s="2" t="s">
        <v>24</v>
      </c>
      <c r="C21" s="1">
        <v>0.86099999999999999</v>
      </c>
      <c r="D21" s="1">
        <v>0.55700000000000005</v>
      </c>
      <c r="E21" s="1">
        <v>99.9</v>
      </c>
      <c r="F21" s="1">
        <v>11</v>
      </c>
      <c r="G21" s="1" t="s">
        <v>18</v>
      </c>
      <c r="H21" s="1">
        <v>4861.7</v>
      </c>
      <c r="I21" s="1" t="s">
        <v>10</v>
      </c>
    </row>
    <row r="22" spans="1:9" s="1" customFormat="1" x14ac:dyDescent="0.3">
      <c r="A22" s="2">
        <v>45425</v>
      </c>
      <c r="B22" s="2" t="s">
        <v>13</v>
      </c>
      <c r="C22" s="1">
        <v>0.872</v>
      </c>
      <c r="D22" s="1">
        <v>0.317</v>
      </c>
      <c r="E22" s="1">
        <v>32.700000000000003</v>
      </c>
      <c r="F22" s="1">
        <v>12</v>
      </c>
      <c r="G22" s="1" t="s">
        <v>18</v>
      </c>
      <c r="H22" s="1">
        <v>4629.7</v>
      </c>
      <c r="I22" s="1" t="s">
        <v>10</v>
      </c>
    </row>
    <row r="23" spans="1:9" s="1" customFormat="1" x14ac:dyDescent="0.3">
      <c r="A23" s="2">
        <v>45432</v>
      </c>
      <c r="B23" s="2" t="s">
        <v>8</v>
      </c>
      <c r="C23" s="1">
        <v>0.56499999999999995</v>
      </c>
      <c r="D23" s="1">
        <v>0.22900000000000001</v>
      </c>
      <c r="E23" s="1">
        <v>74.8</v>
      </c>
      <c r="F23" s="1">
        <v>4</v>
      </c>
      <c r="G23" s="1" t="s">
        <v>18</v>
      </c>
      <c r="H23" s="1">
        <v>2727.2</v>
      </c>
      <c r="I23" s="1" t="s">
        <v>12</v>
      </c>
    </row>
    <row r="24" spans="1:9" s="1" customFormat="1" x14ac:dyDescent="0.3">
      <c r="A24" s="2">
        <v>45439</v>
      </c>
      <c r="B24" s="2" t="s">
        <v>25</v>
      </c>
      <c r="C24" s="1">
        <v>0.88400000000000001</v>
      </c>
      <c r="D24" s="1">
        <v>0.317</v>
      </c>
      <c r="E24" s="1">
        <v>80.7</v>
      </c>
      <c r="F24" s="1">
        <v>12</v>
      </c>
      <c r="G24" s="1" t="s">
        <v>14</v>
      </c>
      <c r="H24" s="1">
        <v>4660.5</v>
      </c>
      <c r="I24" s="1" t="s">
        <v>10</v>
      </c>
    </row>
    <row r="25" spans="1:9" s="1" customFormat="1" x14ac:dyDescent="0.3">
      <c r="A25" s="2">
        <v>45446</v>
      </c>
      <c r="B25" s="2" t="s">
        <v>13</v>
      </c>
      <c r="C25" s="1">
        <v>0.73</v>
      </c>
      <c r="D25" s="1">
        <v>0.46200000000000002</v>
      </c>
      <c r="E25" s="1">
        <v>85.8</v>
      </c>
      <c r="F25" s="1">
        <v>2</v>
      </c>
      <c r="G25" s="1" t="s">
        <v>9</v>
      </c>
      <c r="H25" s="1">
        <v>3675.1</v>
      </c>
      <c r="I25" s="1" t="s">
        <v>10</v>
      </c>
    </row>
    <row r="26" spans="1:9" s="1" customFormat="1" x14ac:dyDescent="0.3">
      <c r="A26" s="2">
        <v>45453</v>
      </c>
      <c r="B26" s="2" t="s">
        <v>26</v>
      </c>
      <c r="C26" s="1">
        <v>0.313</v>
      </c>
      <c r="D26" s="1">
        <v>0.105</v>
      </c>
      <c r="E26" s="1">
        <v>99.8</v>
      </c>
      <c r="F26" s="1">
        <v>14</v>
      </c>
      <c r="G26" s="1" t="s">
        <v>18</v>
      </c>
      <c r="H26" s="1">
        <v>2581.9</v>
      </c>
      <c r="I26" s="1" t="s">
        <v>12</v>
      </c>
    </row>
    <row r="27" spans="1:9" s="1" customFormat="1" x14ac:dyDescent="0.3">
      <c r="A27" s="2">
        <v>45460</v>
      </c>
      <c r="B27" s="2" t="s">
        <v>24</v>
      </c>
      <c r="C27" s="1">
        <v>0.53400000000000003</v>
      </c>
      <c r="D27" s="1">
        <v>0.39500000000000002</v>
      </c>
      <c r="E27" s="1">
        <v>24.1</v>
      </c>
      <c r="F27" s="1">
        <v>3</v>
      </c>
      <c r="G27" s="1" t="s">
        <v>9</v>
      </c>
      <c r="H27" s="1">
        <v>3594.8</v>
      </c>
      <c r="I27" s="1" t="s">
        <v>10</v>
      </c>
    </row>
    <row r="28" spans="1:9" s="1" customFormat="1" x14ac:dyDescent="0.3">
      <c r="A28" s="2">
        <v>45467</v>
      </c>
      <c r="B28" s="2" t="s">
        <v>19</v>
      </c>
      <c r="C28" s="1">
        <v>0.70299999999999996</v>
      </c>
      <c r="D28" s="1">
        <v>0.40699999999999997</v>
      </c>
      <c r="E28" s="1">
        <v>4</v>
      </c>
      <c r="F28" s="1">
        <v>14</v>
      </c>
      <c r="G28" s="1" t="s">
        <v>14</v>
      </c>
      <c r="H28" s="1">
        <v>3400.6</v>
      </c>
      <c r="I28" s="1" t="s">
        <v>10</v>
      </c>
    </row>
    <row r="29" spans="1:9" s="1" customFormat="1" x14ac:dyDescent="0.3">
      <c r="A29" s="2">
        <v>45474</v>
      </c>
      <c r="B29" s="2" t="s">
        <v>13</v>
      </c>
      <c r="C29" s="1">
        <v>0.373</v>
      </c>
      <c r="D29" s="1">
        <v>0.41899999999999998</v>
      </c>
      <c r="E29" s="1">
        <v>41.1</v>
      </c>
      <c r="F29" s="1">
        <v>13</v>
      </c>
      <c r="G29" s="1" t="s">
        <v>14</v>
      </c>
      <c r="H29" s="1">
        <v>3183.5</v>
      </c>
      <c r="I29" s="1" t="s">
        <v>10</v>
      </c>
    </row>
    <row r="30" spans="1:9" s="1" customFormat="1" x14ac:dyDescent="0.3">
      <c r="A30" s="2">
        <v>45481</v>
      </c>
      <c r="B30" s="2" t="s">
        <v>13</v>
      </c>
      <c r="C30" s="1">
        <v>0.64800000000000002</v>
      </c>
      <c r="D30" s="1">
        <v>0.221</v>
      </c>
      <c r="E30" s="1">
        <v>13</v>
      </c>
      <c r="F30" s="1">
        <v>3</v>
      </c>
      <c r="G30" s="1" t="s">
        <v>18</v>
      </c>
      <c r="H30" s="1">
        <v>3629.2</v>
      </c>
      <c r="I30" s="1" t="s">
        <v>10</v>
      </c>
    </row>
    <row r="31" spans="1:9" s="1" customFormat="1" x14ac:dyDescent="0.3">
      <c r="A31" s="2">
        <v>45488</v>
      </c>
      <c r="B31" s="2" t="s">
        <v>22</v>
      </c>
      <c r="C31" s="1">
        <v>0.66700000000000004</v>
      </c>
      <c r="D31" s="1">
        <v>0.45700000000000002</v>
      </c>
      <c r="E31" s="1">
        <v>2.2000000000000002</v>
      </c>
      <c r="F31" s="1">
        <v>2</v>
      </c>
      <c r="G31" s="1" t="s">
        <v>18</v>
      </c>
      <c r="H31" s="1">
        <v>3860.9</v>
      </c>
      <c r="I31" s="1" t="s">
        <v>10</v>
      </c>
    </row>
    <row r="32" spans="1:9" s="1" customFormat="1" x14ac:dyDescent="0.3">
      <c r="A32" s="2">
        <v>45495</v>
      </c>
      <c r="B32" s="2" t="s">
        <v>27</v>
      </c>
      <c r="C32" s="1">
        <v>0.314</v>
      </c>
      <c r="D32" s="1">
        <v>0.14599999999999999</v>
      </c>
      <c r="E32" s="1">
        <v>36</v>
      </c>
      <c r="F32" s="1">
        <v>12</v>
      </c>
      <c r="G32" s="1" t="s">
        <v>9</v>
      </c>
      <c r="H32" s="1">
        <v>1390.5</v>
      </c>
      <c r="I32" s="1" t="s">
        <v>12</v>
      </c>
    </row>
    <row r="33" spans="1:9" s="1" customFormat="1" x14ac:dyDescent="0.3">
      <c r="A33" s="2">
        <v>45502</v>
      </c>
      <c r="B33" s="2" t="s">
        <v>13</v>
      </c>
      <c r="C33" s="1">
        <v>0.59599999999999997</v>
      </c>
      <c r="D33" s="1">
        <v>0.2</v>
      </c>
      <c r="E33" s="1">
        <v>78.400000000000006</v>
      </c>
      <c r="F33" s="1">
        <v>9</v>
      </c>
      <c r="G33" s="1" t="s">
        <v>18</v>
      </c>
      <c r="H33" s="1">
        <v>2277.1</v>
      </c>
      <c r="I33" s="1" t="s">
        <v>12</v>
      </c>
    </row>
    <row r="34" spans="1:9" s="1" customFormat="1" x14ac:dyDescent="0.3">
      <c r="A34" s="2">
        <v>45509</v>
      </c>
      <c r="B34" s="2" t="s">
        <v>28</v>
      </c>
      <c r="C34" s="1">
        <v>0.74</v>
      </c>
      <c r="D34" s="1">
        <v>0.53900000000000003</v>
      </c>
      <c r="E34" s="1">
        <v>56.6</v>
      </c>
      <c r="F34" s="1">
        <v>4</v>
      </c>
      <c r="G34" s="1" t="s">
        <v>9</v>
      </c>
      <c r="H34" s="1">
        <v>4628.3999999999996</v>
      </c>
      <c r="I34" s="1" t="s">
        <v>10</v>
      </c>
    </row>
    <row r="35" spans="1:9" s="1" customFormat="1" x14ac:dyDescent="0.3">
      <c r="A35" s="2">
        <v>45516</v>
      </c>
      <c r="B35" s="2" t="s">
        <v>21</v>
      </c>
      <c r="C35" s="1">
        <v>0.54900000000000004</v>
      </c>
      <c r="D35" s="1">
        <v>0.46899999999999997</v>
      </c>
      <c r="E35" s="1">
        <v>31.3</v>
      </c>
      <c r="F35" s="1">
        <v>4</v>
      </c>
      <c r="G35" s="1" t="s">
        <v>18</v>
      </c>
      <c r="H35" s="1">
        <v>3675.7</v>
      </c>
      <c r="I35" s="1" t="s">
        <v>10</v>
      </c>
    </row>
    <row r="36" spans="1:9" s="1" customFormat="1" x14ac:dyDescent="0.3">
      <c r="A36" s="2">
        <v>45523</v>
      </c>
      <c r="B36" s="2" t="s">
        <v>8</v>
      </c>
      <c r="C36" s="1">
        <v>0.20799999999999999</v>
      </c>
      <c r="D36" s="1">
        <v>0.107</v>
      </c>
      <c r="E36" s="1">
        <v>65.400000000000006</v>
      </c>
      <c r="F36" s="1">
        <v>10</v>
      </c>
      <c r="G36" s="1" t="s">
        <v>9</v>
      </c>
      <c r="H36" s="1">
        <v>2476.6999999999998</v>
      </c>
      <c r="I36" s="1" t="s">
        <v>12</v>
      </c>
    </row>
    <row r="37" spans="1:9" s="1" customFormat="1" x14ac:dyDescent="0.3">
      <c r="A37" s="2">
        <v>45530</v>
      </c>
      <c r="B37" s="2" t="s">
        <v>15</v>
      </c>
      <c r="C37" s="1">
        <v>0.20599999999999999</v>
      </c>
      <c r="D37" s="1">
        <v>0.224</v>
      </c>
      <c r="E37" s="1">
        <v>23.2</v>
      </c>
      <c r="F37" s="1">
        <v>6</v>
      </c>
      <c r="G37" s="1" t="s">
        <v>9</v>
      </c>
      <c r="H37" s="1">
        <v>1651.7</v>
      </c>
      <c r="I37" s="1" t="s">
        <v>12</v>
      </c>
    </row>
    <row r="38" spans="1:9" s="1" customFormat="1" x14ac:dyDescent="0.3">
      <c r="A38" s="2">
        <v>45537</v>
      </c>
      <c r="B38" s="2" t="s">
        <v>28</v>
      </c>
      <c r="C38" s="1">
        <v>0.45</v>
      </c>
      <c r="D38" s="1">
        <v>0.20699999999999999</v>
      </c>
      <c r="E38" s="1">
        <v>1.4</v>
      </c>
      <c r="F38" s="1">
        <v>3</v>
      </c>
      <c r="G38" s="1" t="s">
        <v>9</v>
      </c>
      <c r="H38" s="1">
        <v>3362.8</v>
      </c>
      <c r="I38" s="1" t="s">
        <v>10</v>
      </c>
    </row>
    <row r="39" spans="1:9" s="1" customFormat="1" x14ac:dyDescent="0.3">
      <c r="A39" s="2">
        <v>45544</v>
      </c>
      <c r="B39" s="2" t="s">
        <v>28</v>
      </c>
      <c r="C39" s="1">
        <v>0.84799999999999998</v>
      </c>
      <c r="D39" s="1">
        <v>0.23499999999999999</v>
      </c>
      <c r="E39" s="1">
        <v>76.400000000000006</v>
      </c>
      <c r="F39" s="1">
        <v>12</v>
      </c>
      <c r="G39" s="1" t="s">
        <v>9</v>
      </c>
      <c r="H39" s="1">
        <v>5258</v>
      </c>
      <c r="I39" s="1" t="s">
        <v>10</v>
      </c>
    </row>
    <row r="40" spans="1:9" s="1" customFormat="1" x14ac:dyDescent="0.3">
      <c r="A40" s="2">
        <v>45551</v>
      </c>
      <c r="B40" s="2" t="s">
        <v>29</v>
      </c>
      <c r="C40" s="1">
        <v>0.36</v>
      </c>
      <c r="D40" s="1">
        <v>0.224</v>
      </c>
      <c r="E40" s="1">
        <v>62.4</v>
      </c>
      <c r="F40" s="1">
        <v>3</v>
      </c>
      <c r="G40" s="1" t="s">
        <v>14</v>
      </c>
      <c r="H40" s="1">
        <v>1829.6</v>
      </c>
      <c r="I40" s="1" t="s">
        <v>12</v>
      </c>
    </row>
    <row r="41" spans="1:9" s="1" customFormat="1" x14ac:dyDescent="0.3">
      <c r="A41" s="2">
        <v>45558</v>
      </c>
      <c r="B41" s="2" t="s">
        <v>25</v>
      </c>
      <c r="C41" s="1">
        <v>0.64400000000000002</v>
      </c>
      <c r="D41" s="1">
        <v>0.13100000000000001</v>
      </c>
      <c r="E41" s="1">
        <v>76.2</v>
      </c>
      <c r="F41" s="1">
        <v>8</v>
      </c>
      <c r="G41" s="1" t="s">
        <v>9</v>
      </c>
      <c r="H41" s="1">
        <v>3624</v>
      </c>
      <c r="I41" s="1" t="s">
        <v>10</v>
      </c>
    </row>
    <row r="42" spans="1:9" s="1" customFormat="1" x14ac:dyDescent="0.3">
      <c r="A42" s="2">
        <v>45565</v>
      </c>
      <c r="B42" s="2" t="s">
        <v>11</v>
      </c>
      <c r="C42" s="1">
        <v>0.35499999999999998</v>
      </c>
      <c r="D42" s="1">
        <v>0.32900000000000001</v>
      </c>
      <c r="E42" s="1">
        <v>3.9</v>
      </c>
      <c r="F42" s="1">
        <v>5</v>
      </c>
      <c r="G42" s="1" t="s">
        <v>18</v>
      </c>
      <c r="H42" s="1">
        <v>3048.1</v>
      </c>
      <c r="I42" s="1" t="s">
        <v>10</v>
      </c>
    </row>
    <row r="43" spans="1:9" s="1" customFormat="1" x14ac:dyDescent="0.3">
      <c r="A43" s="2">
        <v>45572</v>
      </c>
      <c r="B43" s="2" t="s">
        <v>22</v>
      </c>
      <c r="C43" s="1">
        <v>0.42499999999999999</v>
      </c>
      <c r="D43" s="1">
        <v>0.46600000000000003</v>
      </c>
      <c r="E43" s="1">
        <v>83.7</v>
      </c>
      <c r="F43" s="1">
        <v>14</v>
      </c>
      <c r="G43" s="1" t="s">
        <v>14</v>
      </c>
      <c r="H43" s="1">
        <v>3229.1</v>
      </c>
      <c r="I43" s="1" t="s">
        <v>10</v>
      </c>
    </row>
    <row r="44" spans="1:9" s="1" customFormat="1" x14ac:dyDescent="0.3">
      <c r="A44" s="2">
        <v>45579</v>
      </c>
      <c r="B44" s="2" t="s">
        <v>23</v>
      </c>
      <c r="C44" s="1">
        <v>0.79400000000000004</v>
      </c>
      <c r="D44" s="1">
        <v>0.40300000000000002</v>
      </c>
      <c r="E44" s="1">
        <v>62</v>
      </c>
      <c r="F44" s="1">
        <v>3</v>
      </c>
      <c r="G44" s="1" t="s">
        <v>14</v>
      </c>
      <c r="H44" s="1">
        <v>4100.7</v>
      </c>
      <c r="I44" s="1" t="s">
        <v>10</v>
      </c>
    </row>
    <row r="45" spans="1:9" s="1" customFormat="1" x14ac:dyDescent="0.3">
      <c r="A45" s="2">
        <v>45586</v>
      </c>
      <c r="B45" s="2" t="s">
        <v>23</v>
      </c>
      <c r="C45" s="1">
        <v>0.71</v>
      </c>
      <c r="D45" s="1">
        <v>0.436</v>
      </c>
      <c r="E45" s="1">
        <v>56.3</v>
      </c>
      <c r="F45" s="1">
        <v>1</v>
      </c>
      <c r="G45" s="1" t="s">
        <v>9</v>
      </c>
      <c r="H45" s="1">
        <v>5591.1</v>
      </c>
      <c r="I45" s="1" t="s">
        <v>10</v>
      </c>
    </row>
    <row r="46" spans="1:9" s="1" customFormat="1" x14ac:dyDescent="0.3">
      <c r="A46" s="2">
        <v>45593</v>
      </c>
      <c r="B46" s="2" t="s">
        <v>25</v>
      </c>
      <c r="C46" s="1">
        <v>0.26700000000000002</v>
      </c>
      <c r="D46" s="1">
        <v>0.14099999999999999</v>
      </c>
      <c r="E46" s="1">
        <v>62.5</v>
      </c>
      <c r="F46" s="1">
        <v>5</v>
      </c>
      <c r="G46" s="1" t="s">
        <v>14</v>
      </c>
      <c r="H46" s="1">
        <v>2873.9</v>
      </c>
      <c r="I46" s="1" t="s">
        <v>12</v>
      </c>
    </row>
    <row r="47" spans="1:9" s="1" customFormat="1" x14ac:dyDescent="0.3">
      <c r="A47" s="2">
        <v>45600</v>
      </c>
      <c r="B47" s="2" t="s">
        <v>26</v>
      </c>
      <c r="C47" s="1">
        <v>0.5</v>
      </c>
      <c r="D47" s="1">
        <v>0.57599999999999996</v>
      </c>
      <c r="E47" s="1">
        <v>86.4</v>
      </c>
      <c r="F47" s="1">
        <v>1</v>
      </c>
      <c r="G47" s="1" t="s">
        <v>9</v>
      </c>
      <c r="H47" s="1">
        <v>3613.6</v>
      </c>
      <c r="I47" s="1" t="s">
        <v>10</v>
      </c>
    </row>
    <row r="48" spans="1:9" s="1" customFormat="1" x14ac:dyDescent="0.3">
      <c r="A48" s="2">
        <v>45607</v>
      </c>
      <c r="B48" s="2" t="s">
        <v>26</v>
      </c>
      <c r="C48" s="1">
        <v>0.22</v>
      </c>
      <c r="D48" s="1">
        <v>0.51900000000000002</v>
      </c>
      <c r="E48" s="1">
        <v>58.7</v>
      </c>
      <c r="F48" s="1">
        <v>4</v>
      </c>
      <c r="G48" s="1" t="s">
        <v>18</v>
      </c>
      <c r="H48" s="1">
        <v>1956.3</v>
      </c>
      <c r="I48" s="1" t="s">
        <v>12</v>
      </c>
    </row>
    <row r="49" spans="1:9" s="1" customFormat="1" x14ac:dyDescent="0.3">
      <c r="A49" s="2">
        <v>45614</v>
      </c>
      <c r="B49" s="2" t="s">
        <v>17</v>
      </c>
      <c r="C49" s="1">
        <v>0.53700000000000003</v>
      </c>
      <c r="D49" s="1">
        <v>0.503</v>
      </c>
      <c r="E49" s="1">
        <v>58.1</v>
      </c>
      <c r="F49" s="1">
        <v>5</v>
      </c>
      <c r="G49" s="1" t="s">
        <v>9</v>
      </c>
      <c r="H49" s="1">
        <v>3463.7</v>
      </c>
      <c r="I49" s="1" t="s">
        <v>10</v>
      </c>
    </row>
    <row r="50" spans="1:9" s="1" customFormat="1" x14ac:dyDescent="0.3">
      <c r="A50" s="2">
        <v>45621</v>
      </c>
      <c r="B50" s="2" t="s">
        <v>8</v>
      </c>
      <c r="C50" s="1">
        <v>0.66400000000000003</v>
      </c>
      <c r="D50" s="1">
        <v>0.51100000000000001</v>
      </c>
      <c r="E50" s="1">
        <v>99.1</v>
      </c>
      <c r="F50" s="1">
        <v>3</v>
      </c>
      <c r="G50" s="1" t="s">
        <v>14</v>
      </c>
      <c r="H50" s="1">
        <v>3405.9</v>
      </c>
      <c r="I50" s="1" t="s">
        <v>10</v>
      </c>
    </row>
    <row r="51" spans="1:9" s="1" customFormat="1" x14ac:dyDescent="0.3">
      <c r="A51" s="2">
        <v>45628</v>
      </c>
      <c r="B51" s="2" t="s">
        <v>30</v>
      </c>
      <c r="C51" s="1">
        <v>0.28299999999999997</v>
      </c>
      <c r="D51" s="1">
        <v>0.56599999999999995</v>
      </c>
      <c r="E51" s="1">
        <v>75.7</v>
      </c>
      <c r="F51" s="1">
        <v>13</v>
      </c>
      <c r="G51" s="1" t="s">
        <v>18</v>
      </c>
      <c r="H51" s="1">
        <v>2340.6999999999998</v>
      </c>
      <c r="I51" s="1" t="s">
        <v>12</v>
      </c>
    </row>
    <row r="52" spans="1:9" s="1" customFormat="1" x14ac:dyDescent="0.3">
      <c r="A52" s="2">
        <v>45635</v>
      </c>
      <c r="B52" s="2" t="s">
        <v>30</v>
      </c>
      <c r="C52" s="1">
        <v>0.40200000000000002</v>
      </c>
      <c r="D52" s="1">
        <v>0.372</v>
      </c>
      <c r="E52" s="1">
        <v>44.2</v>
      </c>
      <c r="F52" s="1">
        <v>12</v>
      </c>
      <c r="G52" s="1" t="s">
        <v>9</v>
      </c>
      <c r="H52" s="1">
        <v>2799.3</v>
      </c>
      <c r="I52" s="1" t="s">
        <v>12</v>
      </c>
    </row>
    <row r="53" spans="1:9" s="1" customFormat="1" x14ac:dyDescent="0.3">
      <c r="A53" s="2">
        <v>45642</v>
      </c>
      <c r="B53" s="2" t="s">
        <v>31</v>
      </c>
      <c r="C53" s="1">
        <v>0.47799999999999998</v>
      </c>
      <c r="D53" s="1">
        <v>0.2</v>
      </c>
      <c r="E53" s="1">
        <v>70.7</v>
      </c>
      <c r="F53" s="1">
        <v>2</v>
      </c>
      <c r="G53" s="1" t="s">
        <v>18</v>
      </c>
      <c r="H53" s="1">
        <v>3419.9</v>
      </c>
      <c r="I53" s="1" t="s">
        <v>10</v>
      </c>
    </row>
    <row r="54" spans="1:9" s="1" customFormat="1" x14ac:dyDescent="0.3">
      <c r="A54" s="2">
        <v>45649</v>
      </c>
      <c r="B54" s="2" t="s">
        <v>15</v>
      </c>
      <c r="C54" s="1">
        <v>0.84399999999999997</v>
      </c>
      <c r="D54" s="1">
        <v>0.40799999999999997</v>
      </c>
      <c r="E54" s="1">
        <v>38.9</v>
      </c>
      <c r="F54" s="1">
        <v>6</v>
      </c>
      <c r="G54" s="1" t="s">
        <v>18</v>
      </c>
      <c r="H54" s="1">
        <v>4706.3</v>
      </c>
      <c r="I54" s="1" t="s">
        <v>10</v>
      </c>
    </row>
    <row r="55" spans="1:9" s="1" customFormat="1" x14ac:dyDescent="0.3">
      <c r="A55" s="2">
        <v>45656</v>
      </c>
      <c r="B55" s="2" t="s">
        <v>31</v>
      </c>
      <c r="C55" s="1">
        <v>0.89500000000000002</v>
      </c>
      <c r="D55" s="1">
        <v>0.47099999999999997</v>
      </c>
      <c r="E55" s="1">
        <v>22.9</v>
      </c>
      <c r="F55" s="1">
        <v>1</v>
      </c>
      <c r="G55" s="1" t="s">
        <v>14</v>
      </c>
      <c r="H55" s="1">
        <v>4748.2</v>
      </c>
      <c r="I55" s="1" t="s">
        <v>10</v>
      </c>
    </row>
    <row r="56" spans="1:9" s="1" customFormat="1" x14ac:dyDescent="0.3">
      <c r="A56" s="2">
        <v>45663</v>
      </c>
      <c r="B56" s="2" t="s">
        <v>15</v>
      </c>
      <c r="C56" s="1">
        <v>0.23100000000000001</v>
      </c>
      <c r="D56" s="1">
        <v>0.46899999999999997</v>
      </c>
      <c r="E56" s="1">
        <v>59.7</v>
      </c>
      <c r="F56" s="1">
        <v>12</v>
      </c>
      <c r="G56" s="1" t="s">
        <v>18</v>
      </c>
      <c r="H56" s="1">
        <v>1555.6</v>
      </c>
      <c r="I56" s="1" t="s">
        <v>12</v>
      </c>
    </row>
    <row r="57" spans="1:9" s="1" customFormat="1" x14ac:dyDescent="0.3">
      <c r="A57" s="2">
        <v>45670</v>
      </c>
      <c r="B57" s="2" t="s">
        <v>30</v>
      </c>
      <c r="C57" s="1">
        <v>0.73299999999999998</v>
      </c>
      <c r="D57" s="1">
        <v>0.36099999999999999</v>
      </c>
      <c r="E57" s="1" t="e">
        <v>#N/A</v>
      </c>
      <c r="F57" s="1">
        <v>10</v>
      </c>
      <c r="G57" s="1" t="s">
        <v>14</v>
      </c>
      <c r="H57" s="1" t="e">
        <v>#N/A</v>
      </c>
      <c r="I57" s="1" t="s">
        <v>10</v>
      </c>
    </row>
    <row r="58" spans="1:9" s="1" customFormat="1" x14ac:dyDescent="0.3">
      <c r="A58" s="2">
        <v>45677</v>
      </c>
      <c r="B58" s="2" t="s">
        <v>27</v>
      </c>
      <c r="C58" s="1">
        <v>0.46</v>
      </c>
      <c r="D58" s="1">
        <v>0.13400000000000001</v>
      </c>
      <c r="E58" s="1">
        <v>92.9</v>
      </c>
      <c r="F58" s="1">
        <v>13</v>
      </c>
      <c r="G58" s="1" t="s">
        <v>18</v>
      </c>
      <c r="H58" s="1">
        <v>3461.1</v>
      </c>
      <c r="I58" s="1" t="s">
        <v>10</v>
      </c>
    </row>
    <row r="59" spans="1:9" s="1" customFormat="1" x14ac:dyDescent="0.3">
      <c r="A59" s="2">
        <v>45684</v>
      </c>
      <c r="B59" s="2" t="s">
        <v>17</v>
      </c>
      <c r="C59" s="1">
        <v>0.47499999999999998</v>
      </c>
      <c r="D59" s="1">
        <v>0.28599999999999998</v>
      </c>
      <c r="E59" s="1">
        <v>34.200000000000003</v>
      </c>
      <c r="F59" s="1">
        <v>5</v>
      </c>
      <c r="G59" s="1" t="s">
        <v>9</v>
      </c>
      <c r="H59" s="1">
        <v>1722.7</v>
      </c>
      <c r="I59" s="1" t="s">
        <v>12</v>
      </c>
    </row>
    <row r="60" spans="1:9" s="1" customFormat="1" x14ac:dyDescent="0.3">
      <c r="A60" s="2">
        <v>45691</v>
      </c>
      <c r="B60" s="2" t="s">
        <v>22</v>
      </c>
      <c r="C60" s="1">
        <v>0.72799999999999998</v>
      </c>
      <c r="D60" s="1">
        <v>0.56000000000000005</v>
      </c>
      <c r="E60" s="1">
        <v>52.8</v>
      </c>
      <c r="F60" s="1">
        <v>12</v>
      </c>
      <c r="G60" s="1" t="s">
        <v>18</v>
      </c>
      <c r="H60" s="1">
        <v>3813</v>
      </c>
      <c r="I60" s="1" t="s">
        <v>10</v>
      </c>
    </row>
    <row r="61" spans="1:9" s="1" customFormat="1" x14ac:dyDescent="0.3">
      <c r="A61" s="2">
        <v>45698</v>
      </c>
      <c r="B61" s="2" t="s">
        <v>8</v>
      </c>
      <c r="C61" s="1">
        <v>0.84299999999999997</v>
      </c>
      <c r="D61" s="1">
        <v>0.39200000000000002</v>
      </c>
      <c r="E61" s="1">
        <v>21.2</v>
      </c>
      <c r="F61" s="1">
        <v>3</v>
      </c>
      <c r="G61" s="1" t="s">
        <v>9</v>
      </c>
      <c r="H61" s="1">
        <v>4608.1000000000004</v>
      </c>
      <c r="I61" s="1" t="s">
        <v>10</v>
      </c>
    </row>
    <row r="62" spans="1:9" s="1" customFormat="1" x14ac:dyDescent="0.3">
      <c r="A62" s="2">
        <v>45705</v>
      </c>
      <c r="B62" s="2" t="s">
        <v>31</v>
      </c>
      <c r="C62" s="1">
        <v>0.86599999999999999</v>
      </c>
      <c r="D62" s="1">
        <v>0.36899999999999999</v>
      </c>
      <c r="E62" s="1">
        <v>99.6</v>
      </c>
      <c r="F62" s="1">
        <v>5</v>
      </c>
      <c r="G62" s="1" t="s">
        <v>9</v>
      </c>
      <c r="H62" s="1">
        <v>5902.2</v>
      </c>
      <c r="I62" s="1" t="s">
        <v>10</v>
      </c>
    </row>
    <row r="63" spans="1:9" s="1" customFormat="1" x14ac:dyDescent="0.3">
      <c r="A63" s="2">
        <v>45712</v>
      </c>
      <c r="B63" s="2" t="s">
        <v>32</v>
      </c>
      <c r="C63" s="1">
        <v>0.60399999999999998</v>
      </c>
      <c r="D63" s="1">
        <v>0.23400000000000001</v>
      </c>
      <c r="E63" s="1">
        <v>98.1</v>
      </c>
      <c r="F63" s="1">
        <v>3</v>
      </c>
      <c r="G63" s="1" t="s">
        <v>18</v>
      </c>
      <c r="H63" s="1">
        <v>4235.2</v>
      </c>
      <c r="I63" s="1" t="s">
        <v>10</v>
      </c>
    </row>
    <row r="64" spans="1:9" s="1" customFormat="1" x14ac:dyDescent="0.3">
      <c r="A64" s="2">
        <v>45719</v>
      </c>
      <c r="B64" s="2" t="s">
        <v>15</v>
      </c>
      <c r="C64" s="1">
        <v>0.45</v>
      </c>
      <c r="D64" s="1">
        <v>0.28399999999999997</v>
      </c>
      <c r="E64" s="1">
        <v>65</v>
      </c>
      <c r="F64" s="1">
        <v>3</v>
      </c>
      <c r="G64" s="1" t="s">
        <v>9</v>
      </c>
      <c r="H64" s="1">
        <v>3770.3</v>
      </c>
      <c r="I64" s="1" t="s">
        <v>10</v>
      </c>
    </row>
    <row r="65" spans="1:9" s="1" customFormat="1" x14ac:dyDescent="0.3">
      <c r="A65" s="2">
        <v>45726</v>
      </c>
      <c r="B65" s="2" t="s">
        <v>13</v>
      </c>
      <c r="C65" s="1">
        <v>0.751</v>
      </c>
      <c r="D65" s="1">
        <v>0.54800000000000004</v>
      </c>
      <c r="E65" s="1">
        <v>80.400000000000006</v>
      </c>
      <c r="F65" s="1">
        <v>14</v>
      </c>
      <c r="G65" s="1" t="s">
        <v>18</v>
      </c>
      <c r="H65" s="1">
        <v>3836.9</v>
      </c>
      <c r="I65" s="1" t="s">
        <v>10</v>
      </c>
    </row>
    <row r="66" spans="1:9" s="1" customFormat="1" x14ac:dyDescent="0.3">
      <c r="A66" s="2">
        <v>45733</v>
      </c>
      <c r="B66" s="2" t="s">
        <v>31</v>
      </c>
      <c r="C66" s="1">
        <v>0.376</v>
      </c>
      <c r="D66" s="1">
        <v>0.433</v>
      </c>
      <c r="E66" s="1">
        <v>71.5</v>
      </c>
      <c r="F66" s="1">
        <v>3</v>
      </c>
      <c r="G66" s="1" t="s">
        <v>18</v>
      </c>
      <c r="H66" s="1">
        <v>2590.1999999999998</v>
      </c>
      <c r="I66" s="1" t="s">
        <v>12</v>
      </c>
    </row>
    <row r="67" spans="1:9" s="1" customFormat="1" x14ac:dyDescent="0.3">
      <c r="A67" s="2">
        <v>45740</v>
      </c>
      <c r="B67" s="2" t="s">
        <v>13</v>
      </c>
      <c r="C67" s="1">
        <v>0.59499999999999997</v>
      </c>
      <c r="D67" s="1">
        <v>0.49399999999999999</v>
      </c>
      <c r="E67" s="1">
        <v>59.3</v>
      </c>
      <c r="F67" s="1">
        <v>8</v>
      </c>
      <c r="G67" s="1" t="s">
        <v>9</v>
      </c>
      <c r="H67" s="1">
        <v>4061.2</v>
      </c>
      <c r="I67" s="1" t="s">
        <v>10</v>
      </c>
    </row>
    <row r="68" spans="1:9" s="1" customFormat="1" x14ac:dyDescent="0.3">
      <c r="A68" s="2">
        <v>45747</v>
      </c>
      <c r="B68" s="2" t="s">
        <v>20</v>
      </c>
      <c r="C68" s="1">
        <v>0.45100000000000001</v>
      </c>
      <c r="D68" s="1">
        <v>0.32700000000000001</v>
      </c>
      <c r="E68" s="1">
        <v>5.3</v>
      </c>
      <c r="F68" s="1">
        <v>6</v>
      </c>
      <c r="G68" s="1" t="s">
        <v>9</v>
      </c>
      <c r="H68" s="1">
        <v>2737.1</v>
      </c>
      <c r="I68" s="1" t="s">
        <v>12</v>
      </c>
    </row>
    <row r="69" spans="1:9" s="1" customFormat="1" x14ac:dyDescent="0.3">
      <c r="A69" s="2">
        <v>45754</v>
      </c>
      <c r="B69" s="2" t="s">
        <v>11</v>
      </c>
      <c r="C69" s="1">
        <v>0.66</v>
      </c>
      <c r="D69" s="1">
        <v>0.41499999999999998</v>
      </c>
      <c r="E69" s="1">
        <v>45.5</v>
      </c>
      <c r="F69" s="1">
        <v>2</v>
      </c>
      <c r="G69" s="1" t="s">
        <v>14</v>
      </c>
      <c r="H69" s="1">
        <v>3038.8</v>
      </c>
      <c r="I69" s="1" t="s">
        <v>10</v>
      </c>
    </row>
    <row r="70" spans="1:9" s="1" customFormat="1" x14ac:dyDescent="0.3">
      <c r="A70" s="2">
        <v>45761</v>
      </c>
      <c r="B70" s="2" t="s">
        <v>32</v>
      </c>
      <c r="C70" s="1">
        <v>0.36799999999999999</v>
      </c>
      <c r="D70" s="1">
        <v>0.224</v>
      </c>
      <c r="E70" s="1">
        <v>67.5</v>
      </c>
      <c r="F70" s="1">
        <v>2</v>
      </c>
      <c r="G70" s="1" t="s">
        <v>9</v>
      </c>
      <c r="H70" s="1">
        <v>2773.5</v>
      </c>
      <c r="I70" s="1" t="s">
        <v>12</v>
      </c>
    </row>
    <row r="71" spans="1:9" s="1" customFormat="1" x14ac:dyDescent="0.3">
      <c r="A71" s="2">
        <v>45768</v>
      </c>
      <c r="B71" s="2" t="s">
        <v>25</v>
      </c>
      <c r="C71" s="1">
        <v>0.33400000000000002</v>
      </c>
      <c r="D71" s="1">
        <v>0.45300000000000001</v>
      </c>
      <c r="E71" s="1">
        <v>67.8</v>
      </c>
      <c r="F71" s="1">
        <v>5</v>
      </c>
      <c r="G71" s="1" t="s">
        <v>14</v>
      </c>
      <c r="H71" s="1">
        <v>2430.8000000000002</v>
      </c>
      <c r="I71" s="1" t="s">
        <v>12</v>
      </c>
    </row>
    <row r="72" spans="1:9" s="1" customFormat="1" x14ac:dyDescent="0.3">
      <c r="A72" s="2">
        <v>45775</v>
      </c>
      <c r="B72" s="2" t="s">
        <v>27</v>
      </c>
      <c r="C72" s="1">
        <v>0.84299999999999997</v>
      </c>
      <c r="D72" s="1">
        <v>0.314</v>
      </c>
      <c r="E72" s="1">
        <v>37.299999999999997</v>
      </c>
      <c r="F72" s="1">
        <v>5</v>
      </c>
      <c r="G72" s="1" t="s">
        <v>9</v>
      </c>
      <c r="H72" s="1">
        <v>4281.3</v>
      </c>
      <c r="I72" s="1" t="s">
        <v>10</v>
      </c>
    </row>
    <row r="73" spans="1:9" s="1" customFormat="1" x14ac:dyDescent="0.3">
      <c r="A73" s="2">
        <v>45782</v>
      </c>
      <c r="B73" s="2" t="s">
        <v>25</v>
      </c>
      <c r="C73" s="1">
        <v>0.27100000000000002</v>
      </c>
      <c r="D73" s="1">
        <v>0.32100000000000001</v>
      </c>
      <c r="E73" s="1">
        <v>94.2</v>
      </c>
      <c r="F73" s="1">
        <v>3</v>
      </c>
      <c r="G73" s="1" t="s">
        <v>18</v>
      </c>
      <c r="H73" s="1">
        <v>2595.8000000000002</v>
      </c>
      <c r="I73" s="1" t="s">
        <v>12</v>
      </c>
    </row>
    <row r="74" spans="1:9" s="1" customFormat="1" x14ac:dyDescent="0.3">
      <c r="A74" s="2">
        <v>45789</v>
      </c>
      <c r="B74" s="2" t="s">
        <v>31</v>
      </c>
      <c r="C74" s="1">
        <v>0.55400000000000005</v>
      </c>
      <c r="D74" s="1">
        <v>0.42499999999999999</v>
      </c>
      <c r="E74" s="1">
        <v>16.7</v>
      </c>
      <c r="F74" s="1">
        <v>14</v>
      </c>
      <c r="G74" s="1" t="s">
        <v>9</v>
      </c>
      <c r="H74" s="1">
        <v>3875.5</v>
      </c>
      <c r="I74" s="1" t="s">
        <v>10</v>
      </c>
    </row>
    <row r="75" spans="1:9" s="1" customFormat="1" x14ac:dyDescent="0.3">
      <c r="A75" s="2">
        <v>45796</v>
      </c>
      <c r="B75" s="2" t="s">
        <v>19</v>
      </c>
      <c r="C75" s="1">
        <v>0.35499999999999998</v>
      </c>
      <c r="D75" s="1">
        <v>0.56799999999999995</v>
      </c>
      <c r="E75" s="1">
        <v>50</v>
      </c>
      <c r="F75" s="1">
        <v>14</v>
      </c>
      <c r="G75" s="1" t="s">
        <v>18</v>
      </c>
      <c r="H75" s="1">
        <v>2846.2</v>
      </c>
      <c r="I75" s="1" t="s">
        <v>12</v>
      </c>
    </row>
    <row r="76" spans="1:9" s="1" customFormat="1" x14ac:dyDescent="0.3">
      <c r="A76" s="2">
        <v>45803</v>
      </c>
      <c r="B76" s="2" t="s">
        <v>25</v>
      </c>
      <c r="C76" s="1">
        <v>0.22700000000000001</v>
      </c>
      <c r="D76" s="1">
        <v>0.13200000000000001</v>
      </c>
      <c r="E76" s="1">
        <v>69.099999999999994</v>
      </c>
      <c r="F76" s="1">
        <v>8</v>
      </c>
      <c r="G76" s="1" t="s">
        <v>18</v>
      </c>
      <c r="H76" s="1">
        <v>2303.6999999999998</v>
      </c>
      <c r="I76" s="1" t="s">
        <v>12</v>
      </c>
    </row>
    <row r="77" spans="1:9" s="1" customFormat="1" x14ac:dyDescent="0.3">
      <c r="A77" s="2">
        <v>45810</v>
      </c>
      <c r="B77" s="2" t="s">
        <v>31</v>
      </c>
      <c r="C77" s="1">
        <v>0.22500000000000001</v>
      </c>
      <c r="D77" s="1">
        <v>0.51200000000000001</v>
      </c>
      <c r="E77" s="1">
        <v>69.7</v>
      </c>
      <c r="F77" s="1">
        <v>3</v>
      </c>
      <c r="G77" s="1" t="s">
        <v>18</v>
      </c>
      <c r="H77" s="1">
        <v>1526.8</v>
      </c>
      <c r="I77" s="1" t="s">
        <v>12</v>
      </c>
    </row>
    <row r="78" spans="1:9" s="1" customFormat="1" x14ac:dyDescent="0.3">
      <c r="A78" s="2">
        <v>45817</v>
      </c>
      <c r="B78" s="2" t="s">
        <v>8</v>
      </c>
      <c r="C78" s="1">
        <v>0.32300000000000001</v>
      </c>
      <c r="D78" s="1">
        <v>0.246</v>
      </c>
      <c r="E78" s="1">
        <v>64.900000000000006</v>
      </c>
      <c r="F78" s="1">
        <v>8</v>
      </c>
      <c r="G78" s="1" t="s">
        <v>14</v>
      </c>
      <c r="H78" s="1">
        <v>1354.4</v>
      </c>
      <c r="I78" s="1" t="s">
        <v>12</v>
      </c>
    </row>
    <row r="79" spans="1:9" s="1" customFormat="1" x14ac:dyDescent="0.3">
      <c r="A79" s="2">
        <v>45824</v>
      </c>
      <c r="B79" s="2" t="s">
        <v>11</v>
      </c>
      <c r="C79" s="1">
        <v>0.80700000000000005</v>
      </c>
      <c r="D79" s="1">
        <v>0.32200000000000001</v>
      </c>
      <c r="E79" s="1">
        <v>27.5</v>
      </c>
      <c r="F79" s="1">
        <v>3</v>
      </c>
      <c r="G79" s="1" t="s">
        <v>9</v>
      </c>
      <c r="H79" s="1">
        <v>5175.8</v>
      </c>
      <c r="I79" s="1" t="s">
        <v>10</v>
      </c>
    </row>
    <row r="80" spans="1:9" s="1" customFormat="1" x14ac:dyDescent="0.3">
      <c r="A80" s="2">
        <v>45831</v>
      </c>
      <c r="B80" s="2" t="s">
        <v>19</v>
      </c>
      <c r="C80" s="1">
        <v>0.39800000000000002</v>
      </c>
      <c r="D80" s="1">
        <v>0.111</v>
      </c>
      <c r="E80" s="1">
        <v>15.6</v>
      </c>
      <c r="F80" s="1">
        <v>1</v>
      </c>
      <c r="G80" s="1" t="s">
        <v>18</v>
      </c>
      <c r="H80" s="1">
        <v>2713.4</v>
      </c>
      <c r="I80" s="1" t="s">
        <v>12</v>
      </c>
    </row>
    <row r="81" spans="1:9" s="1" customFormat="1" x14ac:dyDescent="0.3">
      <c r="A81" s="2">
        <v>45838</v>
      </c>
      <c r="B81" s="2" t="s">
        <v>33</v>
      </c>
      <c r="C81" s="1">
        <v>0.86499999999999999</v>
      </c>
      <c r="D81" s="1">
        <v>0.251</v>
      </c>
      <c r="E81" s="1">
        <v>63.6</v>
      </c>
      <c r="F81" s="1">
        <v>1</v>
      </c>
      <c r="G81" s="1" t="s">
        <v>18</v>
      </c>
      <c r="H81" s="1">
        <v>4858.8</v>
      </c>
      <c r="I81" s="1" t="s">
        <v>10</v>
      </c>
    </row>
    <row r="82" spans="1:9" s="1" customFormat="1" x14ac:dyDescent="0.3">
      <c r="A82" s="2">
        <v>45845</v>
      </c>
      <c r="B82" s="2" t="s">
        <v>32</v>
      </c>
      <c r="C82" s="1">
        <v>0.60699999999999998</v>
      </c>
      <c r="D82" s="1">
        <v>0.35099999999999998</v>
      </c>
      <c r="E82" s="1">
        <v>59.9</v>
      </c>
      <c r="F82" s="1">
        <v>4</v>
      </c>
      <c r="G82" s="1" t="s">
        <v>14</v>
      </c>
      <c r="H82" s="1">
        <v>4584.7</v>
      </c>
      <c r="I82" s="1" t="s">
        <v>10</v>
      </c>
    </row>
    <row r="83" spans="1:9" s="1" customFormat="1" x14ac:dyDescent="0.3">
      <c r="A83" s="2">
        <v>45852</v>
      </c>
      <c r="B83" s="2" t="s">
        <v>20</v>
      </c>
      <c r="C83" s="1">
        <v>0.50600000000000001</v>
      </c>
      <c r="D83" s="1">
        <v>0.128</v>
      </c>
      <c r="E83" s="1">
        <v>17.899999999999999</v>
      </c>
      <c r="F83" s="1">
        <v>3</v>
      </c>
      <c r="G83" s="1" t="s">
        <v>9</v>
      </c>
      <c r="H83" s="1">
        <v>3650.3</v>
      </c>
      <c r="I83" s="1" t="s">
        <v>10</v>
      </c>
    </row>
    <row r="84" spans="1:9" s="1" customFormat="1" x14ac:dyDescent="0.3">
      <c r="A84" s="2">
        <v>45859</v>
      </c>
      <c r="B84" s="2" t="s">
        <v>29</v>
      </c>
      <c r="C84" s="1">
        <v>0.60599999999999998</v>
      </c>
      <c r="D84" s="1">
        <v>0.34599999999999997</v>
      </c>
      <c r="E84" s="1">
        <v>70.5</v>
      </c>
      <c r="F84" s="1">
        <v>6</v>
      </c>
      <c r="G84" s="1" t="s">
        <v>9</v>
      </c>
      <c r="H84" s="1">
        <v>4164.8999999999996</v>
      </c>
      <c r="I84" s="1" t="s">
        <v>10</v>
      </c>
    </row>
    <row r="85" spans="1:9" s="1" customFormat="1" x14ac:dyDescent="0.3">
      <c r="A85" s="2">
        <v>45866</v>
      </c>
      <c r="B85" s="2" t="s">
        <v>20</v>
      </c>
      <c r="C85" s="1">
        <v>0.56200000000000006</v>
      </c>
      <c r="D85" s="1">
        <v>0.56399999999999995</v>
      </c>
      <c r="E85" s="1">
        <v>45.5</v>
      </c>
      <c r="F85" s="1">
        <v>13</v>
      </c>
      <c r="G85" s="1" t="s">
        <v>14</v>
      </c>
      <c r="H85" s="1">
        <v>3521.9</v>
      </c>
      <c r="I85" s="1" t="s">
        <v>10</v>
      </c>
    </row>
    <row r="86" spans="1:9" s="1" customFormat="1" x14ac:dyDescent="0.3">
      <c r="A86" s="2">
        <v>45873</v>
      </c>
      <c r="B86" s="2" t="s">
        <v>23</v>
      </c>
      <c r="C86" s="1">
        <v>0.73099999999999998</v>
      </c>
      <c r="D86" s="1">
        <v>0.153</v>
      </c>
      <c r="E86" s="1">
        <v>66.8</v>
      </c>
      <c r="F86" s="1">
        <v>10</v>
      </c>
      <c r="G86" s="1" t="s">
        <v>14</v>
      </c>
      <c r="H86" s="1">
        <v>4589.6000000000004</v>
      </c>
      <c r="I86" s="1" t="s">
        <v>10</v>
      </c>
    </row>
    <row r="87" spans="1:9" s="1" customFormat="1" x14ac:dyDescent="0.3">
      <c r="A87" s="2">
        <v>45880</v>
      </c>
      <c r="B87" s="2" t="s">
        <v>11</v>
      </c>
      <c r="C87" s="1">
        <v>0.39800000000000002</v>
      </c>
      <c r="D87" s="1">
        <v>0.48199999999999998</v>
      </c>
      <c r="E87" s="1">
        <v>83.7</v>
      </c>
      <c r="F87" s="1">
        <v>4</v>
      </c>
      <c r="G87" s="1" t="s">
        <v>9</v>
      </c>
      <c r="H87" s="1">
        <v>3287.9</v>
      </c>
      <c r="I87" s="1" t="s">
        <v>10</v>
      </c>
    </row>
    <row r="88" spans="1:9" s="1" customFormat="1" x14ac:dyDescent="0.3">
      <c r="A88" s="2">
        <v>45887</v>
      </c>
      <c r="B88" s="2" t="s">
        <v>13</v>
      </c>
      <c r="C88" s="1">
        <v>0.44700000000000001</v>
      </c>
      <c r="D88" s="1">
        <v>0.30499999999999999</v>
      </c>
      <c r="E88" s="1">
        <v>17</v>
      </c>
      <c r="F88" s="1">
        <v>5</v>
      </c>
      <c r="G88" s="1" t="s">
        <v>14</v>
      </c>
      <c r="H88" s="1">
        <v>3455.1</v>
      </c>
      <c r="I88" s="1" t="s">
        <v>10</v>
      </c>
    </row>
    <row r="89" spans="1:9" s="1" customFormat="1" x14ac:dyDescent="0.3">
      <c r="A89" s="2">
        <v>45894</v>
      </c>
      <c r="B89" s="2" t="s">
        <v>32</v>
      </c>
      <c r="C89" s="1">
        <v>0.82599999999999996</v>
      </c>
      <c r="D89" s="1">
        <v>0.42799999999999999</v>
      </c>
      <c r="E89" s="1">
        <v>1.9</v>
      </c>
      <c r="F89" s="1">
        <v>9</v>
      </c>
      <c r="G89" s="1" t="s">
        <v>9</v>
      </c>
      <c r="H89" s="1">
        <v>4734.8999999999996</v>
      </c>
      <c r="I89" s="1" t="s">
        <v>10</v>
      </c>
    </row>
    <row r="90" spans="1:9" s="1" customFormat="1" x14ac:dyDescent="0.3">
      <c r="A90" s="2">
        <v>45901</v>
      </c>
      <c r="B90" s="2" t="s">
        <v>17</v>
      </c>
      <c r="C90" s="1">
        <v>0.86299999999999999</v>
      </c>
      <c r="D90" s="1">
        <v>0.23</v>
      </c>
      <c r="E90" s="1">
        <v>77.900000000000006</v>
      </c>
      <c r="F90" s="1">
        <v>3</v>
      </c>
      <c r="G90" s="1" t="s">
        <v>9</v>
      </c>
      <c r="H90" s="1">
        <v>4144</v>
      </c>
      <c r="I90" s="1" t="s">
        <v>10</v>
      </c>
    </row>
    <row r="91" spans="1:9" s="1" customFormat="1" x14ac:dyDescent="0.3">
      <c r="A91" s="2">
        <v>45908</v>
      </c>
      <c r="B91" s="2" t="s">
        <v>17</v>
      </c>
      <c r="C91" s="1">
        <v>0.82499999999999996</v>
      </c>
      <c r="D91" s="1">
        <v>0.18</v>
      </c>
      <c r="E91" s="1">
        <v>61</v>
      </c>
      <c r="F91" s="1">
        <v>12</v>
      </c>
      <c r="G91" s="1" t="s">
        <v>18</v>
      </c>
      <c r="H91" s="1">
        <v>4442</v>
      </c>
      <c r="I91" s="1" t="s">
        <v>10</v>
      </c>
    </row>
    <row r="92" spans="1:9" s="1" customFormat="1" x14ac:dyDescent="0.3">
      <c r="A92" s="2">
        <v>45915</v>
      </c>
      <c r="B92" s="2" t="s">
        <v>31</v>
      </c>
      <c r="C92" s="1">
        <v>0.49399999999999999</v>
      </c>
      <c r="D92" s="1">
        <v>0.18</v>
      </c>
      <c r="E92" s="1">
        <v>70</v>
      </c>
      <c r="F92" s="1">
        <v>11</v>
      </c>
      <c r="G92" s="1" t="s">
        <v>18</v>
      </c>
      <c r="H92" s="1">
        <v>3201.2</v>
      </c>
      <c r="I92" s="1" t="s">
        <v>10</v>
      </c>
    </row>
    <row r="93" spans="1:9" s="1" customFormat="1" x14ac:dyDescent="0.3">
      <c r="A93" s="2">
        <v>45922</v>
      </c>
      <c r="B93" s="2" t="s">
        <v>27</v>
      </c>
      <c r="C93" s="1">
        <v>0.746</v>
      </c>
      <c r="D93" s="1">
        <v>0.13500000000000001</v>
      </c>
      <c r="E93" s="1">
        <v>83.8</v>
      </c>
      <c r="F93" s="1">
        <v>1</v>
      </c>
      <c r="G93" s="1" t="s">
        <v>9</v>
      </c>
      <c r="H93" s="1">
        <v>4287.2</v>
      </c>
      <c r="I93" s="1" t="s">
        <v>10</v>
      </c>
    </row>
    <row r="94" spans="1:9" s="1" customFormat="1" x14ac:dyDescent="0.3">
      <c r="A94" s="2">
        <v>45929</v>
      </c>
      <c r="B94" s="2" t="s">
        <v>23</v>
      </c>
      <c r="C94" s="1">
        <v>0.53300000000000003</v>
      </c>
      <c r="D94" s="1">
        <v>0.193</v>
      </c>
      <c r="E94" s="1">
        <v>80.3</v>
      </c>
      <c r="F94" s="1">
        <v>12</v>
      </c>
      <c r="G94" s="1" t="s">
        <v>9</v>
      </c>
      <c r="H94" s="1">
        <v>2766.9</v>
      </c>
      <c r="I94" s="1" t="s">
        <v>12</v>
      </c>
    </row>
    <row r="95" spans="1:9" s="1" customFormat="1" x14ac:dyDescent="0.3">
      <c r="A95" s="2">
        <v>45936</v>
      </c>
      <c r="B95" s="2" t="s">
        <v>22</v>
      </c>
      <c r="C95" s="1">
        <v>0.54800000000000004</v>
      </c>
      <c r="D95" s="1">
        <v>0.432</v>
      </c>
      <c r="E95" s="1">
        <v>96.1</v>
      </c>
      <c r="F95" s="1">
        <v>9</v>
      </c>
      <c r="G95" s="1" t="s">
        <v>9</v>
      </c>
      <c r="H95" s="1">
        <v>3129.5</v>
      </c>
      <c r="I95" s="1" t="s">
        <v>10</v>
      </c>
    </row>
    <row r="96" spans="1:9" s="1" customFormat="1" x14ac:dyDescent="0.3">
      <c r="A96" s="2">
        <v>45943</v>
      </c>
      <c r="B96" s="2" t="s">
        <v>23</v>
      </c>
      <c r="C96" s="1">
        <v>0.34300000000000003</v>
      </c>
      <c r="D96" s="1">
        <v>0.54100000000000004</v>
      </c>
      <c r="E96" s="1">
        <v>53.6</v>
      </c>
      <c r="F96" s="1">
        <v>8</v>
      </c>
      <c r="G96" s="1" t="s">
        <v>9</v>
      </c>
      <c r="H96" s="1">
        <v>2116.5</v>
      </c>
      <c r="I96" s="1" t="s">
        <v>12</v>
      </c>
    </row>
    <row r="97" spans="1:9" s="1" customFormat="1" x14ac:dyDescent="0.3">
      <c r="A97" s="2">
        <v>45950</v>
      </c>
      <c r="B97" s="2" t="s">
        <v>25</v>
      </c>
      <c r="C97" s="1">
        <v>0.61399999999999999</v>
      </c>
      <c r="D97" s="1">
        <v>0.50700000000000001</v>
      </c>
      <c r="E97" s="1">
        <v>48.8</v>
      </c>
      <c r="F97" s="1">
        <v>9</v>
      </c>
      <c r="G97" s="1" t="s">
        <v>9</v>
      </c>
      <c r="H97" s="1">
        <v>3279.7</v>
      </c>
      <c r="I97" s="1" t="s">
        <v>10</v>
      </c>
    </row>
    <row r="98" spans="1:9" s="1" customFormat="1" x14ac:dyDescent="0.3">
      <c r="A98" s="2">
        <v>45957</v>
      </c>
      <c r="B98" s="2" t="s">
        <v>19</v>
      </c>
      <c r="C98" s="1">
        <v>0.33</v>
      </c>
      <c r="D98" s="1">
        <v>0.443</v>
      </c>
      <c r="E98" s="1">
        <v>40.200000000000003</v>
      </c>
      <c r="F98" s="1">
        <v>14</v>
      </c>
      <c r="G98" s="1" t="s">
        <v>9</v>
      </c>
      <c r="H98" s="1">
        <v>1714.9</v>
      </c>
      <c r="I98" s="1" t="s">
        <v>12</v>
      </c>
    </row>
    <row r="99" spans="1:9" s="1" customFormat="1" x14ac:dyDescent="0.3">
      <c r="A99" s="2">
        <v>45964</v>
      </c>
      <c r="B99" s="2" t="s">
        <v>24</v>
      </c>
      <c r="C99" s="1">
        <v>0.432</v>
      </c>
      <c r="D99" s="1">
        <v>0.155</v>
      </c>
      <c r="E99" s="1">
        <v>15.4</v>
      </c>
      <c r="F99" s="1">
        <v>6</v>
      </c>
      <c r="G99" s="1" t="s">
        <v>14</v>
      </c>
      <c r="H99" s="1">
        <v>3470.4</v>
      </c>
      <c r="I99" s="1" t="s">
        <v>10</v>
      </c>
    </row>
    <row r="100" spans="1:9" s="1" customFormat="1" x14ac:dyDescent="0.3">
      <c r="A100" s="2">
        <v>45971</v>
      </c>
      <c r="B100" s="2" t="s">
        <v>32</v>
      </c>
      <c r="C100" s="1">
        <v>0.79900000000000004</v>
      </c>
      <c r="D100" s="1">
        <v>0.245</v>
      </c>
      <c r="E100" s="1">
        <v>57.3</v>
      </c>
      <c r="F100" s="1">
        <v>3</v>
      </c>
      <c r="G100" s="1" t="s">
        <v>9</v>
      </c>
      <c r="H100" s="1">
        <v>4654.3999999999996</v>
      </c>
      <c r="I100" s="1" t="s">
        <v>10</v>
      </c>
    </row>
    <row r="101" spans="1:9" s="1" customFormat="1" x14ac:dyDescent="0.3">
      <c r="A101" s="2">
        <v>45978</v>
      </c>
      <c r="B101" s="2" t="s">
        <v>23</v>
      </c>
      <c r="C101" s="1">
        <v>0.34499999999999997</v>
      </c>
      <c r="D101" s="1">
        <v>0.255</v>
      </c>
      <c r="E101" s="1">
        <v>27.7</v>
      </c>
      <c r="F101" s="1">
        <v>2</v>
      </c>
      <c r="G101" s="1" t="s">
        <v>14</v>
      </c>
      <c r="H101" s="1">
        <v>2416.9</v>
      </c>
      <c r="I101" s="1" t="s">
        <v>12</v>
      </c>
    </row>
    <row r="102" spans="1:9" s="1" customFormat="1" x14ac:dyDescent="0.3">
      <c r="A102" s="2">
        <v>45985</v>
      </c>
      <c r="B102" s="2" t="s">
        <v>33</v>
      </c>
      <c r="C102" s="1">
        <v>0.25</v>
      </c>
      <c r="D102" s="1">
        <v>0.22500000000000001</v>
      </c>
      <c r="E102" s="1">
        <v>92.1</v>
      </c>
      <c r="F102" s="1">
        <v>9</v>
      </c>
      <c r="G102" s="1" t="s">
        <v>14</v>
      </c>
      <c r="H102" s="1">
        <v>1353.6</v>
      </c>
      <c r="I102" s="1" t="s">
        <v>12</v>
      </c>
    </row>
    <row r="103" spans="1:9" s="1" customFormat="1" x14ac:dyDescent="0.3">
      <c r="A103" s="2">
        <v>45992</v>
      </c>
      <c r="B103" s="2" t="s">
        <v>25</v>
      </c>
      <c r="C103" s="1">
        <v>0.248</v>
      </c>
      <c r="D103" s="1">
        <v>0.35799999999999998</v>
      </c>
      <c r="E103" s="1">
        <v>58.3</v>
      </c>
      <c r="F103" s="1">
        <v>13</v>
      </c>
      <c r="G103" s="1" t="s">
        <v>9</v>
      </c>
      <c r="H103" s="1">
        <v>1882.8</v>
      </c>
      <c r="I103" s="1" t="s">
        <v>12</v>
      </c>
    </row>
    <row r="104" spans="1:9" s="1" customFormat="1" x14ac:dyDescent="0.3">
      <c r="A104" s="2">
        <v>45999</v>
      </c>
      <c r="B104" s="2" t="s">
        <v>29</v>
      </c>
      <c r="C104" s="1">
        <v>0.85899999999999999</v>
      </c>
      <c r="D104" s="1">
        <v>0.36799999999999999</v>
      </c>
      <c r="E104" s="1">
        <v>59.3</v>
      </c>
      <c r="F104" s="1">
        <v>14</v>
      </c>
      <c r="G104" s="1" t="s">
        <v>9</v>
      </c>
      <c r="H104" s="1">
        <v>5115.2</v>
      </c>
      <c r="I104" s="1" t="s">
        <v>10</v>
      </c>
    </row>
    <row r="105" spans="1:9" s="1" customFormat="1" x14ac:dyDescent="0.3">
      <c r="A105" s="2">
        <v>46006</v>
      </c>
      <c r="B105" s="2" t="s">
        <v>26</v>
      </c>
      <c r="C105" s="1">
        <v>0.55500000000000005</v>
      </c>
      <c r="D105" s="1">
        <v>0.27800000000000002</v>
      </c>
      <c r="E105" s="1">
        <v>35.5</v>
      </c>
      <c r="F105" s="1">
        <v>2</v>
      </c>
      <c r="G105" s="1" t="s">
        <v>14</v>
      </c>
      <c r="H105" s="1">
        <v>3050.9</v>
      </c>
      <c r="I105" s="1" t="s">
        <v>10</v>
      </c>
    </row>
    <row r="106" spans="1:9" s="1" customFormat="1" x14ac:dyDescent="0.3">
      <c r="A106" s="2">
        <v>46013</v>
      </c>
      <c r="B106" s="2" t="s">
        <v>27</v>
      </c>
      <c r="C106" s="1">
        <v>0.48699999999999999</v>
      </c>
      <c r="D106" s="1">
        <v>0.27700000000000002</v>
      </c>
      <c r="E106" s="1">
        <v>5.2</v>
      </c>
      <c r="F106" s="1">
        <v>8</v>
      </c>
      <c r="G106" s="1" t="s">
        <v>14</v>
      </c>
      <c r="H106" s="1">
        <v>3314.1</v>
      </c>
      <c r="I106" s="1" t="s">
        <v>10</v>
      </c>
    </row>
    <row r="107" spans="1:9" s="1" customFormat="1" x14ac:dyDescent="0.3">
      <c r="A107" s="2">
        <v>46020</v>
      </c>
      <c r="B107" s="2" t="s">
        <v>20</v>
      </c>
      <c r="C107" s="1">
        <v>0.76800000000000002</v>
      </c>
      <c r="D107" s="1">
        <v>0.51400000000000001</v>
      </c>
      <c r="E107" s="1">
        <v>3.2</v>
      </c>
      <c r="F107" s="1">
        <v>4</v>
      </c>
      <c r="G107" s="1" t="s">
        <v>9</v>
      </c>
      <c r="H107" s="1">
        <v>5931</v>
      </c>
      <c r="I107" s="1" t="s">
        <v>10</v>
      </c>
    </row>
    <row r="108" spans="1:9" s="1" customFormat="1" x14ac:dyDescent="0.3">
      <c r="A108" s="2">
        <v>46027</v>
      </c>
      <c r="B108" s="2" t="s">
        <v>22</v>
      </c>
      <c r="C108" s="1">
        <v>0.78500000000000003</v>
      </c>
      <c r="D108" s="1">
        <v>0.495</v>
      </c>
      <c r="E108" s="1">
        <v>42.3</v>
      </c>
      <c r="F108" s="1">
        <v>12</v>
      </c>
      <c r="G108" s="1" t="s">
        <v>9</v>
      </c>
      <c r="H108" s="1">
        <v>3547.5</v>
      </c>
      <c r="I108" s="1" t="s">
        <v>10</v>
      </c>
    </row>
    <row r="109" spans="1:9" s="1" customFormat="1" x14ac:dyDescent="0.3">
      <c r="A109" s="2">
        <v>46034</v>
      </c>
      <c r="B109" s="2" t="s">
        <v>33</v>
      </c>
      <c r="C109" s="1">
        <v>0.433</v>
      </c>
      <c r="D109" s="1">
        <v>0.254</v>
      </c>
      <c r="E109" s="1">
        <v>8.5</v>
      </c>
      <c r="F109" s="1">
        <v>14</v>
      </c>
      <c r="G109" s="1" t="s">
        <v>14</v>
      </c>
      <c r="H109" s="1">
        <v>2925.9</v>
      </c>
      <c r="I109" s="1" t="s">
        <v>12</v>
      </c>
    </row>
    <row r="110" spans="1:9" s="1" customFormat="1" x14ac:dyDescent="0.3">
      <c r="A110" s="2">
        <v>46041</v>
      </c>
      <c r="B110" s="2" t="s">
        <v>29</v>
      </c>
      <c r="C110" s="1">
        <v>0.68600000000000005</v>
      </c>
      <c r="D110" s="1">
        <v>0.55700000000000005</v>
      </c>
      <c r="E110" s="1">
        <v>60.7</v>
      </c>
      <c r="F110" s="1">
        <v>2</v>
      </c>
      <c r="G110" s="1" t="s">
        <v>14</v>
      </c>
      <c r="H110" s="1">
        <v>4931.6000000000004</v>
      </c>
      <c r="I110" s="1" t="s">
        <v>10</v>
      </c>
    </row>
    <row r="111" spans="1:9" s="1" customFormat="1" x14ac:dyDescent="0.3">
      <c r="A111" s="2">
        <v>46048</v>
      </c>
      <c r="B111" s="2" t="s">
        <v>32</v>
      </c>
      <c r="C111" s="1">
        <v>0.74</v>
      </c>
      <c r="D111" s="1">
        <v>0.57599999999999996</v>
      </c>
      <c r="E111" s="1">
        <v>88.1</v>
      </c>
      <c r="F111" s="1">
        <v>14</v>
      </c>
      <c r="G111" s="1" t="s">
        <v>14</v>
      </c>
      <c r="H111" s="1">
        <v>4671.3999999999996</v>
      </c>
      <c r="I111" s="1" t="s">
        <v>10</v>
      </c>
    </row>
    <row r="112" spans="1:9" s="1" customFormat="1" x14ac:dyDescent="0.3">
      <c r="A112" s="2">
        <v>46055</v>
      </c>
      <c r="B112" s="2" t="s">
        <v>20</v>
      </c>
      <c r="C112" s="1">
        <v>0.65800000000000003</v>
      </c>
      <c r="D112" s="1">
        <v>0.26300000000000001</v>
      </c>
      <c r="E112" s="1">
        <v>88.3</v>
      </c>
      <c r="F112" s="1">
        <v>4</v>
      </c>
      <c r="G112" s="1" t="s">
        <v>18</v>
      </c>
      <c r="H112" s="1">
        <v>3492.8</v>
      </c>
      <c r="I112" s="1" t="s">
        <v>10</v>
      </c>
    </row>
    <row r="113" spans="1:9" s="1" customFormat="1" x14ac:dyDescent="0.3">
      <c r="A113" s="2">
        <v>46062</v>
      </c>
      <c r="B113" s="2" t="s">
        <v>25</v>
      </c>
      <c r="C113" s="1">
        <v>0.30599999999999999</v>
      </c>
      <c r="D113" s="1">
        <v>0.27700000000000002</v>
      </c>
      <c r="E113" s="1">
        <v>65.900000000000006</v>
      </c>
      <c r="F113" s="1">
        <v>1</v>
      </c>
      <c r="G113" s="1" t="s">
        <v>14</v>
      </c>
      <c r="H113" s="1">
        <v>2493.6</v>
      </c>
      <c r="I113" s="1" t="s">
        <v>12</v>
      </c>
    </row>
    <row r="114" spans="1:9" s="1" customFormat="1" x14ac:dyDescent="0.3">
      <c r="A114" s="2">
        <v>46069</v>
      </c>
      <c r="B114" s="2" t="s">
        <v>17</v>
      </c>
      <c r="C114" s="1">
        <v>0.81299999999999994</v>
      </c>
      <c r="D114" s="1">
        <v>0.35299999999999998</v>
      </c>
      <c r="E114" s="1">
        <v>21.1</v>
      </c>
      <c r="F114" s="1">
        <v>10</v>
      </c>
      <c r="G114" s="1" t="s">
        <v>18</v>
      </c>
      <c r="H114" s="1">
        <v>4705.1000000000004</v>
      </c>
      <c r="I114" s="1" t="s">
        <v>10</v>
      </c>
    </row>
    <row r="115" spans="1:9" s="1" customFormat="1" x14ac:dyDescent="0.3">
      <c r="A115" s="2">
        <v>46076</v>
      </c>
      <c r="B115" s="2" t="s">
        <v>27</v>
      </c>
      <c r="C115" s="1">
        <v>0.57699999999999996</v>
      </c>
      <c r="D115" s="1">
        <v>0.57099999999999995</v>
      </c>
      <c r="E115" s="1">
        <v>86.3</v>
      </c>
      <c r="F115" s="1">
        <v>3</v>
      </c>
      <c r="G115" s="1" t="s">
        <v>9</v>
      </c>
      <c r="H115" s="1">
        <v>3769.5</v>
      </c>
      <c r="I115" s="1" t="s">
        <v>10</v>
      </c>
    </row>
    <row r="116" spans="1:9" s="1" customFormat="1" x14ac:dyDescent="0.3">
      <c r="A116" s="2">
        <v>46083</v>
      </c>
      <c r="B116" s="2" t="s">
        <v>11</v>
      </c>
      <c r="C116" s="1">
        <v>0.39800000000000002</v>
      </c>
      <c r="D116" s="1">
        <v>0.53800000000000003</v>
      </c>
      <c r="E116" s="1">
        <v>88.6</v>
      </c>
      <c r="F116" s="1">
        <v>9</v>
      </c>
      <c r="G116" s="1" t="s">
        <v>9</v>
      </c>
      <c r="H116" s="1">
        <v>3873.6</v>
      </c>
      <c r="I116" s="1" t="s">
        <v>10</v>
      </c>
    </row>
    <row r="117" spans="1:9" s="1" customFormat="1" x14ac:dyDescent="0.3">
      <c r="A117" s="2">
        <v>46090</v>
      </c>
      <c r="B117" s="2" t="s">
        <v>30</v>
      </c>
      <c r="C117" s="1">
        <v>0.498</v>
      </c>
      <c r="D117" s="1">
        <v>0.151</v>
      </c>
      <c r="E117" s="1">
        <v>19.7</v>
      </c>
      <c r="F117" s="1">
        <v>1</v>
      </c>
      <c r="G117" s="1" t="s">
        <v>14</v>
      </c>
      <c r="H117" s="1">
        <v>3927.1</v>
      </c>
      <c r="I117" s="1" t="s">
        <v>10</v>
      </c>
    </row>
    <row r="118" spans="1:9" s="1" customFormat="1" x14ac:dyDescent="0.3">
      <c r="A118" s="2">
        <v>46097</v>
      </c>
      <c r="B118" s="2" t="s">
        <v>23</v>
      </c>
      <c r="C118" s="1">
        <v>0.22600000000000001</v>
      </c>
      <c r="D118" s="1">
        <v>0.29599999999999999</v>
      </c>
      <c r="E118" s="1">
        <v>73.7</v>
      </c>
      <c r="F118" s="1">
        <v>1</v>
      </c>
      <c r="G118" s="1" t="s">
        <v>9</v>
      </c>
      <c r="H118" s="1">
        <v>2028.4</v>
      </c>
      <c r="I118" s="1" t="s">
        <v>12</v>
      </c>
    </row>
    <row r="119" spans="1:9" s="1" customFormat="1" x14ac:dyDescent="0.3">
      <c r="A119" s="2">
        <v>46104</v>
      </c>
      <c r="B119" s="2" t="s">
        <v>23</v>
      </c>
      <c r="C119" s="1">
        <v>0.28999999999999998</v>
      </c>
      <c r="D119" s="1">
        <v>0.377</v>
      </c>
      <c r="E119" s="1">
        <v>28.7</v>
      </c>
      <c r="F119" s="1">
        <v>11</v>
      </c>
      <c r="G119" s="1" t="s">
        <v>9</v>
      </c>
      <c r="H119" s="1">
        <v>2431.4</v>
      </c>
      <c r="I119" s="1" t="s">
        <v>12</v>
      </c>
    </row>
    <row r="120" spans="1:9" s="1" customFormat="1" x14ac:dyDescent="0.3">
      <c r="A120" s="2">
        <v>46111</v>
      </c>
      <c r="B120" s="2" t="s">
        <v>32</v>
      </c>
      <c r="C120" s="1">
        <v>0.73599999999999999</v>
      </c>
      <c r="D120" s="1">
        <v>0.35199999999999998</v>
      </c>
      <c r="E120" s="1">
        <v>80.3</v>
      </c>
      <c r="F120" s="1">
        <v>7</v>
      </c>
      <c r="G120" s="1" t="s">
        <v>9</v>
      </c>
      <c r="H120" s="1">
        <v>4502.5</v>
      </c>
      <c r="I120" s="1" t="s">
        <v>10</v>
      </c>
    </row>
    <row r="121" spans="1:9" s="1" customFormat="1" x14ac:dyDescent="0.3">
      <c r="A121" s="2">
        <v>46118</v>
      </c>
      <c r="B121" s="2" t="s">
        <v>33</v>
      </c>
      <c r="C121" s="1">
        <v>0.2</v>
      </c>
      <c r="D121" s="1">
        <v>0.19700000000000001</v>
      </c>
      <c r="E121" s="1">
        <v>99.7</v>
      </c>
      <c r="F121" s="1" t="e">
        <v>#N/A</v>
      </c>
      <c r="G121" s="1" t="s">
        <v>9</v>
      </c>
      <c r="H121" s="1">
        <v>1150.5999999999999</v>
      </c>
      <c r="I121" s="1" t="s">
        <v>12</v>
      </c>
    </row>
    <row r="122" spans="1:9" s="1" customFormat="1" x14ac:dyDescent="0.3">
      <c r="A122" s="2">
        <v>46125</v>
      </c>
      <c r="B122" s="2" t="s">
        <v>26</v>
      </c>
      <c r="C122" s="1">
        <v>0.49199999999999999</v>
      </c>
      <c r="D122" s="1">
        <v>0.52900000000000003</v>
      </c>
      <c r="E122" s="1">
        <v>3</v>
      </c>
      <c r="F122" s="1">
        <v>13</v>
      </c>
      <c r="G122" s="1" t="s">
        <v>18</v>
      </c>
      <c r="H122" s="1">
        <v>2296.4</v>
      </c>
      <c r="I122" s="1" t="s">
        <v>12</v>
      </c>
    </row>
    <row r="123" spans="1:9" s="1" customFormat="1" x14ac:dyDescent="0.3">
      <c r="A123" s="2">
        <v>46132</v>
      </c>
      <c r="B123" s="2" t="s">
        <v>25</v>
      </c>
      <c r="C123" s="1">
        <v>0.56599999999999995</v>
      </c>
      <c r="D123" s="1">
        <v>0.438</v>
      </c>
      <c r="E123" s="1">
        <v>89.7</v>
      </c>
      <c r="F123" s="1">
        <v>6</v>
      </c>
      <c r="G123" s="1" t="s">
        <v>18</v>
      </c>
      <c r="H123" s="1">
        <v>4482.8999999999996</v>
      </c>
      <c r="I123" s="1" t="s">
        <v>10</v>
      </c>
    </row>
    <row r="124" spans="1:9" s="1" customFormat="1" x14ac:dyDescent="0.3">
      <c r="A124" s="2">
        <v>46139</v>
      </c>
      <c r="B124" s="2" t="s">
        <v>33</v>
      </c>
      <c r="C124" s="1">
        <v>0.23799999999999999</v>
      </c>
      <c r="D124" s="1">
        <v>0.51900000000000002</v>
      </c>
      <c r="E124" s="1">
        <v>62.3</v>
      </c>
      <c r="F124" s="1">
        <v>4</v>
      </c>
      <c r="G124" s="1" t="s">
        <v>14</v>
      </c>
      <c r="H124" s="1">
        <v>797.7</v>
      </c>
      <c r="I124" s="1" t="s">
        <v>12</v>
      </c>
    </row>
    <row r="125" spans="1:9" s="1" customFormat="1" x14ac:dyDescent="0.3">
      <c r="A125" s="2">
        <v>46146</v>
      </c>
      <c r="B125" s="2" t="s">
        <v>24</v>
      </c>
      <c r="C125" s="1">
        <v>0.88100000000000001</v>
      </c>
      <c r="D125" s="1">
        <v>0.52900000000000003</v>
      </c>
      <c r="E125" s="1">
        <v>97.3</v>
      </c>
      <c r="F125" s="1">
        <v>14</v>
      </c>
      <c r="G125" s="1" t="s">
        <v>14</v>
      </c>
      <c r="H125" s="1">
        <v>4700.8</v>
      </c>
      <c r="I125" s="1" t="s">
        <v>10</v>
      </c>
    </row>
    <row r="126" spans="1:9" s="1" customFormat="1" x14ac:dyDescent="0.3">
      <c r="A126" s="2">
        <v>46153</v>
      </c>
      <c r="B126" s="2" t="s">
        <v>28</v>
      </c>
      <c r="C126" s="1">
        <v>0.35799999999999998</v>
      </c>
      <c r="D126" s="1">
        <v>0.47399999999999998</v>
      </c>
      <c r="E126" s="1">
        <v>46.5</v>
      </c>
      <c r="F126" s="1">
        <v>10</v>
      </c>
      <c r="G126" s="1" t="s">
        <v>14</v>
      </c>
      <c r="H126" s="1">
        <v>2805.9</v>
      </c>
      <c r="I126" s="1" t="s">
        <v>12</v>
      </c>
    </row>
    <row r="127" spans="1:9" s="1" customFormat="1" x14ac:dyDescent="0.3">
      <c r="A127" s="2">
        <v>46160</v>
      </c>
      <c r="B127" s="2" t="s">
        <v>11</v>
      </c>
      <c r="C127" s="1">
        <v>0.41299999999999998</v>
      </c>
      <c r="D127" s="1">
        <v>0.32</v>
      </c>
      <c r="E127" s="1">
        <v>84.7</v>
      </c>
      <c r="F127" s="1">
        <v>7</v>
      </c>
      <c r="G127" s="1" t="s">
        <v>9</v>
      </c>
      <c r="H127" s="1">
        <v>3484.5</v>
      </c>
      <c r="I127" s="1" t="s">
        <v>10</v>
      </c>
    </row>
    <row r="128" spans="1:9" s="1" customFormat="1" x14ac:dyDescent="0.3">
      <c r="A128" s="2">
        <v>46167</v>
      </c>
      <c r="B128" s="2" t="s">
        <v>21</v>
      </c>
      <c r="C128" s="1">
        <v>0.41299999999999998</v>
      </c>
      <c r="D128" s="1">
        <v>0.40500000000000003</v>
      </c>
      <c r="E128" s="1">
        <v>6.2</v>
      </c>
      <c r="F128" s="1" t="e">
        <v>#N/A</v>
      </c>
      <c r="G128" s="1" t="s">
        <v>9</v>
      </c>
      <c r="H128" s="1">
        <v>3416.6</v>
      </c>
      <c r="I128" s="1" t="s">
        <v>10</v>
      </c>
    </row>
    <row r="129" spans="1:9" s="1" customFormat="1" x14ac:dyDescent="0.3">
      <c r="A129" s="2">
        <v>46174</v>
      </c>
      <c r="B129" s="2" t="s">
        <v>27</v>
      </c>
      <c r="C129" s="1">
        <v>0.36099999999999999</v>
      </c>
      <c r="D129" s="1">
        <v>0.18</v>
      </c>
      <c r="E129" s="1">
        <v>33.5</v>
      </c>
      <c r="F129" s="1">
        <v>10</v>
      </c>
      <c r="G129" s="1" t="s">
        <v>18</v>
      </c>
      <c r="H129" s="1">
        <v>2563.1999999999998</v>
      </c>
      <c r="I129" s="1" t="s">
        <v>12</v>
      </c>
    </row>
    <row r="130" spans="1:9" s="1" customFormat="1" x14ac:dyDescent="0.3">
      <c r="A130" s="2">
        <v>46181</v>
      </c>
      <c r="B130" s="2" t="s">
        <v>24</v>
      </c>
      <c r="C130" s="1">
        <v>0.20100000000000001</v>
      </c>
      <c r="D130" s="1">
        <v>0.437</v>
      </c>
      <c r="E130" s="1">
        <v>6.7</v>
      </c>
      <c r="F130" s="1">
        <v>6</v>
      </c>
      <c r="G130" s="1" t="s">
        <v>18</v>
      </c>
      <c r="H130" s="1">
        <v>1542.5</v>
      </c>
      <c r="I130" s="1" t="s">
        <v>12</v>
      </c>
    </row>
    <row r="131" spans="1:9" s="1" customFormat="1" x14ac:dyDescent="0.3">
      <c r="A131" s="2">
        <v>46188</v>
      </c>
      <c r="B131" s="2" t="s">
        <v>31</v>
      </c>
      <c r="C131" s="1">
        <v>0.71099999999999997</v>
      </c>
      <c r="D131" s="1">
        <v>0.19</v>
      </c>
      <c r="E131" s="1">
        <v>97.5</v>
      </c>
      <c r="F131" s="1">
        <v>4</v>
      </c>
      <c r="G131" s="1" t="s">
        <v>14</v>
      </c>
      <c r="H131" s="1">
        <v>4734.3</v>
      </c>
      <c r="I131" s="1" t="s">
        <v>10</v>
      </c>
    </row>
    <row r="132" spans="1:9" s="1" customFormat="1" x14ac:dyDescent="0.3">
      <c r="A132" s="2">
        <v>46195</v>
      </c>
      <c r="B132" s="2" t="s">
        <v>15</v>
      </c>
      <c r="C132" s="1">
        <v>0.877</v>
      </c>
      <c r="D132" s="1">
        <v>0.44700000000000001</v>
      </c>
      <c r="E132" s="1">
        <v>81.7</v>
      </c>
      <c r="F132" s="1">
        <v>3</v>
      </c>
      <c r="G132" s="1" t="s">
        <v>18</v>
      </c>
      <c r="H132" s="1">
        <v>4857</v>
      </c>
      <c r="I132" s="1" t="s">
        <v>10</v>
      </c>
    </row>
    <row r="133" spans="1:9" s="1" customFormat="1" x14ac:dyDescent="0.3">
      <c r="A133" s="2">
        <v>46202</v>
      </c>
      <c r="B133" s="2" t="s">
        <v>21</v>
      </c>
      <c r="C133" s="1">
        <v>0.35699999999999998</v>
      </c>
      <c r="D133" s="1">
        <v>0.215</v>
      </c>
      <c r="E133" s="1">
        <v>85.3</v>
      </c>
      <c r="F133" s="1">
        <v>6</v>
      </c>
      <c r="G133" s="1" t="s">
        <v>18</v>
      </c>
      <c r="H133" s="1">
        <v>2637.6</v>
      </c>
      <c r="I133" s="1" t="s">
        <v>12</v>
      </c>
    </row>
    <row r="134" spans="1:9" s="1" customFormat="1" x14ac:dyDescent="0.3">
      <c r="A134" s="2">
        <v>46209</v>
      </c>
      <c r="B134" s="2" t="s">
        <v>32</v>
      </c>
      <c r="C134" s="1">
        <v>0.66400000000000003</v>
      </c>
      <c r="D134" s="1">
        <v>0.159</v>
      </c>
      <c r="E134" s="1">
        <v>93.8</v>
      </c>
      <c r="F134" s="1">
        <v>9</v>
      </c>
      <c r="G134" s="1" t="s">
        <v>18</v>
      </c>
      <c r="H134" s="1">
        <v>3931.4</v>
      </c>
      <c r="I134" s="1" t="s">
        <v>10</v>
      </c>
    </row>
    <row r="135" spans="1:9" s="1" customFormat="1" x14ac:dyDescent="0.3">
      <c r="A135" s="2">
        <v>46216</v>
      </c>
      <c r="B135" s="2" t="s">
        <v>11</v>
      </c>
      <c r="C135" s="1">
        <v>0.71899999999999997</v>
      </c>
      <c r="D135" s="1">
        <v>0.183</v>
      </c>
      <c r="E135" s="1">
        <v>8.5</v>
      </c>
      <c r="F135" s="1">
        <v>14</v>
      </c>
      <c r="G135" s="1" t="s">
        <v>18</v>
      </c>
      <c r="H135" s="1">
        <v>4810.8</v>
      </c>
      <c r="I135" s="1" t="s">
        <v>10</v>
      </c>
    </row>
    <row r="136" spans="1:9" s="1" customFormat="1" x14ac:dyDescent="0.3">
      <c r="A136" s="2">
        <v>46223</v>
      </c>
      <c r="B136" s="2" t="s">
        <v>28</v>
      </c>
      <c r="C136" s="1">
        <v>0.79400000000000004</v>
      </c>
      <c r="D136" s="1">
        <v>0.10100000000000001</v>
      </c>
      <c r="E136" s="1">
        <v>38.6</v>
      </c>
      <c r="F136" s="1">
        <v>1</v>
      </c>
      <c r="G136" s="1" t="s">
        <v>18</v>
      </c>
      <c r="H136" s="1">
        <v>4866.2</v>
      </c>
      <c r="I136" s="1" t="s">
        <v>10</v>
      </c>
    </row>
    <row r="137" spans="1:9" s="1" customFormat="1" x14ac:dyDescent="0.3">
      <c r="A137" s="2">
        <v>46230</v>
      </c>
      <c r="B137" s="2" t="s">
        <v>11</v>
      </c>
      <c r="C137" s="1">
        <v>0.496</v>
      </c>
      <c r="D137" s="1">
        <v>0.45900000000000002</v>
      </c>
      <c r="E137" s="1">
        <v>7.1</v>
      </c>
      <c r="F137" s="1">
        <v>11</v>
      </c>
      <c r="G137" s="1" t="s">
        <v>14</v>
      </c>
      <c r="H137" s="1">
        <v>2923.8</v>
      </c>
      <c r="I137" s="1" t="s">
        <v>12</v>
      </c>
    </row>
    <row r="138" spans="1:9" s="1" customFormat="1" x14ac:dyDescent="0.3">
      <c r="A138" s="2">
        <v>46237</v>
      </c>
      <c r="B138" s="2" t="s">
        <v>22</v>
      </c>
      <c r="C138" s="1">
        <v>0.41199999999999998</v>
      </c>
      <c r="D138" s="1">
        <v>0.46600000000000003</v>
      </c>
      <c r="E138" s="1">
        <v>21.1</v>
      </c>
      <c r="F138" s="1">
        <v>14</v>
      </c>
      <c r="G138" s="1" t="s">
        <v>14</v>
      </c>
      <c r="H138" s="1">
        <v>2086.6999999999998</v>
      </c>
      <c r="I138" s="1" t="s">
        <v>12</v>
      </c>
    </row>
    <row r="139" spans="1:9" s="1" customFormat="1" x14ac:dyDescent="0.3">
      <c r="A139" s="2">
        <v>46244</v>
      </c>
      <c r="B139" s="2" t="s">
        <v>31</v>
      </c>
      <c r="C139" s="1">
        <v>0.42799999999999999</v>
      </c>
      <c r="D139" s="1">
        <v>0.35699999999999998</v>
      </c>
      <c r="E139" s="1" t="e">
        <v>#N/A</v>
      </c>
      <c r="F139" s="1" t="e">
        <v>#N/A</v>
      </c>
      <c r="G139" s="1" t="s">
        <v>18</v>
      </c>
      <c r="H139" s="1" t="e">
        <v>#N/A</v>
      </c>
      <c r="I139" s="1" t="s">
        <v>10</v>
      </c>
    </row>
    <row r="140" spans="1:9" s="1" customFormat="1" x14ac:dyDescent="0.3">
      <c r="A140" s="2">
        <v>46251</v>
      </c>
      <c r="B140" s="2" t="s">
        <v>33</v>
      </c>
      <c r="C140" s="1">
        <v>0.69899999999999995</v>
      </c>
      <c r="D140" s="1">
        <v>0.18099999999999999</v>
      </c>
      <c r="E140" s="1">
        <v>46.9</v>
      </c>
      <c r="F140" s="1" t="e">
        <v>#N/A</v>
      </c>
      <c r="G140" s="1" t="s">
        <v>14</v>
      </c>
      <c r="H140" s="1">
        <v>4469.8999999999996</v>
      </c>
      <c r="I140" s="1" t="s">
        <v>10</v>
      </c>
    </row>
    <row r="141" spans="1:9" s="1" customFormat="1" x14ac:dyDescent="0.3">
      <c r="A141" s="2">
        <v>46258</v>
      </c>
      <c r="B141" s="2" t="s">
        <v>22</v>
      </c>
      <c r="C141" s="1">
        <v>0.77200000000000002</v>
      </c>
      <c r="D141" s="1">
        <v>0.14199999999999999</v>
      </c>
      <c r="E141" s="1">
        <v>26.9</v>
      </c>
      <c r="F141" s="1">
        <v>10</v>
      </c>
      <c r="G141" s="1" t="s">
        <v>9</v>
      </c>
      <c r="H141" s="1">
        <v>4430.8999999999996</v>
      </c>
      <c r="I141" s="1" t="s">
        <v>10</v>
      </c>
    </row>
    <row r="142" spans="1:9" s="1" customFormat="1" x14ac:dyDescent="0.3">
      <c r="A142" s="2">
        <v>46265</v>
      </c>
      <c r="B142" s="2" t="s">
        <v>17</v>
      </c>
      <c r="C142" s="1">
        <v>0.32700000000000001</v>
      </c>
      <c r="D142" s="1">
        <v>0.11</v>
      </c>
      <c r="E142" s="1">
        <v>10.1</v>
      </c>
      <c r="F142" s="1">
        <v>11</v>
      </c>
      <c r="G142" s="1" t="s">
        <v>18</v>
      </c>
      <c r="H142" s="1">
        <v>2700.4</v>
      </c>
      <c r="I142" s="1" t="s">
        <v>12</v>
      </c>
    </row>
    <row r="143" spans="1:9" s="1" customFormat="1" x14ac:dyDescent="0.3">
      <c r="A143" s="2">
        <v>46272</v>
      </c>
      <c r="B143" s="2" t="s">
        <v>13</v>
      </c>
      <c r="C143" s="1">
        <v>0.46</v>
      </c>
      <c r="D143" s="1">
        <v>0.183</v>
      </c>
      <c r="E143" s="1">
        <v>16.7</v>
      </c>
      <c r="F143" s="1" t="e">
        <v>#N/A</v>
      </c>
      <c r="G143" s="1" t="s">
        <v>9</v>
      </c>
      <c r="H143" s="1">
        <v>3865.9</v>
      </c>
      <c r="I143" s="1" t="s">
        <v>10</v>
      </c>
    </row>
    <row r="144" spans="1:9" s="1" customFormat="1" x14ac:dyDescent="0.3">
      <c r="A144" s="2">
        <v>46279</v>
      </c>
      <c r="B144" s="2" t="s">
        <v>24</v>
      </c>
      <c r="C144" s="1">
        <v>0.83099999999999996</v>
      </c>
      <c r="D144" s="1">
        <v>0.54500000000000004</v>
      </c>
      <c r="E144" s="1">
        <v>14.7</v>
      </c>
      <c r="F144" s="1">
        <v>14</v>
      </c>
      <c r="G144" s="1" t="s">
        <v>14</v>
      </c>
      <c r="H144" s="1">
        <v>5642.5</v>
      </c>
      <c r="I144" s="1" t="s">
        <v>10</v>
      </c>
    </row>
    <row r="145" spans="1:9" s="1" customFormat="1" x14ac:dyDescent="0.3">
      <c r="A145" s="2">
        <v>46286</v>
      </c>
      <c r="B145" s="2" t="s">
        <v>11</v>
      </c>
      <c r="C145" s="1">
        <v>0.76500000000000001</v>
      </c>
      <c r="D145" s="1">
        <v>0.221</v>
      </c>
      <c r="E145" s="1">
        <v>97.3</v>
      </c>
      <c r="F145" s="1">
        <v>11</v>
      </c>
      <c r="G145" s="1" t="s">
        <v>14</v>
      </c>
      <c r="H145" s="1">
        <v>5092.6000000000004</v>
      </c>
      <c r="I145" s="1" t="s">
        <v>10</v>
      </c>
    </row>
    <row r="146" spans="1:9" s="1" customFormat="1" x14ac:dyDescent="0.3">
      <c r="A146" s="2">
        <v>46293</v>
      </c>
      <c r="B146" s="2" t="s">
        <v>11</v>
      </c>
      <c r="C146" s="1">
        <v>0.88900000000000001</v>
      </c>
      <c r="D146" s="1">
        <v>0.27700000000000002</v>
      </c>
      <c r="E146" s="1">
        <v>75.900000000000006</v>
      </c>
      <c r="F146" s="1">
        <v>4</v>
      </c>
      <c r="G146" s="1" t="s">
        <v>9</v>
      </c>
      <c r="H146" s="1">
        <v>5093.3999999999996</v>
      </c>
      <c r="I146" s="1" t="s">
        <v>10</v>
      </c>
    </row>
    <row r="147" spans="1:9" s="1" customFormat="1" x14ac:dyDescent="0.3">
      <c r="A147" s="2">
        <v>46300</v>
      </c>
      <c r="B147" s="2" t="s">
        <v>19</v>
      </c>
      <c r="C147" s="1">
        <v>0.72799999999999998</v>
      </c>
      <c r="D147" s="1">
        <v>0.153</v>
      </c>
      <c r="E147" s="1">
        <v>96.8</v>
      </c>
      <c r="F147" s="1">
        <v>9</v>
      </c>
      <c r="G147" s="1" t="s">
        <v>14</v>
      </c>
      <c r="H147" s="1">
        <v>3923.3</v>
      </c>
      <c r="I147" s="1" t="s">
        <v>10</v>
      </c>
    </row>
    <row r="148" spans="1:9" s="1" customFormat="1" x14ac:dyDescent="0.3">
      <c r="A148" s="2">
        <v>46307</v>
      </c>
      <c r="B148" s="2" t="s">
        <v>20</v>
      </c>
      <c r="C148" s="1">
        <v>0.47499999999999998</v>
      </c>
      <c r="D148" s="1">
        <v>0.21099999999999999</v>
      </c>
      <c r="E148" s="1">
        <v>44</v>
      </c>
      <c r="F148" s="1">
        <v>6</v>
      </c>
      <c r="G148" s="1" t="s">
        <v>18</v>
      </c>
      <c r="H148" s="1">
        <v>3793</v>
      </c>
      <c r="I148" s="1" t="s">
        <v>10</v>
      </c>
    </row>
    <row r="149" spans="1:9" s="1" customFormat="1" x14ac:dyDescent="0.3">
      <c r="A149" s="2">
        <v>46314</v>
      </c>
      <c r="B149" s="2" t="s">
        <v>29</v>
      </c>
      <c r="C149" s="1">
        <v>0.61299999999999999</v>
      </c>
      <c r="D149" s="1">
        <v>0.36</v>
      </c>
      <c r="E149" s="1">
        <v>27.8</v>
      </c>
      <c r="F149" s="1">
        <v>1</v>
      </c>
      <c r="G149" s="1" t="s">
        <v>9</v>
      </c>
      <c r="H149" s="1">
        <v>3823.3</v>
      </c>
      <c r="I149" s="1" t="s">
        <v>10</v>
      </c>
    </row>
    <row r="150" spans="1:9" s="1" customFormat="1" x14ac:dyDescent="0.3">
      <c r="A150" s="2">
        <v>46321</v>
      </c>
      <c r="B150" s="2" t="s">
        <v>17</v>
      </c>
      <c r="C150" s="1">
        <v>0.66300000000000003</v>
      </c>
      <c r="D150" s="1">
        <v>0.40400000000000003</v>
      </c>
      <c r="E150" s="1">
        <v>79.8</v>
      </c>
      <c r="F150" s="1">
        <v>9</v>
      </c>
      <c r="G150" s="1" t="s">
        <v>18</v>
      </c>
      <c r="H150" s="1">
        <v>3368</v>
      </c>
      <c r="I150" s="1" t="s">
        <v>10</v>
      </c>
    </row>
    <row r="151" spans="1:9" s="1" customFormat="1" x14ac:dyDescent="0.3">
      <c r="A151" s="2">
        <v>46328</v>
      </c>
      <c r="B151" s="2" t="s">
        <v>22</v>
      </c>
      <c r="C151" s="1">
        <v>0.255</v>
      </c>
      <c r="D151" s="1">
        <v>0.223</v>
      </c>
      <c r="E151" s="1">
        <v>32.6</v>
      </c>
      <c r="F151" s="1">
        <v>7</v>
      </c>
      <c r="G151" s="1" t="s">
        <v>9</v>
      </c>
      <c r="H151" s="1">
        <v>1346.2</v>
      </c>
      <c r="I151" s="1" t="s">
        <v>12</v>
      </c>
    </row>
    <row r="152" spans="1:9" s="1" customFormat="1" x14ac:dyDescent="0.3">
      <c r="A152" s="2">
        <v>46335</v>
      </c>
      <c r="B152" s="2" t="s">
        <v>22</v>
      </c>
      <c r="C152" s="1">
        <v>0.58099999999999996</v>
      </c>
      <c r="D152" s="1">
        <v>0.129</v>
      </c>
      <c r="E152" s="1">
        <v>29.9</v>
      </c>
      <c r="F152" s="1">
        <v>3</v>
      </c>
      <c r="G152" s="1" t="s">
        <v>14</v>
      </c>
      <c r="H152" s="1">
        <v>3600.2</v>
      </c>
      <c r="I152" s="1" t="s">
        <v>10</v>
      </c>
    </row>
    <row r="153" spans="1:9" s="1" customFormat="1" x14ac:dyDescent="0.3">
      <c r="A153" s="2">
        <v>46342</v>
      </c>
      <c r="B153" s="2" t="s">
        <v>22</v>
      </c>
      <c r="C153" s="1">
        <v>0.69699999999999995</v>
      </c>
      <c r="D153" s="1">
        <v>0.29599999999999999</v>
      </c>
      <c r="E153" s="1">
        <v>23.3</v>
      </c>
      <c r="F153" s="1">
        <v>11</v>
      </c>
      <c r="G153" s="1" t="s">
        <v>9</v>
      </c>
      <c r="H153" s="1">
        <v>4451.8</v>
      </c>
      <c r="I153" s="1" t="s">
        <v>10</v>
      </c>
    </row>
    <row r="154" spans="1:9" s="1" customFormat="1" x14ac:dyDescent="0.3">
      <c r="A154" s="2">
        <v>46349</v>
      </c>
      <c r="B154" s="2" t="s">
        <v>13</v>
      </c>
      <c r="C154" s="1">
        <v>0.317</v>
      </c>
      <c r="D154" s="1">
        <v>0.217</v>
      </c>
      <c r="E154" s="1">
        <v>13</v>
      </c>
      <c r="F154" s="1">
        <v>2</v>
      </c>
      <c r="G154" s="1" t="s">
        <v>9</v>
      </c>
      <c r="H154" s="1">
        <v>2084.6</v>
      </c>
      <c r="I154" s="1" t="s">
        <v>12</v>
      </c>
    </row>
    <row r="155" spans="1:9" s="1" customFormat="1" x14ac:dyDescent="0.3">
      <c r="A155" s="2">
        <v>46356</v>
      </c>
      <c r="B155" s="2" t="s">
        <v>11</v>
      </c>
      <c r="C155" s="1">
        <v>0.746</v>
      </c>
      <c r="D155" s="1">
        <v>0.21</v>
      </c>
      <c r="E155" s="1">
        <v>25.6</v>
      </c>
      <c r="F155" s="1">
        <v>9</v>
      </c>
      <c r="G155" s="1" t="s">
        <v>18</v>
      </c>
      <c r="H155" s="1">
        <v>3363.2</v>
      </c>
      <c r="I155" s="1" t="s">
        <v>10</v>
      </c>
    </row>
    <row r="156" spans="1:9" s="1" customFormat="1" x14ac:dyDescent="0.3">
      <c r="A156" s="2">
        <v>46363</v>
      </c>
      <c r="B156" s="2" t="s">
        <v>8</v>
      </c>
      <c r="C156" s="1">
        <v>0.60899999999999999</v>
      </c>
      <c r="D156" s="1">
        <v>0.57999999999999996</v>
      </c>
      <c r="E156" s="1">
        <v>35.5</v>
      </c>
      <c r="F156" s="1">
        <v>10</v>
      </c>
      <c r="G156" s="1" t="s">
        <v>14</v>
      </c>
      <c r="H156" s="1">
        <v>4923.8</v>
      </c>
      <c r="I156" s="1" t="s">
        <v>10</v>
      </c>
    </row>
    <row r="157" spans="1:9" s="1" customFormat="1" x14ac:dyDescent="0.3">
      <c r="A157" s="2">
        <v>46370</v>
      </c>
      <c r="B157" s="2" t="s">
        <v>28</v>
      </c>
      <c r="C157" s="1">
        <v>0.86699999999999999</v>
      </c>
      <c r="D157" s="1">
        <v>0.40799999999999997</v>
      </c>
      <c r="E157" s="1">
        <v>67.400000000000006</v>
      </c>
      <c r="F157" s="1">
        <v>7</v>
      </c>
      <c r="G157" s="1" t="s">
        <v>18</v>
      </c>
      <c r="H157" s="1">
        <v>4217.5</v>
      </c>
      <c r="I157" s="1" t="s">
        <v>10</v>
      </c>
    </row>
    <row r="158" spans="1:9" s="1" customFormat="1" x14ac:dyDescent="0.3">
      <c r="A158" s="2">
        <v>46377</v>
      </c>
      <c r="B158" s="2" t="s">
        <v>17</v>
      </c>
      <c r="C158" s="1">
        <v>0.23</v>
      </c>
      <c r="D158" s="1">
        <v>0.378</v>
      </c>
      <c r="E158" s="1">
        <v>6.3</v>
      </c>
      <c r="F158" s="1">
        <v>1</v>
      </c>
      <c r="G158" s="1" t="s">
        <v>14</v>
      </c>
      <c r="H158" s="1">
        <v>1680</v>
      </c>
      <c r="I158" s="1" t="s">
        <v>12</v>
      </c>
    </row>
    <row r="159" spans="1:9" s="1" customFormat="1" x14ac:dyDescent="0.3">
      <c r="A159" s="2">
        <v>46384</v>
      </c>
      <c r="B159" s="2" t="s">
        <v>31</v>
      </c>
      <c r="C159" s="1">
        <v>0.38600000000000001</v>
      </c>
      <c r="D159" s="1">
        <v>0.308</v>
      </c>
      <c r="E159" s="1">
        <v>21.1</v>
      </c>
      <c r="F159" s="1">
        <v>10</v>
      </c>
      <c r="G159" s="1" t="s">
        <v>18</v>
      </c>
      <c r="H159" s="1">
        <v>2183.3000000000002</v>
      </c>
      <c r="I159" s="1" t="s">
        <v>12</v>
      </c>
    </row>
    <row r="160" spans="1:9" s="1" customFormat="1" x14ac:dyDescent="0.3">
      <c r="A160" s="2">
        <v>46391</v>
      </c>
      <c r="B160" s="2" t="s">
        <v>21</v>
      </c>
      <c r="C160" s="1">
        <v>0.621</v>
      </c>
      <c r="D160" s="1">
        <v>0.314</v>
      </c>
      <c r="E160" s="1">
        <v>80.900000000000006</v>
      </c>
      <c r="F160" s="1">
        <v>10</v>
      </c>
      <c r="G160" s="1" t="s">
        <v>9</v>
      </c>
      <c r="H160" s="1">
        <v>4583.2</v>
      </c>
      <c r="I160" s="1" t="s">
        <v>10</v>
      </c>
    </row>
    <row r="161" spans="1:9" s="1" customFormat="1" x14ac:dyDescent="0.3">
      <c r="A161" s="2">
        <v>46398</v>
      </c>
      <c r="B161" s="2" t="s">
        <v>19</v>
      </c>
      <c r="C161" s="1">
        <v>0.40799999999999997</v>
      </c>
      <c r="D161" s="1">
        <v>0.37</v>
      </c>
      <c r="E161" s="1">
        <v>14.7</v>
      </c>
      <c r="F161" s="1">
        <v>12</v>
      </c>
      <c r="G161" s="1" t="s">
        <v>18</v>
      </c>
      <c r="H161" s="1">
        <v>2614.3000000000002</v>
      </c>
      <c r="I161" s="1" t="s">
        <v>12</v>
      </c>
    </row>
    <row r="162" spans="1:9" s="1" customFormat="1" x14ac:dyDescent="0.3">
      <c r="A162" s="2">
        <v>46405</v>
      </c>
      <c r="B162" s="2" t="s">
        <v>32</v>
      </c>
      <c r="C162" s="1">
        <v>0.7</v>
      </c>
      <c r="D162" s="1">
        <v>0.44800000000000001</v>
      </c>
      <c r="E162" s="1">
        <v>34.299999999999997</v>
      </c>
      <c r="F162" s="1">
        <v>2</v>
      </c>
      <c r="G162" s="1" t="s">
        <v>14</v>
      </c>
      <c r="H162" s="1">
        <v>3921.1</v>
      </c>
      <c r="I162" s="1" t="s">
        <v>10</v>
      </c>
    </row>
    <row r="163" spans="1:9" s="1" customFormat="1" x14ac:dyDescent="0.3">
      <c r="A163" s="2">
        <v>46412</v>
      </c>
      <c r="B163" s="2" t="s">
        <v>32</v>
      </c>
      <c r="C163" s="1">
        <v>0.73099999999999998</v>
      </c>
      <c r="D163" s="1">
        <v>0.45100000000000001</v>
      </c>
      <c r="E163" s="1">
        <v>86.5</v>
      </c>
      <c r="F163" s="1">
        <v>11</v>
      </c>
      <c r="G163" s="1" t="s">
        <v>14</v>
      </c>
      <c r="H163" s="1">
        <v>5316.1</v>
      </c>
      <c r="I163" s="1" t="s">
        <v>10</v>
      </c>
    </row>
    <row r="164" spans="1:9" s="1" customFormat="1" x14ac:dyDescent="0.3">
      <c r="A164" s="2">
        <v>46419</v>
      </c>
      <c r="B164" s="2" t="s">
        <v>8</v>
      </c>
      <c r="C164" s="1">
        <v>0.27200000000000002</v>
      </c>
      <c r="D164" s="1">
        <v>0.186</v>
      </c>
      <c r="E164" s="1">
        <v>15.5</v>
      </c>
      <c r="F164" s="1">
        <v>2</v>
      </c>
      <c r="G164" s="1" t="s">
        <v>9</v>
      </c>
      <c r="H164" s="1">
        <v>2234.8000000000002</v>
      </c>
      <c r="I164" s="1" t="s">
        <v>12</v>
      </c>
    </row>
    <row r="165" spans="1:9" s="1" customFormat="1" x14ac:dyDescent="0.3">
      <c r="A165" s="2">
        <v>46426</v>
      </c>
      <c r="B165" s="2" t="s">
        <v>29</v>
      </c>
      <c r="C165" s="1">
        <v>0.56000000000000005</v>
      </c>
      <c r="D165" s="1">
        <v>0.35</v>
      </c>
      <c r="E165" s="1">
        <v>8.3000000000000007</v>
      </c>
      <c r="F165" s="1">
        <v>9</v>
      </c>
      <c r="G165" s="1" t="s">
        <v>14</v>
      </c>
      <c r="H165" s="1">
        <v>2807.8</v>
      </c>
      <c r="I165" s="1" t="s">
        <v>12</v>
      </c>
    </row>
    <row r="166" spans="1:9" s="1" customFormat="1" x14ac:dyDescent="0.3">
      <c r="A166" s="2">
        <v>46433</v>
      </c>
      <c r="B166" s="2" t="s">
        <v>17</v>
      </c>
      <c r="C166" s="1">
        <v>0.55600000000000005</v>
      </c>
      <c r="D166" s="1">
        <v>0.30599999999999999</v>
      </c>
      <c r="E166" s="1">
        <v>48.5</v>
      </c>
      <c r="F166" s="1">
        <v>10</v>
      </c>
      <c r="G166" s="1" t="s">
        <v>18</v>
      </c>
      <c r="H166" s="1">
        <v>3739.8</v>
      </c>
      <c r="I166" s="1" t="s">
        <v>10</v>
      </c>
    </row>
    <row r="167" spans="1:9" s="1" customFormat="1" x14ac:dyDescent="0.3">
      <c r="A167" s="2">
        <v>46440</v>
      </c>
      <c r="B167" s="2" t="s">
        <v>20</v>
      </c>
      <c r="C167" s="1">
        <v>0.45800000000000002</v>
      </c>
      <c r="D167" s="1">
        <v>0.53500000000000003</v>
      </c>
      <c r="E167" s="1">
        <v>30.2</v>
      </c>
      <c r="F167" s="1" t="e">
        <v>#N/A</v>
      </c>
      <c r="G167" s="1" t="s">
        <v>9</v>
      </c>
      <c r="H167" s="1">
        <v>3291</v>
      </c>
      <c r="I167" s="1" t="s">
        <v>10</v>
      </c>
    </row>
    <row r="168" spans="1:9" s="1" customFormat="1" x14ac:dyDescent="0.3">
      <c r="A168" s="2">
        <v>46447</v>
      </c>
      <c r="B168" s="2" t="s">
        <v>21</v>
      </c>
      <c r="C168" s="1">
        <v>0.85299999999999998</v>
      </c>
      <c r="D168" s="1">
        <v>0.41599999999999998</v>
      </c>
      <c r="E168" s="1">
        <v>56.3</v>
      </c>
      <c r="F168" s="1">
        <v>5</v>
      </c>
      <c r="G168" s="1" t="s">
        <v>14</v>
      </c>
      <c r="H168" s="1">
        <v>5891.2</v>
      </c>
      <c r="I168" s="1" t="s">
        <v>10</v>
      </c>
    </row>
    <row r="169" spans="1:9" s="1" customFormat="1" x14ac:dyDescent="0.3">
      <c r="A169" s="2">
        <v>46454</v>
      </c>
      <c r="B169" s="2" t="s">
        <v>22</v>
      </c>
      <c r="C169" s="1">
        <v>0.77900000000000003</v>
      </c>
      <c r="D169" s="1">
        <v>0.36599999999999999</v>
      </c>
      <c r="E169" s="1">
        <v>80.400000000000006</v>
      </c>
      <c r="F169" s="1">
        <v>1</v>
      </c>
      <c r="G169" s="1" t="s">
        <v>14</v>
      </c>
      <c r="H169" s="1">
        <v>4908.8999999999996</v>
      </c>
      <c r="I169" s="1" t="s">
        <v>10</v>
      </c>
    </row>
    <row r="170" spans="1:9" s="1" customFormat="1" x14ac:dyDescent="0.3">
      <c r="A170" s="2">
        <v>46461</v>
      </c>
      <c r="B170" s="2" t="s">
        <v>25</v>
      </c>
      <c r="C170" s="1">
        <v>0.68799999999999994</v>
      </c>
      <c r="D170" s="1">
        <v>0.158</v>
      </c>
      <c r="E170" s="1">
        <v>13.7</v>
      </c>
      <c r="F170" s="1" t="e">
        <v>#N/A</v>
      </c>
      <c r="G170" s="1" t="s">
        <v>18</v>
      </c>
      <c r="H170" s="1">
        <v>4829.7</v>
      </c>
      <c r="I170" s="1" t="s">
        <v>10</v>
      </c>
    </row>
    <row r="171" spans="1:9" s="1" customFormat="1" x14ac:dyDescent="0.3">
      <c r="A171" s="2">
        <v>46468</v>
      </c>
      <c r="B171" s="2" t="s">
        <v>26</v>
      </c>
      <c r="C171" s="1">
        <v>0.7</v>
      </c>
      <c r="D171" s="1">
        <v>0.40300000000000002</v>
      </c>
      <c r="E171" s="1">
        <v>58.1</v>
      </c>
      <c r="F171" s="1">
        <v>1</v>
      </c>
      <c r="G171" s="1" t="s">
        <v>18</v>
      </c>
      <c r="H171" s="1">
        <v>4274.8</v>
      </c>
      <c r="I171" s="1" t="s">
        <v>10</v>
      </c>
    </row>
    <row r="172" spans="1:9" s="1" customFormat="1" x14ac:dyDescent="0.3">
      <c r="A172" s="2">
        <v>46475</v>
      </c>
      <c r="B172" s="2" t="s">
        <v>32</v>
      </c>
      <c r="C172" s="1">
        <v>0.52300000000000002</v>
      </c>
      <c r="D172" s="1">
        <v>0.159</v>
      </c>
      <c r="E172" s="1">
        <v>50.6</v>
      </c>
      <c r="F172" s="1">
        <v>11</v>
      </c>
      <c r="G172" s="1" t="s">
        <v>9</v>
      </c>
      <c r="H172" s="1">
        <v>2595.8000000000002</v>
      </c>
      <c r="I172" s="1" t="s">
        <v>12</v>
      </c>
    </row>
    <row r="173" spans="1:9" s="1" customFormat="1" x14ac:dyDescent="0.3">
      <c r="A173" s="2">
        <v>46482</v>
      </c>
      <c r="B173" s="2" t="s">
        <v>27</v>
      </c>
      <c r="C173" s="1">
        <v>0.84499999999999997</v>
      </c>
      <c r="D173" s="1">
        <v>0.26900000000000002</v>
      </c>
      <c r="E173" s="1">
        <v>14.4</v>
      </c>
      <c r="F173" s="1">
        <v>5</v>
      </c>
      <c r="G173" s="1" t="s">
        <v>14</v>
      </c>
      <c r="H173" s="1">
        <v>4652</v>
      </c>
      <c r="I173" s="1" t="s">
        <v>10</v>
      </c>
    </row>
    <row r="174" spans="1:9" s="1" customFormat="1" x14ac:dyDescent="0.3">
      <c r="A174" s="2">
        <v>46489</v>
      </c>
      <c r="B174" s="2" t="s">
        <v>26</v>
      </c>
      <c r="C174" s="1">
        <v>0.68600000000000005</v>
      </c>
      <c r="D174" s="1">
        <v>0.17100000000000001</v>
      </c>
      <c r="E174" s="1">
        <v>62.4</v>
      </c>
      <c r="F174" s="1">
        <v>13</v>
      </c>
      <c r="G174" s="1" t="s">
        <v>18</v>
      </c>
      <c r="H174" s="1">
        <v>4945.3</v>
      </c>
      <c r="I174" s="1" t="s">
        <v>10</v>
      </c>
    </row>
    <row r="175" spans="1:9" s="1" customFormat="1" x14ac:dyDescent="0.3">
      <c r="A175" s="2">
        <v>46496</v>
      </c>
      <c r="B175" s="2" t="s">
        <v>15</v>
      </c>
      <c r="C175" s="1">
        <v>0.71</v>
      </c>
      <c r="D175" s="1">
        <v>0.44600000000000001</v>
      </c>
      <c r="E175" s="1">
        <v>27.4</v>
      </c>
      <c r="F175" s="1">
        <v>3</v>
      </c>
      <c r="G175" s="1" t="s">
        <v>9</v>
      </c>
      <c r="H175" s="1">
        <v>4377.8</v>
      </c>
      <c r="I175" s="1" t="s">
        <v>10</v>
      </c>
    </row>
    <row r="176" spans="1:9" s="1" customFormat="1" x14ac:dyDescent="0.3">
      <c r="A176" s="2">
        <v>46503</v>
      </c>
      <c r="B176" s="2" t="s">
        <v>22</v>
      </c>
      <c r="C176" s="1">
        <v>0.80300000000000005</v>
      </c>
      <c r="D176" s="1">
        <v>0.20300000000000001</v>
      </c>
      <c r="E176" s="1">
        <v>48.8</v>
      </c>
      <c r="F176" s="1">
        <v>5</v>
      </c>
      <c r="G176" s="1" t="s">
        <v>14</v>
      </c>
      <c r="H176" s="1">
        <v>4575.3</v>
      </c>
      <c r="I176" s="1" t="s">
        <v>10</v>
      </c>
    </row>
    <row r="177" spans="1:9" s="1" customFormat="1" x14ac:dyDescent="0.3">
      <c r="A177" s="2">
        <v>46510</v>
      </c>
      <c r="B177" s="2" t="s">
        <v>33</v>
      </c>
      <c r="C177" s="1">
        <v>0.39200000000000002</v>
      </c>
      <c r="D177" s="1">
        <v>0.29599999999999999</v>
      </c>
      <c r="E177" s="1">
        <v>8.1999999999999993</v>
      </c>
      <c r="F177" s="1">
        <v>11</v>
      </c>
      <c r="G177" s="1" t="s">
        <v>14</v>
      </c>
      <c r="H177" s="1">
        <v>2860.1</v>
      </c>
      <c r="I177" s="1" t="s">
        <v>12</v>
      </c>
    </row>
    <row r="178" spans="1:9" s="1" customFormat="1" x14ac:dyDescent="0.3">
      <c r="A178" s="2">
        <v>46517</v>
      </c>
      <c r="B178" s="2" t="s">
        <v>19</v>
      </c>
      <c r="C178" s="1">
        <v>0.76500000000000001</v>
      </c>
      <c r="D178" s="1">
        <v>0.54800000000000004</v>
      </c>
      <c r="E178" s="1">
        <v>46</v>
      </c>
      <c r="F178" s="1">
        <v>8</v>
      </c>
      <c r="G178" s="1" t="s">
        <v>9</v>
      </c>
      <c r="H178" s="1">
        <v>4420.2</v>
      </c>
      <c r="I178" s="1" t="s">
        <v>10</v>
      </c>
    </row>
    <row r="179" spans="1:9" s="1" customFormat="1" x14ac:dyDescent="0.3">
      <c r="A179" s="2">
        <v>46524</v>
      </c>
      <c r="B179" s="2" t="s">
        <v>13</v>
      </c>
      <c r="C179" s="1">
        <v>0.33700000000000002</v>
      </c>
      <c r="D179" s="1">
        <v>0.20200000000000001</v>
      </c>
      <c r="E179" s="1">
        <v>30.6</v>
      </c>
      <c r="F179" s="1">
        <v>12</v>
      </c>
      <c r="G179" s="1" t="s">
        <v>9</v>
      </c>
      <c r="H179" s="1">
        <v>1625.2</v>
      </c>
      <c r="I179" s="1" t="s">
        <v>12</v>
      </c>
    </row>
    <row r="180" spans="1:9" s="1" customFormat="1" x14ac:dyDescent="0.3">
      <c r="A180" s="2">
        <v>46531</v>
      </c>
      <c r="B180" s="2" t="s">
        <v>25</v>
      </c>
      <c r="C180" s="1">
        <v>0.442</v>
      </c>
      <c r="D180" s="1">
        <v>0.35399999999999998</v>
      </c>
      <c r="E180" s="1">
        <v>82.2</v>
      </c>
      <c r="F180" s="1">
        <v>9</v>
      </c>
      <c r="G180" s="1" t="s">
        <v>18</v>
      </c>
      <c r="H180" s="1">
        <v>3017.8</v>
      </c>
      <c r="I180" s="1" t="s">
        <v>10</v>
      </c>
    </row>
    <row r="181" spans="1:9" s="1" customFormat="1" x14ac:dyDescent="0.3">
      <c r="A181" s="2">
        <v>46538</v>
      </c>
      <c r="B181" s="2" t="s">
        <v>17</v>
      </c>
      <c r="C181" s="1">
        <v>0.435</v>
      </c>
      <c r="D181" s="1">
        <v>0.31</v>
      </c>
      <c r="E181" s="1">
        <v>5.7</v>
      </c>
      <c r="F181" s="1">
        <v>11</v>
      </c>
      <c r="G181" s="1" t="s">
        <v>14</v>
      </c>
      <c r="H181" s="1">
        <v>3352.5</v>
      </c>
      <c r="I181" s="1" t="s">
        <v>10</v>
      </c>
    </row>
    <row r="182" spans="1:9" s="1" customFormat="1" x14ac:dyDescent="0.3">
      <c r="A182" s="2">
        <v>46545</v>
      </c>
      <c r="B182" s="2" t="s">
        <v>15</v>
      </c>
      <c r="C182" s="1">
        <v>0.88500000000000001</v>
      </c>
      <c r="D182" s="1">
        <v>0.109</v>
      </c>
      <c r="E182" s="1">
        <v>41.9</v>
      </c>
      <c r="F182" s="1">
        <v>9</v>
      </c>
      <c r="G182" s="1" t="s">
        <v>14</v>
      </c>
      <c r="H182" s="1">
        <v>5780.7</v>
      </c>
      <c r="I182" s="1" t="s">
        <v>10</v>
      </c>
    </row>
    <row r="183" spans="1:9" s="1" customFormat="1" x14ac:dyDescent="0.3">
      <c r="A183" s="2">
        <v>46552</v>
      </c>
      <c r="B183" s="2" t="s">
        <v>26</v>
      </c>
      <c r="C183" s="1">
        <v>0.8</v>
      </c>
      <c r="D183" s="1">
        <v>0.496</v>
      </c>
      <c r="E183" s="1">
        <v>45.8</v>
      </c>
      <c r="F183" s="1">
        <v>7</v>
      </c>
      <c r="G183" s="1" t="s">
        <v>14</v>
      </c>
      <c r="H183" s="1">
        <v>5098</v>
      </c>
      <c r="I183" s="1" t="s">
        <v>10</v>
      </c>
    </row>
    <row r="184" spans="1:9" s="1" customFormat="1" x14ac:dyDescent="0.3">
      <c r="A184" s="2">
        <v>46559</v>
      </c>
      <c r="B184" s="2" t="s">
        <v>21</v>
      </c>
      <c r="C184" s="1">
        <v>0.69099999999999995</v>
      </c>
      <c r="D184" s="1">
        <v>0.13500000000000001</v>
      </c>
      <c r="E184" s="1">
        <v>72.5</v>
      </c>
      <c r="F184" s="1" t="e">
        <v>#N/A</v>
      </c>
      <c r="G184" s="1" t="s">
        <v>9</v>
      </c>
      <c r="H184" s="1">
        <v>3917.2</v>
      </c>
      <c r="I184" s="1" t="s">
        <v>10</v>
      </c>
    </row>
    <row r="185" spans="1:9" s="1" customFormat="1" x14ac:dyDescent="0.3">
      <c r="A185" s="2">
        <v>46566</v>
      </c>
      <c r="B185" s="2" t="s">
        <v>21</v>
      </c>
      <c r="C185" s="1">
        <v>0.70899999999999996</v>
      </c>
      <c r="D185" s="1">
        <v>0.33700000000000002</v>
      </c>
      <c r="E185" s="1">
        <v>57.4</v>
      </c>
      <c r="F185" s="1">
        <v>12</v>
      </c>
      <c r="G185" s="1" t="s">
        <v>18</v>
      </c>
      <c r="H185" s="1">
        <v>4592.8999999999996</v>
      </c>
      <c r="I185" s="1" t="s">
        <v>10</v>
      </c>
    </row>
    <row r="186" spans="1:9" s="1" customFormat="1" x14ac:dyDescent="0.3">
      <c r="A186" s="2">
        <v>46573</v>
      </c>
      <c r="B186" s="2" t="s">
        <v>27</v>
      </c>
      <c r="C186" s="1">
        <v>0.59299999999999997</v>
      </c>
      <c r="D186" s="1">
        <v>0.38</v>
      </c>
      <c r="E186" s="1">
        <v>66.7</v>
      </c>
      <c r="F186" s="1">
        <v>7</v>
      </c>
      <c r="G186" s="1" t="s">
        <v>14</v>
      </c>
      <c r="H186" s="1">
        <v>3511.3</v>
      </c>
      <c r="I186" s="1" t="s">
        <v>10</v>
      </c>
    </row>
    <row r="187" spans="1:9" s="1" customFormat="1" x14ac:dyDescent="0.3">
      <c r="A187" s="2">
        <v>46580</v>
      </c>
      <c r="B187" s="2" t="s">
        <v>19</v>
      </c>
      <c r="C187" s="1">
        <v>0.86299999999999999</v>
      </c>
      <c r="D187" s="1">
        <v>0.41399999999999998</v>
      </c>
      <c r="E187" s="1">
        <v>77.7</v>
      </c>
      <c r="F187" s="1">
        <v>8</v>
      </c>
      <c r="G187" s="1" t="s">
        <v>9</v>
      </c>
      <c r="H187" s="1">
        <v>5126.3</v>
      </c>
      <c r="I187" s="1" t="s">
        <v>10</v>
      </c>
    </row>
    <row r="188" spans="1:9" s="1" customFormat="1" x14ac:dyDescent="0.3">
      <c r="A188" s="2">
        <v>46587</v>
      </c>
      <c r="B188" s="2" t="s">
        <v>25</v>
      </c>
      <c r="C188" s="1">
        <v>0.54700000000000004</v>
      </c>
      <c r="D188" s="1">
        <v>0.44400000000000001</v>
      </c>
      <c r="E188" s="1">
        <v>86.2</v>
      </c>
      <c r="F188" s="1">
        <v>5</v>
      </c>
      <c r="G188" s="1" t="s">
        <v>14</v>
      </c>
      <c r="H188" s="1">
        <v>3914.8</v>
      </c>
      <c r="I188" s="1" t="s">
        <v>10</v>
      </c>
    </row>
    <row r="189" spans="1:9" s="1" customFormat="1" x14ac:dyDescent="0.3">
      <c r="A189" s="2">
        <v>46594</v>
      </c>
      <c r="B189" s="2" t="s">
        <v>32</v>
      </c>
      <c r="C189" s="1">
        <v>0.46600000000000003</v>
      </c>
      <c r="D189" s="1">
        <v>0.22700000000000001</v>
      </c>
      <c r="E189" s="1">
        <v>31.4</v>
      </c>
      <c r="F189" s="1">
        <v>9</v>
      </c>
      <c r="G189" s="1" t="s">
        <v>18</v>
      </c>
      <c r="H189" s="1">
        <v>3468</v>
      </c>
      <c r="I189" s="1" t="s">
        <v>10</v>
      </c>
    </row>
    <row r="190" spans="1:9" s="1" customFormat="1" x14ac:dyDescent="0.3">
      <c r="A190" s="2">
        <v>46601</v>
      </c>
      <c r="B190" s="2" t="s">
        <v>30</v>
      </c>
      <c r="C190" s="1" t="e">
        <v>#N/A</v>
      </c>
      <c r="D190" s="1">
        <v>0.105</v>
      </c>
      <c r="E190" s="1">
        <v>53.8</v>
      </c>
      <c r="F190" s="1">
        <v>14</v>
      </c>
      <c r="G190" s="1" t="s">
        <v>14</v>
      </c>
      <c r="H190" s="1" t="e">
        <v>#N/A</v>
      </c>
      <c r="I190" s="1" t="s">
        <v>10</v>
      </c>
    </row>
    <row r="191" spans="1:9" s="1" customFormat="1" x14ac:dyDescent="0.3">
      <c r="A191" s="2">
        <v>46608</v>
      </c>
      <c r="B191" s="2" t="s">
        <v>20</v>
      </c>
      <c r="C191" s="1">
        <v>0.75</v>
      </c>
      <c r="D191" s="1">
        <v>0.46200000000000002</v>
      </c>
      <c r="E191" s="1">
        <v>84</v>
      </c>
      <c r="F191" s="1">
        <v>4</v>
      </c>
      <c r="G191" s="1" t="s">
        <v>18</v>
      </c>
      <c r="H191" s="1">
        <v>4981.3999999999996</v>
      </c>
      <c r="I191" s="1" t="s">
        <v>10</v>
      </c>
    </row>
    <row r="192" spans="1:9" s="1" customFormat="1" x14ac:dyDescent="0.3">
      <c r="A192" s="2">
        <v>46615</v>
      </c>
      <c r="B192" s="2" t="s">
        <v>17</v>
      </c>
      <c r="C192" s="1">
        <v>0.71399999999999997</v>
      </c>
      <c r="D192" s="1">
        <v>0.36799999999999999</v>
      </c>
      <c r="E192" s="1">
        <v>98.9</v>
      </c>
      <c r="F192" s="1">
        <v>5</v>
      </c>
      <c r="G192" s="1" t="s">
        <v>18</v>
      </c>
      <c r="H192" s="1">
        <v>3955.1</v>
      </c>
      <c r="I192" s="1" t="s">
        <v>10</v>
      </c>
    </row>
    <row r="193" spans="1:9" s="1" customFormat="1" x14ac:dyDescent="0.3">
      <c r="A193" s="2">
        <v>46622</v>
      </c>
      <c r="B193" s="2" t="s">
        <v>19</v>
      </c>
      <c r="C193" s="1">
        <v>0.46899999999999997</v>
      </c>
      <c r="D193" s="1">
        <v>0.51800000000000002</v>
      </c>
      <c r="E193" s="1">
        <v>89</v>
      </c>
      <c r="F193" s="1">
        <v>12</v>
      </c>
      <c r="G193" s="1" t="s">
        <v>14</v>
      </c>
      <c r="H193" s="1">
        <v>3899.6</v>
      </c>
      <c r="I193" s="1" t="s">
        <v>10</v>
      </c>
    </row>
    <row r="194" spans="1:9" s="1" customFormat="1" x14ac:dyDescent="0.3">
      <c r="A194" s="2">
        <v>46629</v>
      </c>
      <c r="B194" s="2" t="s">
        <v>29</v>
      </c>
      <c r="C194" s="1">
        <v>0.218</v>
      </c>
      <c r="D194" s="1">
        <v>0.51100000000000001</v>
      </c>
      <c r="E194" s="1">
        <v>37.1</v>
      </c>
      <c r="F194" s="1">
        <v>5</v>
      </c>
      <c r="G194" s="1" t="s">
        <v>14</v>
      </c>
      <c r="H194" s="1">
        <v>1713.6</v>
      </c>
      <c r="I194" s="1" t="s">
        <v>12</v>
      </c>
    </row>
    <row r="195" spans="1:9" s="1" customFormat="1" x14ac:dyDescent="0.3">
      <c r="A195" s="2">
        <v>46636</v>
      </c>
      <c r="B195" s="2" t="s">
        <v>30</v>
      </c>
      <c r="C195" s="1">
        <v>0.78700000000000003</v>
      </c>
      <c r="D195" s="1">
        <v>0.52200000000000002</v>
      </c>
      <c r="E195" s="1">
        <v>19.5</v>
      </c>
      <c r="F195" s="1">
        <v>8</v>
      </c>
      <c r="G195" s="1" t="s">
        <v>18</v>
      </c>
      <c r="H195" s="1">
        <v>5344.3</v>
      </c>
      <c r="I195" s="1" t="s">
        <v>10</v>
      </c>
    </row>
    <row r="196" spans="1:9" s="1" customFormat="1" x14ac:dyDescent="0.3">
      <c r="A196" s="2">
        <v>46643</v>
      </c>
      <c r="B196" s="2" t="s">
        <v>24</v>
      </c>
      <c r="C196" s="1">
        <v>0.20799999999999999</v>
      </c>
      <c r="D196" s="1">
        <v>0.34300000000000003</v>
      </c>
      <c r="E196" s="1">
        <v>48.9</v>
      </c>
      <c r="F196" s="1">
        <v>3</v>
      </c>
      <c r="G196" s="1" t="s">
        <v>9</v>
      </c>
      <c r="H196" s="1">
        <v>1706.7</v>
      </c>
      <c r="I196" s="1" t="s">
        <v>12</v>
      </c>
    </row>
    <row r="197" spans="1:9" s="1" customFormat="1" x14ac:dyDescent="0.3">
      <c r="A197" s="2">
        <v>46650</v>
      </c>
      <c r="B197" s="2" t="s">
        <v>27</v>
      </c>
      <c r="C197" s="1">
        <v>0.69299999999999995</v>
      </c>
      <c r="D197" s="1">
        <v>0.26700000000000002</v>
      </c>
      <c r="E197" s="1">
        <v>74.2</v>
      </c>
      <c r="F197" s="1">
        <v>1</v>
      </c>
      <c r="G197" s="1" t="s">
        <v>18</v>
      </c>
      <c r="H197" s="1">
        <v>4131.7</v>
      </c>
      <c r="I197" s="1" t="s">
        <v>10</v>
      </c>
    </row>
    <row r="198" spans="1:9" s="1" customFormat="1" x14ac:dyDescent="0.3">
      <c r="A198" s="2">
        <v>46657</v>
      </c>
      <c r="B198" s="2" t="s">
        <v>25</v>
      </c>
      <c r="C198" s="1">
        <v>0.879</v>
      </c>
      <c r="D198" s="1">
        <v>0.496</v>
      </c>
      <c r="E198" s="1">
        <v>49.3</v>
      </c>
      <c r="F198" s="1">
        <v>10</v>
      </c>
      <c r="G198" s="1" t="s">
        <v>14</v>
      </c>
      <c r="H198" s="1">
        <v>5106.7</v>
      </c>
      <c r="I198" s="1" t="s">
        <v>10</v>
      </c>
    </row>
    <row r="199" spans="1:9" s="1" customFormat="1" x14ac:dyDescent="0.3">
      <c r="A199" s="2">
        <v>46664</v>
      </c>
      <c r="B199" s="2" t="s">
        <v>8</v>
      </c>
      <c r="C199" s="1">
        <v>0.50600000000000001</v>
      </c>
      <c r="D199" s="1">
        <v>0.32600000000000001</v>
      </c>
      <c r="E199" s="1">
        <v>48.3</v>
      </c>
      <c r="F199" s="1">
        <v>10</v>
      </c>
      <c r="G199" s="1" t="s">
        <v>14</v>
      </c>
      <c r="H199" s="1">
        <v>3073.8</v>
      </c>
      <c r="I199" s="1" t="s">
        <v>10</v>
      </c>
    </row>
    <row r="200" spans="1:9" s="1" customFormat="1" x14ac:dyDescent="0.3">
      <c r="A200" s="2">
        <v>46671</v>
      </c>
      <c r="B200" s="2" t="s">
        <v>32</v>
      </c>
      <c r="C200" s="1">
        <v>0.36399999999999999</v>
      </c>
      <c r="D200" s="1">
        <v>0.192</v>
      </c>
      <c r="E200" s="1">
        <v>83.8</v>
      </c>
      <c r="F200" s="1">
        <v>8</v>
      </c>
      <c r="G200" s="1" t="s">
        <v>9</v>
      </c>
      <c r="H200" s="1">
        <v>1686.2</v>
      </c>
      <c r="I200" s="1" t="s">
        <v>12</v>
      </c>
    </row>
    <row r="201" spans="1:9" s="1" customFormat="1" x14ac:dyDescent="0.3">
      <c r="A201" s="2">
        <v>46678</v>
      </c>
      <c r="B201" s="2" t="s">
        <v>26</v>
      </c>
      <c r="C201" s="1">
        <v>0.69299999999999995</v>
      </c>
      <c r="D201" s="1">
        <v>0.52700000000000002</v>
      </c>
      <c r="E201" s="1">
        <v>36.1</v>
      </c>
      <c r="F201" s="1">
        <v>1</v>
      </c>
      <c r="G201" s="1" t="s">
        <v>18</v>
      </c>
      <c r="H201" s="1">
        <v>3912.1</v>
      </c>
      <c r="I201" s="1" t="s">
        <v>10</v>
      </c>
    </row>
    <row r="202" spans="1:9" s="1" customFormat="1" x14ac:dyDescent="0.3">
      <c r="A202" s="2">
        <v>46685</v>
      </c>
      <c r="B202" s="2" t="s">
        <v>27</v>
      </c>
      <c r="C202" s="1">
        <v>0.77200000000000002</v>
      </c>
      <c r="D202" s="1">
        <v>0.54100000000000004</v>
      </c>
      <c r="E202" s="1">
        <v>86</v>
      </c>
      <c r="F202" s="1">
        <v>9</v>
      </c>
      <c r="G202" s="1" t="s">
        <v>18</v>
      </c>
      <c r="H202" s="1">
        <v>5259.2</v>
      </c>
      <c r="I202" s="1" t="s">
        <v>10</v>
      </c>
    </row>
    <row r="203" spans="1:9" s="1" customFormat="1" x14ac:dyDescent="0.3">
      <c r="A203" s="2">
        <v>46692</v>
      </c>
      <c r="B203" s="2" t="s">
        <v>11</v>
      </c>
      <c r="C203" s="1">
        <v>0.58299999999999996</v>
      </c>
      <c r="D203" s="1">
        <v>0.33300000000000002</v>
      </c>
      <c r="E203" s="1" t="e">
        <v>#N/A</v>
      </c>
      <c r="F203" s="1">
        <v>8</v>
      </c>
      <c r="G203" s="1" t="s">
        <v>18</v>
      </c>
      <c r="H203" s="1" t="e">
        <v>#N/A</v>
      </c>
      <c r="I203" s="1" t="s">
        <v>12</v>
      </c>
    </row>
    <row r="204" spans="1:9" s="1" customFormat="1" x14ac:dyDescent="0.3">
      <c r="A204" s="2">
        <v>46699</v>
      </c>
      <c r="B204" s="2" t="s">
        <v>13</v>
      </c>
      <c r="C204" s="1">
        <v>0.877</v>
      </c>
      <c r="D204" s="1">
        <v>0.13800000000000001</v>
      </c>
      <c r="E204" s="1">
        <v>32.799999999999997</v>
      </c>
      <c r="F204" s="1">
        <v>1</v>
      </c>
      <c r="G204" s="1" t="s">
        <v>14</v>
      </c>
      <c r="H204" s="1">
        <v>4059.6</v>
      </c>
      <c r="I204" s="1" t="s">
        <v>10</v>
      </c>
    </row>
    <row r="205" spans="1:9" s="1" customFormat="1" x14ac:dyDescent="0.3">
      <c r="A205" s="2">
        <v>46706</v>
      </c>
      <c r="B205" s="2" t="s">
        <v>33</v>
      </c>
      <c r="C205" s="1">
        <v>0.23599999999999999</v>
      </c>
      <c r="D205" s="1">
        <v>0.29399999999999998</v>
      </c>
      <c r="E205" s="1">
        <v>45.4</v>
      </c>
      <c r="F205" s="1">
        <v>11</v>
      </c>
      <c r="G205" s="1" t="s">
        <v>18</v>
      </c>
      <c r="H205" s="1">
        <v>1060</v>
      </c>
      <c r="I205" s="1" t="s">
        <v>12</v>
      </c>
    </row>
    <row r="206" spans="1:9" s="1" customFormat="1" x14ac:dyDescent="0.3">
      <c r="A206" s="2">
        <v>46713</v>
      </c>
      <c r="B206" s="2" t="s">
        <v>19</v>
      </c>
      <c r="C206" s="1">
        <v>0.55300000000000005</v>
      </c>
      <c r="D206" s="1">
        <v>0.502</v>
      </c>
      <c r="E206" s="1">
        <v>76.2</v>
      </c>
      <c r="F206" s="1">
        <v>7</v>
      </c>
      <c r="G206" s="1" t="s">
        <v>9</v>
      </c>
      <c r="H206" s="1">
        <v>3123.5</v>
      </c>
      <c r="I206" s="1" t="s">
        <v>10</v>
      </c>
    </row>
    <row r="207" spans="1:9" s="1" customFormat="1" x14ac:dyDescent="0.3">
      <c r="A207" s="2">
        <v>46720</v>
      </c>
      <c r="B207" s="2" t="s">
        <v>28</v>
      </c>
      <c r="C207" s="1">
        <v>0.70299999999999996</v>
      </c>
      <c r="D207" s="1">
        <v>0.55100000000000005</v>
      </c>
      <c r="E207" s="1">
        <v>12.6</v>
      </c>
      <c r="F207" s="1">
        <v>8</v>
      </c>
      <c r="G207" s="1" t="s">
        <v>14</v>
      </c>
      <c r="H207" s="1">
        <v>4107.8</v>
      </c>
      <c r="I207" s="1" t="s">
        <v>10</v>
      </c>
    </row>
    <row r="208" spans="1:9" s="1" customFormat="1" x14ac:dyDescent="0.3">
      <c r="A208" s="2">
        <v>46727</v>
      </c>
      <c r="B208" s="2" t="s">
        <v>29</v>
      </c>
      <c r="C208" s="1">
        <v>0.80400000000000005</v>
      </c>
      <c r="D208" s="1">
        <v>0.20200000000000001</v>
      </c>
      <c r="E208" s="1">
        <v>19.600000000000001</v>
      </c>
      <c r="F208" s="1">
        <v>11</v>
      </c>
      <c r="G208" s="1" t="s">
        <v>14</v>
      </c>
      <c r="H208" s="1">
        <v>4942.7</v>
      </c>
      <c r="I208" s="1" t="s">
        <v>10</v>
      </c>
    </row>
    <row r="209" spans="1:9" s="1" customFormat="1" x14ac:dyDescent="0.3">
      <c r="A209" s="2">
        <v>46734</v>
      </c>
      <c r="B209" s="2" t="s">
        <v>28</v>
      </c>
      <c r="C209" s="1">
        <v>0.32500000000000001</v>
      </c>
      <c r="D209" s="1">
        <v>0.13300000000000001</v>
      </c>
      <c r="E209" s="1">
        <v>95.1</v>
      </c>
      <c r="F209" s="1">
        <v>9</v>
      </c>
      <c r="G209" s="1" t="s">
        <v>18</v>
      </c>
      <c r="H209" s="1">
        <v>2397.4</v>
      </c>
      <c r="I209" s="1" t="s">
        <v>12</v>
      </c>
    </row>
    <row r="210" spans="1:9" s="1" customFormat="1" x14ac:dyDescent="0.3">
      <c r="A210" s="2">
        <v>46741</v>
      </c>
      <c r="B210" s="2" t="s">
        <v>30</v>
      </c>
      <c r="C210" s="1">
        <v>0.76</v>
      </c>
      <c r="D210" s="1">
        <v>0.53900000000000003</v>
      </c>
      <c r="E210" s="1">
        <v>17.5</v>
      </c>
      <c r="F210" s="1">
        <v>8</v>
      </c>
      <c r="G210" s="1" t="s">
        <v>9</v>
      </c>
      <c r="H210" s="1">
        <v>4292.2</v>
      </c>
      <c r="I210" s="1" t="s">
        <v>10</v>
      </c>
    </row>
    <row r="211" spans="1:9" s="1" customFormat="1" x14ac:dyDescent="0.3">
      <c r="A211" s="2">
        <v>46748</v>
      </c>
      <c r="B211" s="2" t="s">
        <v>32</v>
      </c>
      <c r="C211" s="1">
        <v>0.58699999999999997</v>
      </c>
      <c r="D211" s="1">
        <v>0.29499999999999998</v>
      </c>
      <c r="E211" s="1">
        <v>56.8</v>
      </c>
      <c r="F211" s="1">
        <v>9</v>
      </c>
      <c r="G211" s="1" t="s">
        <v>14</v>
      </c>
      <c r="H211" s="1">
        <v>2962.5</v>
      </c>
      <c r="I211" s="1" t="s">
        <v>12</v>
      </c>
    </row>
    <row r="212" spans="1:9" s="1" customFormat="1" x14ac:dyDescent="0.3">
      <c r="A212" s="2">
        <v>46755</v>
      </c>
      <c r="B212" s="2" t="s">
        <v>24</v>
      </c>
      <c r="C212" s="1">
        <v>0.47799999999999998</v>
      </c>
      <c r="D212" s="1">
        <v>0.371</v>
      </c>
      <c r="E212" s="1">
        <v>57.9</v>
      </c>
      <c r="F212" s="1">
        <v>8</v>
      </c>
      <c r="G212" s="1" t="s">
        <v>14</v>
      </c>
      <c r="H212" s="1">
        <v>2902.9</v>
      </c>
      <c r="I212" s="1" t="s">
        <v>12</v>
      </c>
    </row>
    <row r="213" spans="1:9" s="1" customFormat="1" x14ac:dyDescent="0.3">
      <c r="A213" s="2">
        <v>46762</v>
      </c>
      <c r="B213" s="2" t="s">
        <v>24</v>
      </c>
      <c r="C213" s="1">
        <v>0.29199999999999998</v>
      </c>
      <c r="D213" s="1">
        <v>0.58399999999999996</v>
      </c>
      <c r="E213" s="1">
        <v>49</v>
      </c>
      <c r="F213" s="1">
        <v>1</v>
      </c>
      <c r="G213" s="1" t="s">
        <v>18</v>
      </c>
      <c r="H213" s="1">
        <v>1853.1</v>
      </c>
      <c r="I213" s="1" t="s">
        <v>12</v>
      </c>
    </row>
    <row r="214" spans="1:9" s="1" customFormat="1" x14ac:dyDescent="0.3">
      <c r="A214" s="2">
        <v>46769</v>
      </c>
      <c r="B214" s="2" t="s">
        <v>20</v>
      </c>
      <c r="C214" s="1">
        <v>0.80600000000000005</v>
      </c>
      <c r="D214" s="1">
        <v>0.13300000000000001</v>
      </c>
      <c r="E214" s="1">
        <v>64.5</v>
      </c>
      <c r="F214" s="1">
        <v>3</v>
      </c>
      <c r="G214" s="1" t="s">
        <v>18</v>
      </c>
      <c r="H214" s="1">
        <v>4071.4</v>
      </c>
      <c r="I214" s="1" t="s">
        <v>10</v>
      </c>
    </row>
    <row r="215" spans="1:9" s="1" customFormat="1" x14ac:dyDescent="0.3">
      <c r="A215" s="2">
        <v>46776</v>
      </c>
      <c r="B215" s="2" t="s">
        <v>17</v>
      </c>
      <c r="C215" s="1">
        <v>0.31</v>
      </c>
      <c r="D215" s="1">
        <v>0.42399999999999999</v>
      </c>
      <c r="E215" s="1">
        <v>23</v>
      </c>
      <c r="F215" s="1">
        <v>6</v>
      </c>
      <c r="G215" s="1" t="s">
        <v>9</v>
      </c>
      <c r="H215" s="1">
        <v>2742.4</v>
      </c>
      <c r="I215" s="1" t="s">
        <v>12</v>
      </c>
    </row>
    <row r="216" spans="1:9" s="1" customFormat="1" x14ac:dyDescent="0.3">
      <c r="A216" s="2">
        <v>46783</v>
      </c>
      <c r="B216" s="2" t="s">
        <v>22</v>
      </c>
      <c r="C216" s="1">
        <v>0.41699999999999998</v>
      </c>
      <c r="D216" s="1">
        <v>0.13700000000000001</v>
      </c>
      <c r="E216" s="1">
        <v>55.3</v>
      </c>
      <c r="F216" s="1">
        <v>11</v>
      </c>
      <c r="G216" s="1" t="s">
        <v>18</v>
      </c>
      <c r="H216" s="1">
        <v>2198.8000000000002</v>
      </c>
      <c r="I216" s="1" t="s">
        <v>12</v>
      </c>
    </row>
    <row r="217" spans="1:9" s="1" customFormat="1" x14ac:dyDescent="0.3">
      <c r="A217" s="2">
        <v>46790</v>
      </c>
      <c r="B217" s="2" t="s">
        <v>28</v>
      </c>
      <c r="C217" s="1">
        <v>0.40300000000000002</v>
      </c>
      <c r="D217" s="1">
        <v>0.28799999999999998</v>
      </c>
      <c r="E217" s="1">
        <v>37.200000000000003</v>
      </c>
      <c r="F217" s="1">
        <v>1</v>
      </c>
      <c r="G217" s="1" t="s">
        <v>9</v>
      </c>
      <c r="H217" s="1">
        <v>3002.1</v>
      </c>
      <c r="I217" s="1" t="s">
        <v>10</v>
      </c>
    </row>
    <row r="218" spans="1:9" s="1" customFormat="1" x14ac:dyDescent="0.3">
      <c r="A218" s="2">
        <v>46797</v>
      </c>
      <c r="B218" s="2" t="s">
        <v>17</v>
      </c>
      <c r="C218" s="1">
        <v>0.81</v>
      </c>
      <c r="D218" s="1">
        <v>0.502</v>
      </c>
      <c r="E218" s="1">
        <v>66.2</v>
      </c>
      <c r="F218" s="1" t="e">
        <v>#N/A</v>
      </c>
      <c r="G218" s="1" t="s">
        <v>14</v>
      </c>
      <c r="H218" s="1">
        <v>4103.8999999999996</v>
      </c>
      <c r="I218" s="1" t="s">
        <v>10</v>
      </c>
    </row>
    <row r="219" spans="1:9" s="1" customFormat="1" x14ac:dyDescent="0.3">
      <c r="A219" s="2">
        <v>46804</v>
      </c>
      <c r="B219" s="2" t="s">
        <v>27</v>
      </c>
      <c r="C219" s="1">
        <v>0.67100000000000004</v>
      </c>
      <c r="D219" s="1">
        <v>0.317</v>
      </c>
      <c r="E219" s="1">
        <v>14.1</v>
      </c>
      <c r="F219" s="1">
        <v>2</v>
      </c>
      <c r="G219" s="1" t="s">
        <v>9</v>
      </c>
      <c r="H219" s="1">
        <v>4091.8</v>
      </c>
      <c r="I219" s="1" t="s">
        <v>10</v>
      </c>
    </row>
    <row r="220" spans="1:9" s="1" customFormat="1" x14ac:dyDescent="0.3">
      <c r="A220" s="2">
        <v>46811</v>
      </c>
      <c r="B220" s="2" t="s">
        <v>23</v>
      </c>
      <c r="C220" s="1">
        <v>0.75800000000000001</v>
      </c>
      <c r="D220" s="1">
        <v>0.59899999999999998</v>
      </c>
      <c r="E220" s="1">
        <v>57.1</v>
      </c>
      <c r="F220" s="1">
        <v>11</v>
      </c>
      <c r="G220" s="1" t="s">
        <v>9</v>
      </c>
      <c r="H220" s="1">
        <v>4935.2</v>
      </c>
      <c r="I220" s="1" t="s">
        <v>10</v>
      </c>
    </row>
    <row r="221" spans="1:9" s="1" customFormat="1" x14ac:dyDescent="0.3">
      <c r="A221" s="2">
        <v>46818</v>
      </c>
      <c r="B221" s="2" t="s">
        <v>11</v>
      </c>
      <c r="C221" s="1">
        <v>0.375</v>
      </c>
      <c r="D221" s="1">
        <v>0.38</v>
      </c>
      <c r="E221" s="1">
        <v>18.5</v>
      </c>
      <c r="F221" s="1">
        <v>3</v>
      </c>
      <c r="G221" s="1" t="s">
        <v>9</v>
      </c>
      <c r="H221" s="1">
        <v>1835.5</v>
      </c>
      <c r="I221" s="1" t="s">
        <v>12</v>
      </c>
    </row>
    <row r="222" spans="1:9" s="1" customFormat="1" x14ac:dyDescent="0.3">
      <c r="A222" s="2">
        <v>46825</v>
      </c>
      <c r="B222" s="2" t="s">
        <v>20</v>
      </c>
      <c r="C222" s="1">
        <v>0.63700000000000001</v>
      </c>
      <c r="D222" s="1">
        <v>0.26100000000000001</v>
      </c>
      <c r="E222" s="1">
        <v>27.9</v>
      </c>
      <c r="F222" s="1">
        <v>7</v>
      </c>
      <c r="G222" s="1" t="s">
        <v>14</v>
      </c>
      <c r="H222" s="1">
        <v>4432</v>
      </c>
      <c r="I222" s="1" t="s">
        <v>10</v>
      </c>
    </row>
    <row r="223" spans="1:9" s="1" customFormat="1" x14ac:dyDescent="0.3">
      <c r="A223" s="2">
        <v>46832</v>
      </c>
      <c r="B223" s="2" t="s">
        <v>8</v>
      </c>
      <c r="C223" s="1">
        <v>0.6</v>
      </c>
      <c r="D223" s="1">
        <v>0.21</v>
      </c>
      <c r="E223" s="1">
        <v>21.9</v>
      </c>
      <c r="F223" s="1">
        <v>5</v>
      </c>
      <c r="G223" s="1" t="s">
        <v>18</v>
      </c>
      <c r="H223" s="1">
        <v>3329.4</v>
      </c>
      <c r="I223" s="1" t="s">
        <v>10</v>
      </c>
    </row>
    <row r="224" spans="1:9" s="1" customFormat="1" x14ac:dyDescent="0.3">
      <c r="A224" s="2">
        <v>46839</v>
      </c>
      <c r="B224" s="2" t="s">
        <v>29</v>
      </c>
      <c r="C224" s="1">
        <v>0.78300000000000003</v>
      </c>
      <c r="D224" s="1">
        <v>0.27500000000000002</v>
      </c>
      <c r="E224" s="1">
        <v>18.3</v>
      </c>
      <c r="F224" s="1">
        <v>10</v>
      </c>
      <c r="G224" s="1" t="s">
        <v>14</v>
      </c>
      <c r="H224" s="1">
        <v>4727.5</v>
      </c>
      <c r="I224" s="1" t="s">
        <v>10</v>
      </c>
    </row>
    <row r="225" spans="1:9" s="1" customFormat="1" x14ac:dyDescent="0.3">
      <c r="A225" s="2">
        <v>46846</v>
      </c>
      <c r="B225" s="2" t="s">
        <v>8</v>
      </c>
      <c r="C225" s="1">
        <v>0.83399999999999996</v>
      </c>
      <c r="D225" s="1">
        <v>0.28599999999999998</v>
      </c>
      <c r="E225" s="1">
        <v>82.6</v>
      </c>
      <c r="F225" s="1">
        <v>1</v>
      </c>
      <c r="G225" s="1" t="s">
        <v>18</v>
      </c>
      <c r="H225" s="1">
        <v>4559.7</v>
      </c>
      <c r="I225" s="1" t="s">
        <v>10</v>
      </c>
    </row>
    <row r="226" spans="1:9" s="1" customFormat="1" x14ac:dyDescent="0.3">
      <c r="A226" s="2">
        <v>46853</v>
      </c>
      <c r="B226" s="2" t="s">
        <v>22</v>
      </c>
      <c r="C226" s="1">
        <v>0.20899999999999999</v>
      </c>
      <c r="D226" s="1">
        <v>0.13400000000000001</v>
      </c>
      <c r="E226" s="1">
        <v>28.6</v>
      </c>
      <c r="F226" s="1">
        <v>14</v>
      </c>
      <c r="G226" s="1" t="s">
        <v>9</v>
      </c>
      <c r="H226" s="1">
        <v>2453.9</v>
      </c>
      <c r="I226" s="1" t="s">
        <v>12</v>
      </c>
    </row>
    <row r="227" spans="1:9" s="1" customFormat="1" x14ac:dyDescent="0.3">
      <c r="A227" s="2">
        <v>46860</v>
      </c>
      <c r="B227" s="2" t="s">
        <v>17</v>
      </c>
      <c r="C227" s="1">
        <v>0.67200000000000004</v>
      </c>
      <c r="D227" s="1">
        <v>0.28499999999999998</v>
      </c>
      <c r="E227" s="1">
        <v>92.7</v>
      </c>
      <c r="F227" s="1">
        <v>8</v>
      </c>
      <c r="G227" s="1" t="s">
        <v>9</v>
      </c>
      <c r="H227" s="1">
        <v>4666.2</v>
      </c>
      <c r="I227" s="1" t="s">
        <v>10</v>
      </c>
    </row>
    <row r="228" spans="1:9" s="1" customFormat="1" x14ac:dyDescent="0.3">
      <c r="A228" s="2">
        <v>46867</v>
      </c>
      <c r="B228" s="2" t="s">
        <v>8</v>
      </c>
      <c r="C228" s="1">
        <v>0.23599999999999999</v>
      </c>
      <c r="D228" s="1">
        <v>0.33200000000000002</v>
      </c>
      <c r="E228" s="1">
        <v>97</v>
      </c>
      <c r="F228" s="1">
        <v>13</v>
      </c>
      <c r="G228" s="1" t="s">
        <v>9</v>
      </c>
      <c r="H228" s="1">
        <v>2192.6</v>
      </c>
      <c r="I228" s="1" t="s">
        <v>12</v>
      </c>
    </row>
    <row r="229" spans="1:9" s="1" customFormat="1" x14ac:dyDescent="0.3">
      <c r="A229" s="2">
        <v>46874</v>
      </c>
      <c r="B229" s="2" t="s">
        <v>21</v>
      </c>
      <c r="C229" s="1">
        <v>0.58399999999999996</v>
      </c>
      <c r="D229" s="1">
        <v>0.46100000000000002</v>
      </c>
      <c r="E229" s="1">
        <v>57.1</v>
      </c>
      <c r="F229" s="1">
        <v>1</v>
      </c>
      <c r="G229" s="1" t="s">
        <v>9</v>
      </c>
      <c r="H229" s="1">
        <v>4046.1</v>
      </c>
      <c r="I229" s="1" t="s">
        <v>10</v>
      </c>
    </row>
    <row r="230" spans="1:9" s="1" customFormat="1" x14ac:dyDescent="0.3">
      <c r="A230" s="2">
        <v>46881</v>
      </c>
      <c r="B230" s="2" t="s">
        <v>11</v>
      </c>
      <c r="C230" s="1">
        <v>0.40100000000000002</v>
      </c>
      <c r="D230" s="1">
        <v>0.42799999999999999</v>
      </c>
      <c r="E230" s="1">
        <v>14.3</v>
      </c>
      <c r="F230" s="1">
        <v>12</v>
      </c>
      <c r="G230" s="1" t="s">
        <v>9</v>
      </c>
      <c r="H230" s="1">
        <v>3103.7</v>
      </c>
      <c r="I230" s="1" t="s">
        <v>10</v>
      </c>
    </row>
    <row r="231" spans="1:9" s="1" customFormat="1" x14ac:dyDescent="0.3">
      <c r="A231" s="2">
        <v>46888</v>
      </c>
      <c r="B231" s="2" t="s">
        <v>13</v>
      </c>
      <c r="C231" s="1">
        <v>0.41499999999999998</v>
      </c>
      <c r="D231" s="1">
        <v>0.45400000000000001</v>
      </c>
      <c r="E231" s="1">
        <v>37.5</v>
      </c>
      <c r="F231" s="1">
        <v>14</v>
      </c>
      <c r="G231" s="1" t="s">
        <v>18</v>
      </c>
      <c r="H231" s="1">
        <v>3862</v>
      </c>
      <c r="I231" s="1" t="s">
        <v>10</v>
      </c>
    </row>
    <row r="232" spans="1:9" s="1" customFormat="1" x14ac:dyDescent="0.3">
      <c r="A232" s="2">
        <v>46895</v>
      </c>
      <c r="B232" s="2" t="s">
        <v>13</v>
      </c>
      <c r="C232" s="1">
        <v>0.44700000000000001</v>
      </c>
      <c r="D232" s="1">
        <v>0.104</v>
      </c>
      <c r="E232" s="1">
        <v>79.8</v>
      </c>
      <c r="F232" s="1">
        <v>11</v>
      </c>
      <c r="G232" s="1" t="s">
        <v>18</v>
      </c>
      <c r="H232" s="1">
        <v>2080.4</v>
      </c>
      <c r="I232" s="1" t="s">
        <v>12</v>
      </c>
    </row>
    <row r="233" spans="1:9" s="1" customFormat="1" x14ac:dyDescent="0.3">
      <c r="A233" s="2">
        <v>46902</v>
      </c>
      <c r="B233" s="2" t="s">
        <v>22</v>
      </c>
      <c r="C233" s="1">
        <v>0.63500000000000001</v>
      </c>
      <c r="D233" s="1">
        <v>0.20899999999999999</v>
      </c>
      <c r="E233" s="1">
        <v>36.700000000000003</v>
      </c>
      <c r="F233" s="1">
        <v>4</v>
      </c>
      <c r="G233" s="1" t="s">
        <v>9</v>
      </c>
      <c r="H233" s="1">
        <v>3186.3</v>
      </c>
      <c r="I233" s="1" t="s">
        <v>10</v>
      </c>
    </row>
    <row r="234" spans="1:9" s="1" customFormat="1" x14ac:dyDescent="0.3">
      <c r="A234" s="2">
        <v>46909</v>
      </c>
      <c r="B234" s="2" t="s">
        <v>27</v>
      </c>
      <c r="C234" s="1">
        <v>0.434</v>
      </c>
      <c r="D234" s="1">
        <v>0.43099999999999999</v>
      </c>
      <c r="E234" s="1">
        <v>8.6999999999999993</v>
      </c>
      <c r="F234" s="1">
        <v>11</v>
      </c>
      <c r="G234" s="1" t="s">
        <v>14</v>
      </c>
      <c r="H234" s="1">
        <v>3182.2</v>
      </c>
      <c r="I234" s="1" t="s">
        <v>10</v>
      </c>
    </row>
    <row r="235" spans="1:9" s="1" customFormat="1" x14ac:dyDescent="0.3">
      <c r="A235" s="2">
        <v>46916</v>
      </c>
      <c r="B235" s="2" t="s">
        <v>32</v>
      </c>
      <c r="C235" s="1">
        <v>0.71299999999999997</v>
      </c>
      <c r="D235" s="1">
        <v>0.34200000000000003</v>
      </c>
      <c r="E235" s="1">
        <v>55.7</v>
      </c>
      <c r="F235" s="1">
        <v>3</v>
      </c>
      <c r="G235" s="1" t="s">
        <v>14</v>
      </c>
      <c r="H235" s="1">
        <v>4335.8999999999996</v>
      </c>
      <c r="I235" s="1" t="s">
        <v>10</v>
      </c>
    </row>
    <row r="236" spans="1:9" s="1" customFormat="1" x14ac:dyDescent="0.3">
      <c r="A236" s="2">
        <v>46923</v>
      </c>
      <c r="B236" s="2" t="s">
        <v>17</v>
      </c>
      <c r="C236" s="1">
        <v>0.48299999999999998</v>
      </c>
      <c r="D236" s="1">
        <v>0.10299999999999999</v>
      </c>
      <c r="E236" s="1">
        <v>84.5</v>
      </c>
      <c r="F236" s="1">
        <v>12</v>
      </c>
      <c r="G236" s="1" t="s">
        <v>9</v>
      </c>
      <c r="H236" s="1">
        <v>3627.6</v>
      </c>
      <c r="I236" s="1" t="s">
        <v>10</v>
      </c>
    </row>
    <row r="237" spans="1:9" s="1" customFormat="1" x14ac:dyDescent="0.3">
      <c r="A237" s="2">
        <v>46930</v>
      </c>
      <c r="B237" s="2" t="s">
        <v>8</v>
      </c>
      <c r="C237" s="1">
        <v>0.248</v>
      </c>
      <c r="D237" s="1">
        <v>0.502</v>
      </c>
      <c r="E237" s="1">
        <v>79.599999999999994</v>
      </c>
      <c r="F237" s="1">
        <v>6</v>
      </c>
      <c r="G237" s="1" t="s">
        <v>18</v>
      </c>
      <c r="H237" s="1">
        <v>1975.1</v>
      </c>
      <c r="I237" s="1" t="s">
        <v>12</v>
      </c>
    </row>
    <row r="238" spans="1:9" s="1" customFormat="1" x14ac:dyDescent="0.3">
      <c r="A238" s="2">
        <v>46937</v>
      </c>
      <c r="B238" s="2" t="s">
        <v>11</v>
      </c>
      <c r="C238" s="1">
        <v>0.749</v>
      </c>
      <c r="D238" s="1">
        <v>0.48599999999999999</v>
      </c>
      <c r="E238" s="1">
        <v>17.5</v>
      </c>
      <c r="F238" s="1">
        <v>7</v>
      </c>
      <c r="G238" s="1" t="s">
        <v>14</v>
      </c>
      <c r="H238" s="1">
        <v>3907.1</v>
      </c>
      <c r="I238" s="1" t="s">
        <v>10</v>
      </c>
    </row>
    <row r="239" spans="1:9" s="1" customFormat="1" x14ac:dyDescent="0.3">
      <c r="A239" s="2">
        <v>46944</v>
      </c>
      <c r="B239" s="2" t="s">
        <v>33</v>
      </c>
      <c r="C239" s="1">
        <v>0.4</v>
      </c>
      <c r="D239" s="1">
        <v>0.374</v>
      </c>
      <c r="E239" s="1">
        <v>67.3</v>
      </c>
      <c r="F239" s="1">
        <v>4</v>
      </c>
      <c r="G239" s="1" t="s">
        <v>14</v>
      </c>
      <c r="H239" s="1">
        <v>2200.6</v>
      </c>
      <c r="I239" s="1" t="s">
        <v>12</v>
      </c>
    </row>
    <row r="240" spans="1:9" s="1" customFormat="1" x14ac:dyDescent="0.3">
      <c r="A240" s="2">
        <v>46951</v>
      </c>
      <c r="B240" s="2" t="s">
        <v>30</v>
      </c>
      <c r="C240" s="1">
        <v>0.503</v>
      </c>
      <c r="D240" s="1">
        <v>0.13300000000000001</v>
      </c>
      <c r="E240" s="1">
        <v>22.1</v>
      </c>
      <c r="F240" s="1">
        <v>9</v>
      </c>
      <c r="G240" s="1" t="s">
        <v>14</v>
      </c>
      <c r="H240" s="1">
        <v>3198.4</v>
      </c>
      <c r="I240" s="1" t="s">
        <v>10</v>
      </c>
    </row>
    <row r="241" spans="1:9" s="1" customFormat="1" x14ac:dyDescent="0.3">
      <c r="A241" s="2">
        <v>46958</v>
      </c>
      <c r="B241" s="2" t="s">
        <v>31</v>
      </c>
      <c r="C241" s="1">
        <v>0.68</v>
      </c>
      <c r="D241" s="1">
        <v>0.48299999999999998</v>
      </c>
      <c r="E241" s="1">
        <v>21.8</v>
      </c>
      <c r="F241" s="1">
        <v>13</v>
      </c>
      <c r="G241" s="1" t="s">
        <v>9</v>
      </c>
      <c r="H241" s="1">
        <v>3983.7</v>
      </c>
      <c r="I241" s="1" t="s">
        <v>10</v>
      </c>
    </row>
    <row r="242" spans="1:9" s="1" customFormat="1" x14ac:dyDescent="0.3">
      <c r="A242" s="2">
        <v>46965</v>
      </c>
      <c r="B242" s="2" t="s">
        <v>20</v>
      </c>
      <c r="C242" s="1">
        <v>0.433</v>
      </c>
      <c r="D242" s="1">
        <v>0.39200000000000002</v>
      </c>
      <c r="E242" s="1">
        <v>87.4</v>
      </c>
      <c r="F242" s="1">
        <v>13</v>
      </c>
      <c r="G242" s="1" t="s">
        <v>14</v>
      </c>
      <c r="H242" s="1">
        <v>3610.4</v>
      </c>
      <c r="I242" s="1" t="s">
        <v>10</v>
      </c>
    </row>
    <row r="243" spans="1:9" s="1" customFormat="1" x14ac:dyDescent="0.3">
      <c r="A243" s="2">
        <v>46972</v>
      </c>
      <c r="B243" s="2" t="s">
        <v>27</v>
      </c>
      <c r="C243" s="1">
        <v>0.24</v>
      </c>
      <c r="D243" s="1">
        <v>0.49099999999999999</v>
      </c>
      <c r="E243" s="1">
        <v>25</v>
      </c>
      <c r="F243" s="1">
        <v>4</v>
      </c>
      <c r="G243" s="1" t="s">
        <v>14</v>
      </c>
      <c r="H243" s="1">
        <v>1376</v>
      </c>
      <c r="I243" s="1" t="s">
        <v>12</v>
      </c>
    </row>
    <row r="244" spans="1:9" s="1" customFormat="1" x14ac:dyDescent="0.3">
      <c r="A244" s="2">
        <v>46979</v>
      </c>
      <c r="B244" s="2" t="s">
        <v>11</v>
      </c>
      <c r="C244" s="1">
        <v>0.46200000000000002</v>
      </c>
      <c r="D244" s="1">
        <v>0.47599999999999998</v>
      </c>
      <c r="E244" s="1">
        <v>26.3</v>
      </c>
      <c r="F244" s="1">
        <v>1</v>
      </c>
      <c r="G244" s="1" t="s">
        <v>14</v>
      </c>
      <c r="H244" s="1">
        <v>3659.8</v>
      </c>
      <c r="I244" s="1" t="s">
        <v>10</v>
      </c>
    </row>
    <row r="245" spans="1:9" s="1" customFormat="1" x14ac:dyDescent="0.3">
      <c r="A245" s="2">
        <v>46986</v>
      </c>
      <c r="B245" s="2" t="s">
        <v>25</v>
      </c>
      <c r="C245" s="1">
        <v>0.86099999999999999</v>
      </c>
      <c r="D245" s="1">
        <v>0.502</v>
      </c>
      <c r="E245" s="1">
        <v>0.1</v>
      </c>
      <c r="F245" s="1">
        <v>7</v>
      </c>
      <c r="G245" s="1" t="s">
        <v>14</v>
      </c>
      <c r="H245" s="1">
        <v>4833.8999999999996</v>
      </c>
      <c r="I245" s="1" t="s">
        <v>10</v>
      </c>
    </row>
    <row r="246" spans="1:9" s="1" customFormat="1" x14ac:dyDescent="0.3">
      <c r="A246" s="2">
        <v>46993</v>
      </c>
      <c r="B246" s="2" t="s">
        <v>32</v>
      </c>
      <c r="C246" s="1">
        <v>0.64900000000000002</v>
      </c>
      <c r="D246" s="1">
        <v>0.35899999999999999</v>
      </c>
      <c r="E246" s="1">
        <v>87.1</v>
      </c>
      <c r="F246" s="1">
        <v>13</v>
      </c>
      <c r="G246" s="1" t="s">
        <v>18</v>
      </c>
      <c r="H246" s="1">
        <v>4297</v>
      </c>
      <c r="I246" s="1" t="s">
        <v>10</v>
      </c>
    </row>
    <row r="247" spans="1:9" s="1" customFormat="1" x14ac:dyDescent="0.3">
      <c r="A247" s="2">
        <v>47000</v>
      </c>
      <c r="B247" s="2" t="s">
        <v>28</v>
      </c>
      <c r="C247" s="1">
        <v>0.67</v>
      </c>
      <c r="D247" s="1">
        <v>0.17</v>
      </c>
      <c r="E247" s="1">
        <v>79.3</v>
      </c>
      <c r="F247" s="1">
        <v>1</v>
      </c>
      <c r="G247" s="1" t="s">
        <v>9</v>
      </c>
      <c r="H247" s="1">
        <v>3714.8</v>
      </c>
      <c r="I247" s="1" t="s">
        <v>10</v>
      </c>
    </row>
    <row r="248" spans="1:9" s="1" customFormat="1" x14ac:dyDescent="0.3">
      <c r="A248" s="2">
        <v>47007</v>
      </c>
      <c r="B248" s="2" t="s">
        <v>26</v>
      </c>
      <c r="C248" s="1">
        <v>0.64300000000000002</v>
      </c>
      <c r="D248" s="1">
        <v>0.436</v>
      </c>
      <c r="E248" s="1">
        <v>62.7</v>
      </c>
      <c r="F248" s="1">
        <v>9</v>
      </c>
      <c r="G248" s="1" t="s">
        <v>9</v>
      </c>
      <c r="H248" s="1">
        <v>4850</v>
      </c>
      <c r="I248" s="1" t="s">
        <v>10</v>
      </c>
    </row>
    <row r="249" spans="1:9" s="1" customFormat="1" x14ac:dyDescent="0.3">
      <c r="A249" s="2">
        <v>47014</v>
      </c>
      <c r="B249" s="2" t="s">
        <v>26</v>
      </c>
      <c r="C249" s="1">
        <v>0.33900000000000002</v>
      </c>
      <c r="D249" s="1">
        <v>0.41</v>
      </c>
      <c r="E249" s="1">
        <v>75</v>
      </c>
      <c r="F249" s="1">
        <v>11</v>
      </c>
      <c r="G249" s="1" t="s">
        <v>18</v>
      </c>
      <c r="H249" s="1">
        <v>1886.7</v>
      </c>
      <c r="I249" s="1" t="s">
        <v>12</v>
      </c>
    </row>
    <row r="250" spans="1:9" s="1" customFormat="1" x14ac:dyDescent="0.3">
      <c r="A250" s="2">
        <v>47021</v>
      </c>
      <c r="B250" s="2" t="s">
        <v>22</v>
      </c>
      <c r="C250" s="1">
        <v>0.49299999999999999</v>
      </c>
      <c r="D250" s="1">
        <v>0.47099999999999997</v>
      </c>
      <c r="E250" s="1">
        <v>15.2</v>
      </c>
      <c r="F250" s="1">
        <v>5</v>
      </c>
      <c r="G250" s="1" t="s">
        <v>18</v>
      </c>
      <c r="H250" s="1">
        <v>3594.8</v>
      </c>
      <c r="I250" s="1" t="s">
        <v>10</v>
      </c>
    </row>
    <row r="251" spans="1:9" s="1" customFormat="1" x14ac:dyDescent="0.3">
      <c r="A251" s="2">
        <v>47028</v>
      </c>
      <c r="B251" s="2" t="s">
        <v>23</v>
      </c>
      <c r="C251" s="1">
        <v>0.72599999999999998</v>
      </c>
      <c r="D251" s="1">
        <v>0.185</v>
      </c>
      <c r="E251" s="1">
        <v>45.8</v>
      </c>
      <c r="F251" s="1">
        <v>7</v>
      </c>
      <c r="G251" s="1" t="s">
        <v>9</v>
      </c>
      <c r="H251" s="1">
        <v>3796.6</v>
      </c>
      <c r="I251" s="1" t="s">
        <v>10</v>
      </c>
    </row>
    <row r="252" spans="1:9" s="1" customFormat="1" x14ac:dyDescent="0.3">
      <c r="A252" s="2">
        <v>47035</v>
      </c>
      <c r="B252" s="2" t="s">
        <v>20</v>
      </c>
      <c r="C252" s="1">
        <v>0.27100000000000002</v>
      </c>
      <c r="D252" s="1">
        <v>0.19700000000000001</v>
      </c>
      <c r="E252" s="1">
        <v>35.1</v>
      </c>
      <c r="F252" s="1">
        <v>5</v>
      </c>
      <c r="G252" s="1" t="s">
        <v>14</v>
      </c>
      <c r="H252" s="1">
        <v>2588.5</v>
      </c>
      <c r="I252" s="1" t="s">
        <v>12</v>
      </c>
    </row>
    <row r="253" spans="1:9" s="1" customFormat="1" x14ac:dyDescent="0.3">
      <c r="A253" s="2">
        <v>47042</v>
      </c>
      <c r="B253" s="2" t="s">
        <v>22</v>
      </c>
      <c r="C253" s="1">
        <v>0.39400000000000002</v>
      </c>
      <c r="D253" s="1">
        <v>0.54500000000000004</v>
      </c>
      <c r="E253" s="1">
        <v>9.4</v>
      </c>
      <c r="F253" s="1">
        <v>3</v>
      </c>
      <c r="G253" s="1" t="s">
        <v>14</v>
      </c>
      <c r="H253" s="1">
        <v>3037.3</v>
      </c>
      <c r="I253" s="1" t="s">
        <v>10</v>
      </c>
    </row>
    <row r="254" spans="1:9" s="1" customFormat="1" x14ac:dyDescent="0.3">
      <c r="A254" s="2">
        <v>47049</v>
      </c>
      <c r="B254" s="2" t="s">
        <v>8</v>
      </c>
      <c r="C254" s="1">
        <v>0.39300000000000002</v>
      </c>
      <c r="D254" s="1">
        <v>0.47499999999999998</v>
      </c>
      <c r="E254" s="1">
        <v>48.6</v>
      </c>
      <c r="F254" s="1">
        <v>12</v>
      </c>
      <c r="G254" s="1" t="s">
        <v>9</v>
      </c>
      <c r="H254" s="1">
        <v>3187</v>
      </c>
      <c r="I254" s="1" t="s">
        <v>10</v>
      </c>
    </row>
    <row r="255" spans="1:9" s="1" customFormat="1" x14ac:dyDescent="0.3">
      <c r="A255" s="2">
        <v>47056</v>
      </c>
      <c r="B255" s="2" t="s">
        <v>8</v>
      </c>
      <c r="C255" s="1">
        <v>0.502</v>
      </c>
      <c r="D255" s="1">
        <v>0.55400000000000005</v>
      </c>
      <c r="E255" s="1">
        <v>92.1</v>
      </c>
      <c r="F255" s="1">
        <v>3</v>
      </c>
      <c r="G255" s="1" t="s">
        <v>14</v>
      </c>
      <c r="H255" s="1">
        <v>3121.9</v>
      </c>
      <c r="I255" s="1" t="s">
        <v>10</v>
      </c>
    </row>
    <row r="256" spans="1:9" s="1" customFormat="1" x14ac:dyDescent="0.3">
      <c r="A256" s="2">
        <v>47063</v>
      </c>
      <c r="B256" s="2" t="s">
        <v>17</v>
      </c>
      <c r="C256" s="1">
        <v>0.88600000000000001</v>
      </c>
      <c r="D256" s="1">
        <v>0.47899999999999998</v>
      </c>
      <c r="E256" s="1">
        <v>4</v>
      </c>
      <c r="F256" s="1">
        <v>5</v>
      </c>
      <c r="G256" s="1" t="s">
        <v>18</v>
      </c>
      <c r="H256" s="1">
        <v>6378.4</v>
      </c>
      <c r="I256" s="1" t="s">
        <v>16</v>
      </c>
    </row>
    <row r="257" spans="1:9" s="1" customFormat="1" x14ac:dyDescent="0.3">
      <c r="A257" s="2">
        <v>47070</v>
      </c>
      <c r="B257" s="2" t="s">
        <v>27</v>
      </c>
      <c r="C257" s="1">
        <v>0.247</v>
      </c>
      <c r="D257" s="1">
        <v>0.39900000000000002</v>
      </c>
      <c r="E257" s="1">
        <v>29.1</v>
      </c>
      <c r="F257" s="1">
        <v>13</v>
      </c>
      <c r="G257" s="1" t="s">
        <v>14</v>
      </c>
      <c r="H257" s="1">
        <v>2588.6</v>
      </c>
      <c r="I257" s="1" t="s">
        <v>12</v>
      </c>
    </row>
    <row r="258" spans="1:9" s="1" customFormat="1" x14ac:dyDescent="0.3">
      <c r="A258" s="2">
        <v>47077</v>
      </c>
      <c r="B258" s="2" t="s">
        <v>20</v>
      </c>
      <c r="C258" s="1">
        <v>0.56299999999999994</v>
      </c>
      <c r="D258" s="1">
        <v>0.42699999999999999</v>
      </c>
      <c r="E258" s="1">
        <v>20.8</v>
      </c>
      <c r="F258" s="1">
        <v>14</v>
      </c>
      <c r="G258" s="1" t="s">
        <v>14</v>
      </c>
      <c r="H258" s="1">
        <v>3798.3</v>
      </c>
      <c r="I258" s="1" t="s">
        <v>10</v>
      </c>
    </row>
    <row r="259" spans="1:9" s="1" customFormat="1" x14ac:dyDescent="0.3">
      <c r="A259" s="2">
        <v>47084</v>
      </c>
      <c r="B259" s="2" t="s">
        <v>20</v>
      </c>
      <c r="C259" s="1">
        <v>0.32600000000000001</v>
      </c>
      <c r="D259" s="1">
        <v>0.54500000000000004</v>
      </c>
      <c r="E259" s="1">
        <v>23.8</v>
      </c>
      <c r="F259" s="1">
        <v>12</v>
      </c>
      <c r="G259" s="1" t="s">
        <v>14</v>
      </c>
      <c r="H259" s="1">
        <v>1812.1</v>
      </c>
      <c r="I259" s="1" t="s">
        <v>12</v>
      </c>
    </row>
    <row r="260" spans="1:9" s="1" customFormat="1" x14ac:dyDescent="0.3">
      <c r="A260" s="2">
        <v>47091</v>
      </c>
      <c r="B260" s="2" t="s">
        <v>29</v>
      </c>
      <c r="C260" s="1">
        <v>0.879</v>
      </c>
      <c r="D260" s="1">
        <v>0.38900000000000001</v>
      </c>
      <c r="E260" s="1">
        <v>90.8</v>
      </c>
      <c r="F260" s="1">
        <v>3</v>
      </c>
      <c r="G260" s="1" t="s">
        <v>9</v>
      </c>
      <c r="H260" s="1">
        <v>4639.3999999999996</v>
      </c>
      <c r="I260" s="1" t="s">
        <v>10</v>
      </c>
    </row>
    <row r="261" spans="1:9" s="1" customFormat="1" x14ac:dyDescent="0.3">
      <c r="A261" s="2">
        <v>47098</v>
      </c>
      <c r="B261" s="2" t="s">
        <v>25</v>
      </c>
      <c r="C261" s="1">
        <v>0.27900000000000003</v>
      </c>
      <c r="D261" s="1">
        <v>0.41599999999999998</v>
      </c>
      <c r="E261" s="1">
        <v>46.8</v>
      </c>
      <c r="F261" s="1">
        <v>7</v>
      </c>
      <c r="G261" s="1" t="s">
        <v>18</v>
      </c>
      <c r="H261" s="1">
        <v>2906.9</v>
      </c>
      <c r="I261" s="1" t="s">
        <v>12</v>
      </c>
    </row>
    <row r="262" spans="1:9" s="1" customFormat="1" x14ac:dyDescent="0.3">
      <c r="A262" s="2">
        <v>47105</v>
      </c>
      <c r="B262" s="2" t="s">
        <v>27</v>
      </c>
      <c r="C262" s="1">
        <v>0.48299999999999998</v>
      </c>
      <c r="D262" s="1">
        <v>0.17799999999999999</v>
      </c>
      <c r="E262" s="1">
        <v>46.6</v>
      </c>
      <c r="F262" s="1">
        <v>8</v>
      </c>
      <c r="G262" s="1" t="s">
        <v>14</v>
      </c>
      <c r="H262" s="1">
        <v>3606.2</v>
      </c>
      <c r="I262" s="1" t="s">
        <v>10</v>
      </c>
    </row>
    <row r="263" spans="1:9" s="1" customFormat="1" x14ac:dyDescent="0.3">
      <c r="A263" s="2">
        <v>47112</v>
      </c>
      <c r="B263" s="2" t="s">
        <v>30</v>
      </c>
      <c r="C263" s="1">
        <v>0.71699999999999997</v>
      </c>
      <c r="D263" s="1">
        <v>0.33700000000000002</v>
      </c>
      <c r="E263" s="1">
        <v>76.099999999999994</v>
      </c>
      <c r="F263" s="1" t="e">
        <v>#N/A</v>
      </c>
      <c r="G263" s="1" t="s">
        <v>9</v>
      </c>
      <c r="H263" s="1">
        <v>4641.5</v>
      </c>
      <c r="I263" s="1" t="s">
        <v>10</v>
      </c>
    </row>
    <row r="264" spans="1:9" s="1" customFormat="1" x14ac:dyDescent="0.3">
      <c r="A264" s="2">
        <v>47119</v>
      </c>
      <c r="B264" s="2" t="s">
        <v>19</v>
      </c>
      <c r="C264" s="1">
        <v>0.69299999999999995</v>
      </c>
      <c r="D264" s="1">
        <v>0.45800000000000002</v>
      </c>
      <c r="E264" s="1">
        <v>15.4</v>
      </c>
      <c r="F264" s="1">
        <v>12</v>
      </c>
      <c r="G264" s="1" t="s">
        <v>14</v>
      </c>
      <c r="H264" s="1">
        <v>5367</v>
      </c>
      <c r="I264" s="1" t="s">
        <v>10</v>
      </c>
    </row>
    <row r="265" spans="1:9" s="1" customFormat="1" x14ac:dyDescent="0.3">
      <c r="A265" s="2">
        <v>47126</v>
      </c>
      <c r="B265" s="2" t="s">
        <v>27</v>
      </c>
      <c r="C265" s="1">
        <v>0.496</v>
      </c>
      <c r="D265" s="1">
        <v>0.23499999999999999</v>
      </c>
      <c r="E265" s="1">
        <v>48.7</v>
      </c>
      <c r="F265" s="1">
        <v>3</v>
      </c>
      <c r="G265" s="1" t="s">
        <v>18</v>
      </c>
      <c r="H265" s="1">
        <v>3098.4</v>
      </c>
      <c r="I265" s="1" t="s">
        <v>10</v>
      </c>
    </row>
    <row r="266" spans="1:9" s="1" customFormat="1" x14ac:dyDescent="0.3">
      <c r="A266" s="2">
        <v>47133</v>
      </c>
      <c r="B266" s="2" t="s">
        <v>11</v>
      </c>
      <c r="C266" s="1">
        <v>0.443</v>
      </c>
      <c r="D266" s="1">
        <v>0.20100000000000001</v>
      </c>
      <c r="E266" s="1">
        <v>43</v>
      </c>
      <c r="F266" s="1">
        <v>3</v>
      </c>
      <c r="G266" s="1" t="s">
        <v>14</v>
      </c>
      <c r="H266" s="1">
        <v>2997.5</v>
      </c>
      <c r="I266" s="1" t="s">
        <v>12</v>
      </c>
    </row>
    <row r="267" spans="1:9" s="1" customFormat="1" x14ac:dyDescent="0.3">
      <c r="A267" s="2">
        <v>47140</v>
      </c>
      <c r="B267" s="2" t="s">
        <v>15</v>
      </c>
      <c r="C267" s="1">
        <v>0.47799999999999998</v>
      </c>
      <c r="D267" s="1">
        <v>0.25700000000000001</v>
      </c>
      <c r="E267" s="1">
        <v>59.7</v>
      </c>
      <c r="F267" s="1">
        <v>1</v>
      </c>
      <c r="G267" s="1" t="s">
        <v>18</v>
      </c>
      <c r="H267" s="1">
        <v>3583.7</v>
      </c>
      <c r="I267" s="1" t="s">
        <v>10</v>
      </c>
    </row>
    <row r="268" spans="1:9" s="1" customFormat="1" x14ac:dyDescent="0.3">
      <c r="A268" s="2">
        <v>47147</v>
      </c>
      <c r="B268" s="2" t="s">
        <v>31</v>
      </c>
      <c r="C268" s="1">
        <v>0.38500000000000001</v>
      </c>
      <c r="D268" s="1">
        <v>0.221</v>
      </c>
      <c r="E268" s="1">
        <v>100</v>
      </c>
      <c r="F268" s="1">
        <v>5</v>
      </c>
      <c r="G268" s="1" t="s">
        <v>14</v>
      </c>
      <c r="H268" s="1">
        <v>2796.6</v>
      </c>
      <c r="I268" s="1" t="s">
        <v>12</v>
      </c>
    </row>
    <row r="269" spans="1:9" s="1" customFormat="1" x14ac:dyDescent="0.3">
      <c r="A269" s="2">
        <v>47154</v>
      </c>
      <c r="B269" s="2" t="s">
        <v>25</v>
      </c>
      <c r="C269" s="1">
        <v>0.34399999999999997</v>
      </c>
      <c r="D269" s="1">
        <v>0.20699999999999999</v>
      </c>
      <c r="E269" s="1">
        <v>76.900000000000006</v>
      </c>
      <c r="F269" s="1">
        <v>2</v>
      </c>
      <c r="G269" s="1" t="s">
        <v>18</v>
      </c>
      <c r="H269" s="1">
        <v>3201.8</v>
      </c>
      <c r="I269" s="1" t="s">
        <v>10</v>
      </c>
    </row>
    <row r="270" spans="1:9" s="1" customFormat="1" x14ac:dyDescent="0.3">
      <c r="A270" s="2">
        <v>47161</v>
      </c>
      <c r="B270" s="2" t="s">
        <v>31</v>
      </c>
      <c r="C270" s="1">
        <v>0.53800000000000003</v>
      </c>
      <c r="D270" s="1">
        <v>0.312</v>
      </c>
      <c r="E270" s="1">
        <v>39.799999999999997</v>
      </c>
      <c r="F270" s="1">
        <v>6</v>
      </c>
      <c r="G270" s="1" t="s">
        <v>14</v>
      </c>
      <c r="H270" s="1">
        <v>2996.2</v>
      </c>
      <c r="I270" s="1" t="s">
        <v>12</v>
      </c>
    </row>
    <row r="271" spans="1:9" s="1" customFormat="1" x14ac:dyDescent="0.3">
      <c r="A271" s="2">
        <v>47168</v>
      </c>
      <c r="B271" s="2" t="s">
        <v>33</v>
      </c>
      <c r="C271" s="1">
        <v>0.38800000000000001</v>
      </c>
      <c r="D271" s="1">
        <v>0.55400000000000005</v>
      </c>
      <c r="E271" s="1">
        <v>82.8</v>
      </c>
      <c r="F271" s="1">
        <v>12</v>
      </c>
      <c r="G271" s="1" t="s">
        <v>18</v>
      </c>
      <c r="H271" s="1">
        <v>1564.4</v>
      </c>
      <c r="I271" s="1" t="s">
        <v>12</v>
      </c>
    </row>
    <row r="272" spans="1:9" s="1" customFormat="1" x14ac:dyDescent="0.3">
      <c r="A272" s="2">
        <v>47175</v>
      </c>
      <c r="B272" s="2" t="s">
        <v>30</v>
      </c>
      <c r="C272" s="1">
        <v>0.40100000000000002</v>
      </c>
      <c r="D272" s="1">
        <v>0.35399999999999998</v>
      </c>
      <c r="E272" s="1">
        <v>17.100000000000001</v>
      </c>
      <c r="F272" s="1">
        <v>10</v>
      </c>
      <c r="G272" s="1" t="s">
        <v>14</v>
      </c>
      <c r="H272" s="1">
        <v>3543</v>
      </c>
      <c r="I272" s="1" t="s">
        <v>10</v>
      </c>
    </row>
    <row r="273" spans="1:9" s="1" customFormat="1" x14ac:dyDescent="0.3">
      <c r="A273" s="2">
        <v>47182</v>
      </c>
      <c r="B273" s="2" t="s">
        <v>30</v>
      </c>
      <c r="C273" s="1">
        <v>0.66</v>
      </c>
      <c r="D273" s="1">
        <v>0.19400000000000001</v>
      </c>
      <c r="E273" s="1">
        <v>3</v>
      </c>
      <c r="F273" s="1">
        <v>10</v>
      </c>
      <c r="G273" s="1" t="s">
        <v>14</v>
      </c>
      <c r="H273" s="1">
        <v>4749</v>
      </c>
      <c r="I273" s="1" t="s">
        <v>10</v>
      </c>
    </row>
    <row r="274" spans="1:9" s="1" customFormat="1" x14ac:dyDescent="0.3">
      <c r="A274" s="2">
        <v>47189</v>
      </c>
      <c r="B274" s="2" t="s">
        <v>11</v>
      </c>
      <c r="C274" s="1">
        <v>0.878</v>
      </c>
      <c r="D274" s="1">
        <v>0.13800000000000001</v>
      </c>
      <c r="E274" s="1">
        <v>20.399999999999999</v>
      </c>
      <c r="F274" s="1">
        <v>4</v>
      </c>
      <c r="G274" s="1" t="s">
        <v>9</v>
      </c>
      <c r="H274" s="1">
        <v>4371.1000000000004</v>
      </c>
      <c r="I274" s="1" t="s">
        <v>10</v>
      </c>
    </row>
    <row r="275" spans="1:9" s="1" customFormat="1" x14ac:dyDescent="0.3">
      <c r="A275" s="2">
        <v>47196</v>
      </c>
      <c r="B275" s="2" t="s">
        <v>20</v>
      </c>
      <c r="C275" s="1">
        <v>0.623</v>
      </c>
      <c r="D275" s="1">
        <v>0.44800000000000001</v>
      </c>
      <c r="E275" s="1">
        <v>34</v>
      </c>
      <c r="F275" s="1">
        <v>3</v>
      </c>
      <c r="G275" s="1" t="s">
        <v>9</v>
      </c>
      <c r="H275" s="1">
        <v>2918.2</v>
      </c>
      <c r="I275" s="1" t="s">
        <v>12</v>
      </c>
    </row>
    <row r="276" spans="1:9" s="1" customFormat="1" x14ac:dyDescent="0.3">
      <c r="A276" s="2">
        <v>47203</v>
      </c>
      <c r="B276" s="2" t="s">
        <v>29</v>
      </c>
      <c r="C276" s="1">
        <v>0.254</v>
      </c>
      <c r="D276" s="1">
        <v>0.29099999999999998</v>
      </c>
      <c r="E276" s="1">
        <v>51.1</v>
      </c>
      <c r="F276" s="1">
        <v>4</v>
      </c>
      <c r="G276" s="1" t="s">
        <v>18</v>
      </c>
      <c r="H276" s="1">
        <v>2049.1</v>
      </c>
      <c r="I276" s="1" t="s">
        <v>12</v>
      </c>
    </row>
    <row r="277" spans="1:9" s="1" customFormat="1" x14ac:dyDescent="0.3">
      <c r="A277" s="2">
        <v>47210</v>
      </c>
      <c r="B277" s="2" t="s">
        <v>31</v>
      </c>
      <c r="C277" s="1">
        <v>0.253</v>
      </c>
      <c r="D277" s="1">
        <v>0.51100000000000001</v>
      </c>
      <c r="E277" s="1">
        <v>61.5</v>
      </c>
      <c r="F277" s="1">
        <v>7</v>
      </c>
      <c r="G277" s="1" t="s">
        <v>14</v>
      </c>
      <c r="H277" s="1">
        <v>2692.2</v>
      </c>
      <c r="I277" s="1" t="s">
        <v>12</v>
      </c>
    </row>
    <row r="278" spans="1:9" s="1" customFormat="1" x14ac:dyDescent="0.3">
      <c r="A278" s="2">
        <v>47217</v>
      </c>
      <c r="B278" s="2" t="s">
        <v>19</v>
      </c>
      <c r="C278" s="1">
        <v>0.86599999999999999</v>
      </c>
      <c r="D278" s="1">
        <v>0.43</v>
      </c>
      <c r="E278" s="1">
        <v>91.1</v>
      </c>
      <c r="F278" s="1">
        <v>2</v>
      </c>
      <c r="G278" s="1" t="s">
        <v>18</v>
      </c>
      <c r="H278" s="1">
        <v>5690.7</v>
      </c>
      <c r="I278" s="1" t="s">
        <v>10</v>
      </c>
    </row>
    <row r="279" spans="1:9" s="1" customFormat="1" x14ac:dyDescent="0.3">
      <c r="A279" s="2">
        <v>47224</v>
      </c>
      <c r="B279" s="2" t="s">
        <v>13</v>
      </c>
      <c r="C279" s="1">
        <v>0.40799999999999997</v>
      </c>
      <c r="D279" s="1">
        <v>0.498</v>
      </c>
      <c r="E279" s="1">
        <v>51</v>
      </c>
      <c r="F279" s="1">
        <v>13</v>
      </c>
      <c r="G279" s="1" t="s">
        <v>9</v>
      </c>
      <c r="H279" s="1">
        <v>2661.7</v>
      </c>
      <c r="I279" s="1" t="s">
        <v>12</v>
      </c>
    </row>
    <row r="280" spans="1:9" s="1" customFormat="1" x14ac:dyDescent="0.3">
      <c r="A280" s="2">
        <v>47231</v>
      </c>
      <c r="B280" s="2" t="s">
        <v>27</v>
      </c>
      <c r="C280" s="1">
        <v>0.26400000000000001</v>
      </c>
      <c r="D280" s="1">
        <v>0.23599999999999999</v>
      </c>
      <c r="E280" s="1">
        <v>50.1</v>
      </c>
      <c r="F280" s="1">
        <v>6</v>
      </c>
      <c r="G280" s="1" t="s">
        <v>18</v>
      </c>
      <c r="H280" s="1">
        <v>2296.4</v>
      </c>
      <c r="I280" s="1" t="s">
        <v>12</v>
      </c>
    </row>
    <row r="281" spans="1:9" s="1" customFormat="1" x14ac:dyDescent="0.3">
      <c r="A281" s="2">
        <v>47238</v>
      </c>
      <c r="B281" s="2" t="s">
        <v>15</v>
      </c>
      <c r="C281" s="1">
        <v>0.61899999999999999</v>
      </c>
      <c r="D281" s="1">
        <v>0.44600000000000001</v>
      </c>
      <c r="E281" s="1">
        <v>5</v>
      </c>
      <c r="F281" s="1">
        <v>14</v>
      </c>
      <c r="G281" s="1" t="s">
        <v>18</v>
      </c>
      <c r="H281" s="1">
        <v>4144.5</v>
      </c>
      <c r="I281" s="1" t="s">
        <v>10</v>
      </c>
    </row>
    <row r="282" spans="1:9" s="1" customFormat="1" x14ac:dyDescent="0.3">
      <c r="A282" s="2">
        <v>47245</v>
      </c>
      <c r="B282" s="2" t="s">
        <v>33</v>
      </c>
      <c r="C282" s="1">
        <v>0.63700000000000001</v>
      </c>
      <c r="D282" s="1">
        <v>0.23200000000000001</v>
      </c>
      <c r="E282" s="1">
        <v>3.5</v>
      </c>
      <c r="F282" s="1">
        <v>13</v>
      </c>
      <c r="G282" s="1" t="s">
        <v>9</v>
      </c>
      <c r="H282" s="1">
        <v>3439</v>
      </c>
      <c r="I282" s="1" t="s">
        <v>10</v>
      </c>
    </row>
    <row r="283" spans="1:9" s="1" customFormat="1" x14ac:dyDescent="0.3">
      <c r="A283" s="2">
        <v>47252</v>
      </c>
      <c r="B283" s="2" t="s">
        <v>19</v>
      </c>
      <c r="C283" s="1">
        <v>0.65400000000000003</v>
      </c>
      <c r="D283" s="1">
        <v>0.56999999999999995</v>
      </c>
      <c r="E283" s="1">
        <v>55.1</v>
      </c>
      <c r="F283" s="1">
        <v>5</v>
      </c>
      <c r="G283" s="1" t="s">
        <v>14</v>
      </c>
      <c r="H283" s="1">
        <v>3933.3</v>
      </c>
      <c r="I283" s="1" t="s">
        <v>10</v>
      </c>
    </row>
    <row r="284" spans="1:9" s="1" customFormat="1" x14ac:dyDescent="0.3">
      <c r="A284" s="2">
        <v>47259</v>
      </c>
      <c r="B284" s="2" t="s">
        <v>19</v>
      </c>
      <c r="C284" s="1">
        <v>0.38700000000000001</v>
      </c>
      <c r="D284" s="1">
        <v>0.41799999999999998</v>
      </c>
      <c r="E284" s="1">
        <v>43.8</v>
      </c>
      <c r="F284" s="1">
        <v>11</v>
      </c>
      <c r="G284" s="1" t="s">
        <v>18</v>
      </c>
      <c r="H284" s="1">
        <v>2537.8000000000002</v>
      </c>
      <c r="I284" s="1" t="s">
        <v>12</v>
      </c>
    </row>
    <row r="285" spans="1:9" s="1" customFormat="1" x14ac:dyDescent="0.3">
      <c r="A285" s="2">
        <v>47266</v>
      </c>
      <c r="B285" s="2" t="s">
        <v>31</v>
      </c>
      <c r="C285" s="1">
        <v>0.21099999999999999</v>
      </c>
      <c r="D285" s="1">
        <v>0.26200000000000001</v>
      </c>
      <c r="E285" s="1">
        <v>83.9</v>
      </c>
      <c r="F285" s="1" t="e">
        <v>#N/A</v>
      </c>
      <c r="G285" s="1" t="s">
        <v>9</v>
      </c>
      <c r="H285" s="1">
        <v>2099.6</v>
      </c>
      <c r="I285" s="1" t="s">
        <v>12</v>
      </c>
    </row>
    <row r="286" spans="1:9" s="1" customFormat="1" x14ac:dyDescent="0.3">
      <c r="A286" s="2">
        <v>47273</v>
      </c>
      <c r="B286" s="2" t="s">
        <v>15</v>
      </c>
      <c r="C286" s="1">
        <v>0.876</v>
      </c>
      <c r="D286" s="1">
        <v>0.23499999999999999</v>
      </c>
      <c r="E286" s="1">
        <v>16.100000000000001</v>
      </c>
      <c r="F286" s="1">
        <v>12</v>
      </c>
      <c r="G286" s="1" t="s">
        <v>14</v>
      </c>
      <c r="H286" s="1">
        <v>6134.4</v>
      </c>
      <c r="I286" s="1" t="s">
        <v>16</v>
      </c>
    </row>
    <row r="287" spans="1:9" s="1" customFormat="1" x14ac:dyDescent="0.3">
      <c r="A287" s="2">
        <v>47280</v>
      </c>
      <c r="B287" s="2" t="s">
        <v>26</v>
      </c>
      <c r="C287" s="1">
        <v>0.376</v>
      </c>
      <c r="D287" s="1">
        <v>0.19500000000000001</v>
      </c>
      <c r="E287" s="1">
        <v>2.5</v>
      </c>
      <c r="F287" s="1">
        <v>6</v>
      </c>
      <c r="G287" s="1" t="s">
        <v>9</v>
      </c>
      <c r="H287" s="1">
        <v>2158.6999999999998</v>
      </c>
      <c r="I287" s="1" t="s">
        <v>12</v>
      </c>
    </row>
    <row r="288" spans="1:9" s="1" customFormat="1" x14ac:dyDescent="0.3">
      <c r="A288" s="2">
        <v>47287</v>
      </c>
      <c r="B288" s="2" t="s">
        <v>15</v>
      </c>
      <c r="C288" s="1">
        <v>0.67300000000000004</v>
      </c>
      <c r="D288" s="1">
        <v>0.44700000000000001</v>
      </c>
      <c r="E288" s="1">
        <v>44.9</v>
      </c>
      <c r="F288" s="1">
        <v>13</v>
      </c>
      <c r="G288" s="1" t="s">
        <v>18</v>
      </c>
      <c r="H288" s="1">
        <v>4272.3</v>
      </c>
      <c r="I288" s="1" t="s">
        <v>10</v>
      </c>
    </row>
    <row r="289" spans="1:9" s="1" customFormat="1" x14ac:dyDescent="0.3">
      <c r="A289" s="2">
        <v>47294</v>
      </c>
      <c r="B289" s="2" t="s">
        <v>22</v>
      </c>
      <c r="C289" s="1">
        <v>0.69499999999999995</v>
      </c>
      <c r="D289" s="1">
        <v>0.20899999999999999</v>
      </c>
      <c r="E289" s="1">
        <v>23.7</v>
      </c>
      <c r="F289" s="1">
        <v>12</v>
      </c>
      <c r="G289" s="1" t="s">
        <v>14</v>
      </c>
      <c r="H289" s="1">
        <v>3579.4</v>
      </c>
      <c r="I289" s="1" t="s">
        <v>10</v>
      </c>
    </row>
    <row r="290" spans="1:9" s="1" customFormat="1" x14ac:dyDescent="0.3">
      <c r="A290" s="2">
        <v>47301</v>
      </c>
      <c r="B290" s="2" t="s">
        <v>21</v>
      </c>
      <c r="C290" s="1">
        <v>0.627</v>
      </c>
      <c r="D290" s="1">
        <v>0.39800000000000002</v>
      </c>
      <c r="E290" s="1">
        <v>5</v>
      </c>
      <c r="F290" s="1">
        <v>6</v>
      </c>
      <c r="G290" s="1" t="s">
        <v>14</v>
      </c>
      <c r="H290" s="1">
        <v>3646.5</v>
      </c>
      <c r="I290" s="1" t="s">
        <v>10</v>
      </c>
    </row>
    <row r="291" spans="1:9" s="1" customFormat="1" x14ac:dyDescent="0.3">
      <c r="A291" s="2">
        <v>47308</v>
      </c>
      <c r="B291" s="2" t="s">
        <v>19</v>
      </c>
      <c r="C291" s="1" t="e">
        <v>#N/A</v>
      </c>
      <c r="D291" s="1">
        <v>0.23200000000000001</v>
      </c>
      <c r="E291" s="1">
        <v>72.5</v>
      </c>
      <c r="F291" s="1">
        <v>13</v>
      </c>
      <c r="G291" s="1" t="s">
        <v>9</v>
      </c>
      <c r="H291" s="1" t="e">
        <v>#N/A</v>
      </c>
      <c r="I291" s="1" t="s">
        <v>12</v>
      </c>
    </row>
    <row r="292" spans="1:9" s="1" customFormat="1" x14ac:dyDescent="0.3">
      <c r="A292" s="2">
        <v>47315</v>
      </c>
      <c r="B292" s="2" t="s">
        <v>8</v>
      </c>
      <c r="C292" s="1">
        <v>0.39</v>
      </c>
      <c r="D292" s="1">
        <v>0.43099999999999999</v>
      </c>
      <c r="E292" s="1">
        <v>11.2</v>
      </c>
      <c r="F292" s="1">
        <v>14</v>
      </c>
      <c r="G292" s="1" t="s">
        <v>9</v>
      </c>
      <c r="H292" s="1">
        <v>2913.8</v>
      </c>
      <c r="I292" s="1" t="s">
        <v>12</v>
      </c>
    </row>
    <row r="293" spans="1:9" s="1" customFormat="1" x14ac:dyDescent="0.3">
      <c r="A293" s="2">
        <v>47322</v>
      </c>
      <c r="B293" s="2" t="s">
        <v>32</v>
      </c>
      <c r="C293" s="1">
        <v>0.61799999999999999</v>
      </c>
      <c r="D293" s="1">
        <v>0.50700000000000001</v>
      </c>
      <c r="E293" s="1">
        <v>60.8</v>
      </c>
      <c r="F293" s="1">
        <v>11</v>
      </c>
      <c r="G293" s="1" t="s">
        <v>9</v>
      </c>
      <c r="H293" s="1">
        <v>4599.8</v>
      </c>
      <c r="I293" s="1" t="s">
        <v>10</v>
      </c>
    </row>
    <row r="294" spans="1:9" s="1" customFormat="1" x14ac:dyDescent="0.3">
      <c r="A294" s="2">
        <v>47329</v>
      </c>
      <c r="B294" s="2" t="s">
        <v>22</v>
      </c>
      <c r="C294" s="1">
        <v>0.80600000000000005</v>
      </c>
      <c r="D294" s="1">
        <v>0.48899999999999999</v>
      </c>
      <c r="E294" s="1">
        <v>28.1</v>
      </c>
      <c r="F294" s="1" t="e">
        <v>#N/A</v>
      </c>
      <c r="G294" s="1" t="s">
        <v>14</v>
      </c>
      <c r="H294" s="1">
        <v>4055.4</v>
      </c>
      <c r="I294" s="1" t="s">
        <v>10</v>
      </c>
    </row>
    <row r="295" spans="1:9" s="1" customFormat="1" x14ac:dyDescent="0.3">
      <c r="A295" s="2">
        <v>47336</v>
      </c>
      <c r="B295" s="2" t="s">
        <v>20</v>
      </c>
      <c r="C295" s="1">
        <v>0.86299999999999999</v>
      </c>
      <c r="D295" s="1">
        <v>0.48</v>
      </c>
      <c r="E295" s="1">
        <v>17.3</v>
      </c>
      <c r="F295" s="1">
        <v>8</v>
      </c>
      <c r="G295" s="1" t="s">
        <v>14</v>
      </c>
      <c r="H295" s="1">
        <v>5408.1</v>
      </c>
      <c r="I295" s="1" t="s">
        <v>10</v>
      </c>
    </row>
    <row r="296" spans="1:9" s="1" customFormat="1" x14ac:dyDescent="0.3">
      <c r="A296" s="2">
        <v>47343</v>
      </c>
      <c r="B296" s="2" t="s">
        <v>32</v>
      </c>
      <c r="C296" s="1">
        <v>0.27400000000000002</v>
      </c>
      <c r="D296" s="1">
        <v>0.19400000000000001</v>
      </c>
      <c r="E296" s="1">
        <v>38</v>
      </c>
      <c r="F296" s="1">
        <v>5</v>
      </c>
      <c r="G296" s="1" t="s">
        <v>18</v>
      </c>
      <c r="H296" s="1">
        <v>1904.6</v>
      </c>
      <c r="I296" s="1" t="s">
        <v>12</v>
      </c>
    </row>
    <row r="297" spans="1:9" s="1" customFormat="1" x14ac:dyDescent="0.3">
      <c r="A297" s="2">
        <v>47350</v>
      </c>
      <c r="B297" s="2" t="s">
        <v>29</v>
      </c>
      <c r="C297" s="1">
        <v>0.308</v>
      </c>
      <c r="D297" s="1">
        <v>0.14399999999999999</v>
      </c>
      <c r="E297" s="1">
        <v>80.099999999999994</v>
      </c>
      <c r="F297" s="1">
        <v>14</v>
      </c>
      <c r="G297" s="1" t="s">
        <v>14</v>
      </c>
      <c r="H297" s="1">
        <v>2661.4</v>
      </c>
      <c r="I297" s="1" t="s">
        <v>12</v>
      </c>
    </row>
    <row r="298" spans="1:9" s="1" customFormat="1" x14ac:dyDescent="0.3">
      <c r="A298" s="2">
        <v>47357</v>
      </c>
      <c r="B298" s="2" t="s">
        <v>25</v>
      </c>
      <c r="C298" s="1">
        <v>0.86099999999999999</v>
      </c>
      <c r="D298" s="1">
        <v>0.44900000000000001</v>
      </c>
      <c r="E298" s="1">
        <v>39.200000000000003</v>
      </c>
      <c r="F298" s="1">
        <v>11</v>
      </c>
      <c r="G298" s="1" t="s">
        <v>18</v>
      </c>
      <c r="H298" s="1">
        <v>5713.2</v>
      </c>
      <c r="I298" s="1" t="s">
        <v>10</v>
      </c>
    </row>
    <row r="299" spans="1:9" s="1" customFormat="1" x14ac:dyDescent="0.3">
      <c r="A299" s="2">
        <v>47364</v>
      </c>
      <c r="B299" s="2" t="s">
        <v>24</v>
      </c>
      <c r="C299" s="1">
        <v>0.71599999999999997</v>
      </c>
      <c r="D299" s="1">
        <v>0.28399999999999997</v>
      </c>
      <c r="E299" s="1">
        <v>75.099999999999994</v>
      </c>
      <c r="F299" s="1">
        <v>1</v>
      </c>
      <c r="G299" s="1" t="s">
        <v>9</v>
      </c>
      <c r="H299" s="1">
        <v>3333.4</v>
      </c>
      <c r="I299" s="1" t="s">
        <v>10</v>
      </c>
    </row>
    <row r="300" spans="1:9" s="1" customFormat="1" x14ac:dyDescent="0.3">
      <c r="A300" s="2">
        <v>47371</v>
      </c>
      <c r="B300" s="2" t="s">
        <v>20</v>
      </c>
      <c r="C300" s="1">
        <v>0.81799999999999995</v>
      </c>
      <c r="D300" s="1">
        <v>0.316</v>
      </c>
      <c r="E300" s="1">
        <v>12.5</v>
      </c>
      <c r="F300" s="1">
        <v>4</v>
      </c>
      <c r="G300" s="1" t="s">
        <v>9</v>
      </c>
      <c r="H300" s="1">
        <v>4294.3</v>
      </c>
      <c r="I300" s="1" t="s">
        <v>10</v>
      </c>
    </row>
    <row r="301" spans="1:9" s="1" customFormat="1" x14ac:dyDescent="0.3">
      <c r="A301" s="2">
        <v>47378</v>
      </c>
      <c r="B301" s="2" t="s">
        <v>22</v>
      </c>
      <c r="C301" s="1">
        <v>0.34200000000000003</v>
      </c>
      <c r="D301" s="1">
        <v>0.11600000000000001</v>
      </c>
      <c r="E301" s="1">
        <v>77.3</v>
      </c>
      <c r="F301" s="1">
        <v>12</v>
      </c>
      <c r="G301" s="1" t="s">
        <v>14</v>
      </c>
      <c r="H301" s="1">
        <v>2895.3</v>
      </c>
      <c r="I301" s="1" t="s">
        <v>12</v>
      </c>
    </row>
    <row r="302" spans="1:9" s="1" customFormat="1" x14ac:dyDescent="0.3">
      <c r="A302" s="2">
        <v>47385</v>
      </c>
      <c r="B302" s="2" t="s">
        <v>31</v>
      </c>
      <c r="C302" s="1">
        <v>0.61099999999999999</v>
      </c>
      <c r="D302" s="1">
        <v>0.23</v>
      </c>
      <c r="E302" s="1">
        <v>23.7</v>
      </c>
      <c r="F302" s="1">
        <v>10</v>
      </c>
      <c r="G302" s="1" t="s">
        <v>9</v>
      </c>
      <c r="H302" s="1">
        <v>4710.3999999999996</v>
      </c>
      <c r="I302" s="1" t="s">
        <v>10</v>
      </c>
    </row>
  </sheetData>
  <pageMargins left="0.7" right="0.7" top="0.75" bottom="0.75" header="0.3" footer="0.3"/>
  <pageSetup paperSize="9" scale="63" fitToHeight="0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698-06E1-4363-A7B9-F0ECE309E2B9}">
  <sheetPr>
    <pageSetUpPr fitToPage="1"/>
  </sheetPr>
  <dimension ref="A32:B932"/>
  <sheetViews>
    <sheetView tabSelected="1" workbookViewId="0">
      <selection activeCell="M6" sqref="M6"/>
    </sheetView>
  </sheetViews>
  <sheetFormatPr baseColWidth="10" defaultRowHeight="14.4" x14ac:dyDescent="0.3"/>
  <cols>
    <col min="1" max="1" width="12.5546875" bestFit="1" customWidth="1"/>
    <col min="2" max="2" width="20" bestFit="1" customWidth="1"/>
    <col min="3" max="3" width="35.6640625" bestFit="1" customWidth="1"/>
  </cols>
  <sheetData>
    <row r="32" spans="1:2" x14ac:dyDescent="0.3">
      <c r="A32" s="4" t="s">
        <v>57</v>
      </c>
      <c r="B32" t="s">
        <v>68</v>
      </c>
    </row>
    <row r="33" spans="1:2" x14ac:dyDescent="0.3">
      <c r="A33" s="8">
        <v>45292</v>
      </c>
      <c r="B33" s="5"/>
    </row>
    <row r="34" spans="1:2" x14ac:dyDescent="0.3">
      <c r="A34" s="6" t="s">
        <v>8</v>
      </c>
      <c r="B34" s="5"/>
    </row>
    <row r="35" spans="1:2" x14ac:dyDescent="0.3">
      <c r="A35" s="7" t="s">
        <v>9</v>
      </c>
      <c r="B35" s="5">
        <v>3.4</v>
      </c>
    </row>
    <row r="36" spans="1:2" x14ac:dyDescent="0.3">
      <c r="A36" s="8">
        <v>45299</v>
      </c>
      <c r="B36" s="5"/>
    </row>
    <row r="37" spans="1:2" x14ac:dyDescent="0.3">
      <c r="A37" s="6" t="s">
        <v>11</v>
      </c>
      <c r="B37" s="5"/>
    </row>
    <row r="38" spans="1:2" x14ac:dyDescent="0.3">
      <c r="A38" s="7" t="s">
        <v>9</v>
      </c>
      <c r="B38" s="5">
        <v>87.9</v>
      </c>
    </row>
    <row r="39" spans="1:2" x14ac:dyDescent="0.3">
      <c r="A39" s="8">
        <v>45306</v>
      </c>
      <c r="B39" s="5"/>
    </row>
    <row r="40" spans="1:2" x14ac:dyDescent="0.3">
      <c r="A40" s="6" t="s">
        <v>13</v>
      </c>
      <c r="B40" s="5"/>
    </row>
    <row r="41" spans="1:2" x14ac:dyDescent="0.3">
      <c r="A41" s="7" t="s">
        <v>14</v>
      </c>
      <c r="B41" s="5">
        <v>24.3</v>
      </c>
    </row>
    <row r="42" spans="1:2" x14ac:dyDescent="0.3">
      <c r="A42" s="8">
        <v>45313</v>
      </c>
      <c r="B42" s="5"/>
    </row>
    <row r="43" spans="1:2" x14ac:dyDescent="0.3">
      <c r="A43" s="6" t="s">
        <v>15</v>
      </c>
      <c r="B43" s="5"/>
    </row>
    <row r="44" spans="1:2" x14ac:dyDescent="0.3">
      <c r="A44" s="7" t="s">
        <v>9</v>
      </c>
      <c r="B44" s="5">
        <v>55.7</v>
      </c>
    </row>
    <row r="45" spans="1:2" x14ac:dyDescent="0.3">
      <c r="A45" s="8">
        <v>45320</v>
      </c>
      <c r="B45" s="5"/>
    </row>
    <row r="46" spans="1:2" x14ac:dyDescent="0.3">
      <c r="A46" s="6" t="s">
        <v>15</v>
      </c>
      <c r="B46" s="5"/>
    </row>
    <row r="47" spans="1:2" x14ac:dyDescent="0.3">
      <c r="A47" s="7" t="s">
        <v>9</v>
      </c>
      <c r="B47" s="5">
        <v>3.9</v>
      </c>
    </row>
    <row r="48" spans="1:2" x14ac:dyDescent="0.3">
      <c r="A48" s="8">
        <v>45327</v>
      </c>
      <c r="B48" s="5"/>
    </row>
    <row r="49" spans="1:2" x14ac:dyDescent="0.3">
      <c r="A49" s="6" t="s">
        <v>17</v>
      </c>
      <c r="B49" s="5"/>
    </row>
    <row r="50" spans="1:2" x14ac:dyDescent="0.3">
      <c r="A50" s="7" t="s">
        <v>18</v>
      </c>
      <c r="B50" s="5">
        <v>66.7</v>
      </c>
    </row>
    <row r="51" spans="1:2" x14ac:dyDescent="0.3">
      <c r="A51" s="8">
        <v>45334</v>
      </c>
      <c r="B51" s="5"/>
    </row>
    <row r="52" spans="1:2" x14ac:dyDescent="0.3">
      <c r="A52" s="6" t="s">
        <v>19</v>
      </c>
      <c r="B52" s="5"/>
    </row>
    <row r="53" spans="1:2" x14ac:dyDescent="0.3">
      <c r="A53" s="7" t="s">
        <v>18</v>
      </c>
      <c r="B53" s="5">
        <v>32.299999999999997</v>
      </c>
    </row>
    <row r="54" spans="1:2" x14ac:dyDescent="0.3">
      <c r="A54" s="8">
        <v>45341</v>
      </c>
      <c r="B54" s="5"/>
    </row>
    <row r="55" spans="1:2" x14ac:dyDescent="0.3">
      <c r="A55" s="6" t="s">
        <v>20</v>
      </c>
      <c r="B55" s="5"/>
    </row>
    <row r="56" spans="1:2" x14ac:dyDescent="0.3">
      <c r="A56" s="7" t="s">
        <v>9</v>
      </c>
      <c r="B56" s="5">
        <v>89.8</v>
      </c>
    </row>
    <row r="57" spans="1:2" x14ac:dyDescent="0.3">
      <c r="A57" s="8">
        <v>45348</v>
      </c>
      <c r="B57" s="5"/>
    </row>
    <row r="58" spans="1:2" x14ac:dyDescent="0.3">
      <c r="A58" s="6" t="s">
        <v>21</v>
      </c>
      <c r="B58" s="5"/>
    </row>
    <row r="59" spans="1:2" x14ac:dyDescent="0.3">
      <c r="A59" s="7" t="s">
        <v>9</v>
      </c>
      <c r="B59" s="5">
        <v>88.8</v>
      </c>
    </row>
    <row r="60" spans="1:2" x14ac:dyDescent="0.3">
      <c r="A60" s="8">
        <v>45355</v>
      </c>
      <c r="B60" s="5"/>
    </row>
    <row r="61" spans="1:2" x14ac:dyDescent="0.3">
      <c r="A61" s="6" t="s">
        <v>8</v>
      </c>
      <c r="B61" s="5"/>
    </row>
    <row r="62" spans="1:2" x14ac:dyDescent="0.3">
      <c r="A62" s="7" t="s">
        <v>18</v>
      </c>
      <c r="B62" s="5">
        <v>32.5</v>
      </c>
    </row>
    <row r="63" spans="1:2" x14ac:dyDescent="0.3">
      <c r="A63" s="8">
        <v>45362</v>
      </c>
      <c r="B63" s="5"/>
    </row>
    <row r="64" spans="1:2" x14ac:dyDescent="0.3">
      <c r="A64" s="6" t="s">
        <v>21</v>
      </c>
      <c r="B64" s="5"/>
    </row>
    <row r="65" spans="1:2" x14ac:dyDescent="0.3">
      <c r="A65" s="7" t="s">
        <v>9</v>
      </c>
      <c r="B65" s="5">
        <v>90.1</v>
      </c>
    </row>
    <row r="66" spans="1:2" x14ac:dyDescent="0.3">
      <c r="A66" s="8">
        <v>45369</v>
      </c>
      <c r="B66" s="5"/>
    </row>
    <row r="67" spans="1:2" x14ac:dyDescent="0.3">
      <c r="A67" s="6" t="s">
        <v>15</v>
      </c>
      <c r="B67" s="5"/>
    </row>
    <row r="68" spans="1:2" x14ac:dyDescent="0.3">
      <c r="A68" s="7" t="s">
        <v>14</v>
      </c>
      <c r="B68" s="5">
        <v>99.6</v>
      </c>
    </row>
    <row r="69" spans="1:2" x14ac:dyDescent="0.3">
      <c r="A69" s="8">
        <v>45376</v>
      </c>
      <c r="B69" s="5"/>
    </row>
    <row r="70" spans="1:2" x14ac:dyDescent="0.3">
      <c r="A70" s="6" t="s">
        <v>22</v>
      </c>
      <c r="B70" s="5"/>
    </row>
    <row r="71" spans="1:2" x14ac:dyDescent="0.3">
      <c r="A71" s="7" t="s">
        <v>14</v>
      </c>
      <c r="B71" s="5">
        <v>82.5</v>
      </c>
    </row>
    <row r="72" spans="1:2" x14ac:dyDescent="0.3">
      <c r="A72" s="8">
        <v>45383</v>
      </c>
      <c r="B72" s="5"/>
    </row>
    <row r="73" spans="1:2" x14ac:dyDescent="0.3">
      <c r="A73" s="6" t="s">
        <v>22</v>
      </c>
      <c r="B73" s="5"/>
    </row>
    <row r="74" spans="1:2" x14ac:dyDescent="0.3">
      <c r="A74" s="7" t="s">
        <v>14</v>
      </c>
      <c r="B74" s="5">
        <v>84.5</v>
      </c>
    </row>
    <row r="75" spans="1:2" x14ac:dyDescent="0.3">
      <c r="A75" s="8">
        <v>45390</v>
      </c>
      <c r="B75" s="5"/>
    </row>
    <row r="76" spans="1:2" x14ac:dyDescent="0.3">
      <c r="A76" s="6" t="s">
        <v>13</v>
      </c>
      <c r="B76" s="5"/>
    </row>
    <row r="77" spans="1:2" x14ac:dyDescent="0.3">
      <c r="A77" s="7" t="s">
        <v>9</v>
      </c>
      <c r="B77" s="5">
        <v>24.9</v>
      </c>
    </row>
    <row r="78" spans="1:2" x14ac:dyDescent="0.3">
      <c r="A78" s="8">
        <v>45397</v>
      </c>
      <c r="B78" s="5"/>
    </row>
    <row r="79" spans="1:2" x14ac:dyDescent="0.3">
      <c r="A79" s="6" t="s">
        <v>22</v>
      </c>
      <c r="B79" s="5"/>
    </row>
    <row r="80" spans="1:2" x14ac:dyDescent="0.3">
      <c r="A80" s="7" t="s">
        <v>18</v>
      </c>
      <c r="B80" s="5">
        <v>57.7</v>
      </c>
    </row>
    <row r="81" spans="1:2" x14ac:dyDescent="0.3">
      <c r="A81" s="8">
        <v>45404</v>
      </c>
      <c r="B81" s="5"/>
    </row>
    <row r="82" spans="1:2" x14ac:dyDescent="0.3">
      <c r="A82" s="6" t="s">
        <v>23</v>
      </c>
      <c r="B82" s="5"/>
    </row>
    <row r="83" spans="1:2" x14ac:dyDescent="0.3">
      <c r="A83" s="7" t="s">
        <v>9</v>
      </c>
      <c r="B83" s="5">
        <v>6.7</v>
      </c>
    </row>
    <row r="84" spans="1:2" x14ac:dyDescent="0.3">
      <c r="A84" s="8">
        <v>45411</v>
      </c>
      <c r="B84" s="5"/>
    </row>
    <row r="85" spans="1:2" x14ac:dyDescent="0.3">
      <c r="A85" s="6" t="s">
        <v>19</v>
      </c>
      <c r="B85" s="5"/>
    </row>
    <row r="86" spans="1:2" x14ac:dyDescent="0.3">
      <c r="A86" s="7" t="s">
        <v>9</v>
      </c>
      <c r="B86" s="5">
        <v>9.5</v>
      </c>
    </row>
    <row r="87" spans="1:2" x14ac:dyDescent="0.3">
      <c r="A87" s="8">
        <v>45418</v>
      </c>
      <c r="B87" s="5"/>
    </row>
    <row r="88" spans="1:2" x14ac:dyDescent="0.3">
      <c r="A88" s="6" t="s">
        <v>24</v>
      </c>
      <c r="B88" s="5"/>
    </row>
    <row r="89" spans="1:2" x14ac:dyDescent="0.3">
      <c r="A89" s="7" t="s">
        <v>18</v>
      </c>
      <c r="B89" s="5">
        <v>99.9</v>
      </c>
    </row>
    <row r="90" spans="1:2" x14ac:dyDescent="0.3">
      <c r="A90" s="8">
        <v>45425</v>
      </c>
      <c r="B90" s="5"/>
    </row>
    <row r="91" spans="1:2" x14ac:dyDescent="0.3">
      <c r="A91" s="6" t="s">
        <v>13</v>
      </c>
      <c r="B91" s="5"/>
    </row>
    <row r="92" spans="1:2" x14ac:dyDescent="0.3">
      <c r="A92" s="7" t="s">
        <v>18</v>
      </c>
      <c r="B92" s="5">
        <v>32.700000000000003</v>
      </c>
    </row>
    <row r="93" spans="1:2" x14ac:dyDescent="0.3">
      <c r="A93" s="8">
        <v>45432</v>
      </c>
      <c r="B93" s="5"/>
    </row>
    <row r="94" spans="1:2" x14ac:dyDescent="0.3">
      <c r="A94" s="6" t="s">
        <v>8</v>
      </c>
      <c r="B94" s="5"/>
    </row>
    <row r="95" spans="1:2" x14ac:dyDescent="0.3">
      <c r="A95" s="7" t="s">
        <v>18</v>
      </c>
      <c r="B95" s="5">
        <v>74.8</v>
      </c>
    </row>
    <row r="96" spans="1:2" x14ac:dyDescent="0.3">
      <c r="A96" s="8">
        <v>45439</v>
      </c>
      <c r="B96" s="5"/>
    </row>
    <row r="97" spans="1:2" x14ac:dyDescent="0.3">
      <c r="A97" s="6" t="s">
        <v>25</v>
      </c>
      <c r="B97" s="5"/>
    </row>
    <row r="98" spans="1:2" x14ac:dyDescent="0.3">
      <c r="A98" s="7" t="s">
        <v>14</v>
      </c>
      <c r="B98" s="5">
        <v>80.7</v>
      </c>
    </row>
    <row r="99" spans="1:2" x14ac:dyDescent="0.3">
      <c r="A99" s="8">
        <v>45446</v>
      </c>
      <c r="B99" s="5"/>
    </row>
    <row r="100" spans="1:2" x14ac:dyDescent="0.3">
      <c r="A100" s="6" t="s">
        <v>13</v>
      </c>
      <c r="B100" s="5"/>
    </row>
    <row r="101" spans="1:2" x14ac:dyDescent="0.3">
      <c r="A101" s="7" t="s">
        <v>9</v>
      </c>
      <c r="B101" s="5">
        <v>85.8</v>
      </c>
    </row>
    <row r="102" spans="1:2" x14ac:dyDescent="0.3">
      <c r="A102" s="8">
        <v>45453</v>
      </c>
      <c r="B102" s="5"/>
    </row>
    <row r="103" spans="1:2" x14ac:dyDescent="0.3">
      <c r="A103" s="6" t="s">
        <v>26</v>
      </c>
      <c r="B103" s="5"/>
    </row>
    <row r="104" spans="1:2" x14ac:dyDescent="0.3">
      <c r="A104" s="7" t="s">
        <v>18</v>
      </c>
      <c r="B104" s="5">
        <v>99.8</v>
      </c>
    </row>
    <row r="105" spans="1:2" x14ac:dyDescent="0.3">
      <c r="A105" s="8">
        <v>45460</v>
      </c>
      <c r="B105" s="5"/>
    </row>
    <row r="106" spans="1:2" x14ac:dyDescent="0.3">
      <c r="A106" s="6" t="s">
        <v>24</v>
      </c>
      <c r="B106" s="5"/>
    </row>
    <row r="107" spans="1:2" x14ac:dyDescent="0.3">
      <c r="A107" s="7" t="s">
        <v>9</v>
      </c>
      <c r="B107" s="5">
        <v>24.1</v>
      </c>
    </row>
    <row r="108" spans="1:2" x14ac:dyDescent="0.3">
      <c r="A108" s="8">
        <v>45467</v>
      </c>
      <c r="B108" s="5"/>
    </row>
    <row r="109" spans="1:2" x14ac:dyDescent="0.3">
      <c r="A109" s="6" t="s">
        <v>19</v>
      </c>
      <c r="B109" s="5"/>
    </row>
    <row r="110" spans="1:2" x14ac:dyDescent="0.3">
      <c r="A110" s="7" t="s">
        <v>14</v>
      </c>
      <c r="B110" s="5">
        <v>4</v>
      </c>
    </row>
    <row r="111" spans="1:2" x14ac:dyDescent="0.3">
      <c r="A111" s="8">
        <v>45474</v>
      </c>
      <c r="B111" s="5"/>
    </row>
    <row r="112" spans="1:2" x14ac:dyDescent="0.3">
      <c r="A112" s="6" t="s">
        <v>13</v>
      </c>
      <c r="B112" s="5"/>
    </row>
    <row r="113" spans="1:2" x14ac:dyDescent="0.3">
      <c r="A113" s="7" t="s">
        <v>14</v>
      </c>
      <c r="B113" s="5">
        <v>41.1</v>
      </c>
    </row>
    <row r="114" spans="1:2" x14ac:dyDescent="0.3">
      <c r="A114" s="8">
        <v>45481</v>
      </c>
      <c r="B114" s="5"/>
    </row>
    <row r="115" spans="1:2" x14ac:dyDescent="0.3">
      <c r="A115" s="6" t="s">
        <v>13</v>
      </c>
      <c r="B115" s="5"/>
    </row>
    <row r="116" spans="1:2" x14ac:dyDescent="0.3">
      <c r="A116" s="7" t="s">
        <v>18</v>
      </c>
      <c r="B116" s="5">
        <v>13</v>
      </c>
    </row>
    <row r="117" spans="1:2" x14ac:dyDescent="0.3">
      <c r="A117" s="8">
        <v>45488</v>
      </c>
      <c r="B117" s="5"/>
    </row>
    <row r="118" spans="1:2" x14ac:dyDescent="0.3">
      <c r="A118" s="6" t="s">
        <v>22</v>
      </c>
      <c r="B118" s="5"/>
    </row>
    <row r="119" spans="1:2" x14ac:dyDescent="0.3">
      <c r="A119" s="7" t="s">
        <v>18</v>
      </c>
      <c r="B119" s="5">
        <v>2.2000000000000002</v>
      </c>
    </row>
    <row r="120" spans="1:2" x14ac:dyDescent="0.3">
      <c r="A120" s="8">
        <v>45495</v>
      </c>
      <c r="B120" s="5"/>
    </row>
    <row r="121" spans="1:2" x14ac:dyDescent="0.3">
      <c r="A121" s="6" t="s">
        <v>27</v>
      </c>
      <c r="B121" s="5"/>
    </row>
    <row r="122" spans="1:2" x14ac:dyDescent="0.3">
      <c r="A122" s="7" t="s">
        <v>9</v>
      </c>
      <c r="B122" s="5">
        <v>36</v>
      </c>
    </row>
    <row r="123" spans="1:2" x14ac:dyDescent="0.3">
      <c r="A123" s="8">
        <v>45502</v>
      </c>
      <c r="B123" s="5"/>
    </row>
    <row r="124" spans="1:2" x14ac:dyDescent="0.3">
      <c r="A124" s="6" t="s">
        <v>13</v>
      </c>
      <c r="B124" s="5"/>
    </row>
    <row r="125" spans="1:2" x14ac:dyDescent="0.3">
      <c r="A125" s="7" t="s">
        <v>18</v>
      </c>
      <c r="B125" s="5">
        <v>78.400000000000006</v>
      </c>
    </row>
    <row r="126" spans="1:2" x14ac:dyDescent="0.3">
      <c r="A126" s="8">
        <v>45509</v>
      </c>
      <c r="B126" s="5"/>
    </row>
    <row r="127" spans="1:2" x14ac:dyDescent="0.3">
      <c r="A127" s="6" t="s">
        <v>28</v>
      </c>
      <c r="B127" s="5"/>
    </row>
    <row r="128" spans="1:2" x14ac:dyDescent="0.3">
      <c r="A128" s="7" t="s">
        <v>9</v>
      </c>
      <c r="B128" s="5">
        <v>56.6</v>
      </c>
    </row>
    <row r="129" spans="1:2" x14ac:dyDescent="0.3">
      <c r="A129" s="8">
        <v>45516</v>
      </c>
      <c r="B129" s="5"/>
    </row>
    <row r="130" spans="1:2" x14ac:dyDescent="0.3">
      <c r="A130" s="6" t="s">
        <v>21</v>
      </c>
      <c r="B130" s="5"/>
    </row>
    <row r="131" spans="1:2" x14ac:dyDescent="0.3">
      <c r="A131" s="7" t="s">
        <v>18</v>
      </c>
      <c r="B131" s="5">
        <v>31.3</v>
      </c>
    </row>
    <row r="132" spans="1:2" x14ac:dyDescent="0.3">
      <c r="A132" s="8">
        <v>45523</v>
      </c>
      <c r="B132" s="5"/>
    </row>
    <row r="133" spans="1:2" x14ac:dyDescent="0.3">
      <c r="A133" s="6" t="s">
        <v>8</v>
      </c>
      <c r="B133" s="5"/>
    </row>
    <row r="134" spans="1:2" x14ac:dyDescent="0.3">
      <c r="A134" s="7" t="s">
        <v>9</v>
      </c>
      <c r="B134" s="5">
        <v>65.400000000000006</v>
      </c>
    </row>
    <row r="135" spans="1:2" x14ac:dyDescent="0.3">
      <c r="A135" s="8">
        <v>45530</v>
      </c>
      <c r="B135" s="5"/>
    </row>
    <row r="136" spans="1:2" x14ac:dyDescent="0.3">
      <c r="A136" s="6" t="s">
        <v>15</v>
      </c>
      <c r="B136" s="5"/>
    </row>
    <row r="137" spans="1:2" x14ac:dyDescent="0.3">
      <c r="A137" s="7" t="s">
        <v>9</v>
      </c>
      <c r="B137" s="5">
        <v>23.2</v>
      </c>
    </row>
    <row r="138" spans="1:2" x14ac:dyDescent="0.3">
      <c r="A138" s="8">
        <v>45537</v>
      </c>
      <c r="B138" s="5"/>
    </row>
    <row r="139" spans="1:2" x14ac:dyDescent="0.3">
      <c r="A139" s="6" t="s">
        <v>28</v>
      </c>
      <c r="B139" s="5"/>
    </row>
    <row r="140" spans="1:2" x14ac:dyDescent="0.3">
      <c r="A140" s="7" t="s">
        <v>9</v>
      </c>
      <c r="B140" s="5">
        <v>1.4</v>
      </c>
    </row>
    <row r="141" spans="1:2" x14ac:dyDescent="0.3">
      <c r="A141" s="8">
        <v>45544</v>
      </c>
      <c r="B141" s="5"/>
    </row>
    <row r="142" spans="1:2" x14ac:dyDescent="0.3">
      <c r="A142" s="6" t="s">
        <v>28</v>
      </c>
      <c r="B142" s="5"/>
    </row>
    <row r="143" spans="1:2" x14ac:dyDescent="0.3">
      <c r="A143" s="7" t="s">
        <v>9</v>
      </c>
      <c r="B143" s="5">
        <v>76.400000000000006</v>
      </c>
    </row>
    <row r="144" spans="1:2" x14ac:dyDescent="0.3">
      <c r="A144" s="8">
        <v>45551</v>
      </c>
      <c r="B144" s="5"/>
    </row>
    <row r="145" spans="1:2" x14ac:dyDescent="0.3">
      <c r="A145" s="6" t="s">
        <v>29</v>
      </c>
      <c r="B145" s="5"/>
    </row>
    <row r="146" spans="1:2" x14ac:dyDescent="0.3">
      <c r="A146" s="7" t="s">
        <v>14</v>
      </c>
      <c r="B146" s="5">
        <v>62.4</v>
      </c>
    </row>
    <row r="147" spans="1:2" x14ac:dyDescent="0.3">
      <c r="A147" s="8">
        <v>45558</v>
      </c>
      <c r="B147" s="5"/>
    </row>
    <row r="148" spans="1:2" x14ac:dyDescent="0.3">
      <c r="A148" s="6" t="s">
        <v>25</v>
      </c>
      <c r="B148" s="5"/>
    </row>
    <row r="149" spans="1:2" x14ac:dyDescent="0.3">
      <c r="A149" s="7" t="s">
        <v>9</v>
      </c>
      <c r="B149" s="5">
        <v>76.2</v>
      </c>
    </row>
    <row r="150" spans="1:2" x14ac:dyDescent="0.3">
      <c r="A150" s="8">
        <v>45565</v>
      </c>
      <c r="B150" s="5"/>
    </row>
    <row r="151" spans="1:2" x14ac:dyDescent="0.3">
      <c r="A151" s="6" t="s">
        <v>11</v>
      </c>
      <c r="B151" s="5"/>
    </row>
    <row r="152" spans="1:2" x14ac:dyDescent="0.3">
      <c r="A152" s="7" t="s">
        <v>18</v>
      </c>
      <c r="B152" s="5">
        <v>3.9</v>
      </c>
    </row>
    <row r="153" spans="1:2" x14ac:dyDescent="0.3">
      <c r="A153" s="8">
        <v>45572</v>
      </c>
      <c r="B153" s="5"/>
    </row>
    <row r="154" spans="1:2" x14ac:dyDescent="0.3">
      <c r="A154" s="6" t="s">
        <v>22</v>
      </c>
      <c r="B154" s="5"/>
    </row>
    <row r="155" spans="1:2" x14ac:dyDescent="0.3">
      <c r="A155" s="7" t="s">
        <v>14</v>
      </c>
      <c r="B155" s="5">
        <v>83.7</v>
      </c>
    </row>
    <row r="156" spans="1:2" x14ac:dyDescent="0.3">
      <c r="A156" s="8">
        <v>45579</v>
      </c>
      <c r="B156" s="5"/>
    </row>
    <row r="157" spans="1:2" x14ac:dyDescent="0.3">
      <c r="A157" s="6" t="s">
        <v>23</v>
      </c>
      <c r="B157" s="5"/>
    </row>
    <row r="158" spans="1:2" x14ac:dyDescent="0.3">
      <c r="A158" s="7" t="s">
        <v>14</v>
      </c>
      <c r="B158" s="5">
        <v>62</v>
      </c>
    </row>
    <row r="159" spans="1:2" x14ac:dyDescent="0.3">
      <c r="A159" s="8">
        <v>45586</v>
      </c>
      <c r="B159" s="5"/>
    </row>
    <row r="160" spans="1:2" x14ac:dyDescent="0.3">
      <c r="A160" s="6" t="s">
        <v>23</v>
      </c>
      <c r="B160" s="5"/>
    </row>
    <row r="161" spans="1:2" x14ac:dyDescent="0.3">
      <c r="A161" s="7" t="s">
        <v>9</v>
      </c>
      <c r="B161" s="5">
        <v>56.3</v>
      </c>
    </row>
    <row r="162" spans="1:2" x14ac:dyDescent="0.3">
      <c r="A162" s="8">
        <v>45593</v>
      </c>
      <c r="B162" s="5"/>
    </row>
    <row r="163" spans="1:2" x14ac:dyDescent="0.3">
      <c r="A163" s="6" t="s">
        <v>25</v>
      </c>
      <c r="B163" s="5"/>
    </row>
    <row r="164" spans="1:2" x14ac:dyDescent="0.3">
      <c r="A164" s="7" t="s">
        <v>14</v>
      </c>
      <c r="B164" s="5">
        <v>62.5</v>
      </c>
    </row>
    <row r="165" spans="1:2" x14ac:dyDescent="0.3">
      <c r="A165" s="8">
        <v>45600</v>
      </c>
      <c r="B165" s="5"/>
    </row>
    <row r="166" spans="1:2" x14ac:dyDescent="0.3">
      <c r="A166" s="6" t="s">
        <v>26</v>
      </c>
      <c r="B166" s="5"/>
    </row>
    <row r="167" spans="1:2" x14ac:dyDescent="0.3">
      <c r="A167" s="7" t="s">
        <v>9</v>
      </c>
      <c r="B167" s="5">
        <v>86.4</v>
      </c>
    </row>
    <row r="168" spans="1:2" x14ac:dyDescent="0.3">
      <c r="A168" s="8">
        <v>45607</v>
      </c>
      <c r="B168" s="5"/>
    </row>
    <row r="169" spans="1:2" x14ac:dyDescent="0.3">
      <c r="A169" s="6" t="s">
        <v>26</v>
      </c>
      <c r="B169" s="5"/>
    </row>
    <row r="170" spans="1:2" x14ac:dyDescent="0.3">
      <c r="A170" s="7" t="s">
        <v>18</v>
      </c>
      <c r="B170" s="5">
        <v>58.7</v>
      </c>
    </row>
    <row r="171" spans="1:2" x14ac:dyDescent="0.3">
      <c r="A171" s="8">
        <v>45614</v>
      </c>
      <c r="B171" s="5"/>
    </row>
    <row r="172" spans="1:2" x14ac:dyDescent="0.3">
      <c r="A172" s="6" t="s">
        <v>17</v>
      </c>
      <c r="B172" s="5"/>
    </row>
    <row r="173" spans="1:2" x14ac:dyDescent="0.3">
      <c r="A173" s="7" t="s">
        <v>9</v>
      </c>
      <c r="B173" s="5">
        <v>58.1</v>
      </c>
    </row>
    <row r="174" spans="1:2" x14ac:dyDescent="0.3">
      <c r="A174" s="8">
        <v>45621</v>
      </c>
      <c r="B174" s="5"/>
    </row>
    <row r="175" spans="1:2" x14ac:dyDescent="0.3">
      <c r="A175" s="6" t="s">
        <v>8</v>
      </c>
      <c r="B175" s="5"/>
    </row>
    <row r="176" spans="1:2" x14ac:dyDescent="0.3">
      <c r="A176" s="7" t="s">
        <v>14</v>
      </c>
      <c r="B176" s="5">
        <v>99.1</v>
      </c>
    </row>
    <row r="177" spans="1:2" x14ac:dyDescent="0.3">
      <c r="A177" s="8">
        <v>45628</v>
      </c>
      <c r="B177" s="5"/>
    </row>
    <row r="178" spans="1:2" x14ac:dyDescent="0.3">
      <c r="A178" s="6" t="s">
        <v>30</v>
      </c>
      <c r="B178" s="5"/>
    </row>
    <row r="179" spans="1:2" x14ac:dyDescent="0.3">
      <c r="A179" s="7" t="s">
        <v>18</v>
      </c>
      <c r="B179" s="5">
        <v>75.7</v>
      </c>
    </row>
    <row r="180" spans="1:2" x14ac:dyDescent="0.3">
      <c r="A180" s="8">
        <v>45635</v>
      </c>
      <c r="B180" s="5"/>
    </row>
    <row r="181" spans="1:2" x14ac:dyDescent="0.3">
      <c r="A181" s="6" t="s">
        <v>30</v>
      </c>
      <c r="B181" s="5"/>
    </row>
    <row r="182" spans="1:2" x14ac:dyDescent="0.3">
      <c r="A182" s="7" t="s">
        <v>9</v>
      </c>
      <c r="B182" s="5">
        <v>44.2</v>
      </c>
    </row>
    <row r="183" spans="1:2" x14ac:dyDescent="0.3">
      <c r="A183" s="8">
        <v>45642</v>
      </c>
      <c r="B183" s="5"/>
    </row>
    <row r="184" spans="1:2" x14ac:dyDescent="0.3">
      <c r="A184" s="6" t="s">
        <v>31</v>
      </c>
      <c r="B184" s="5"/>
    </row>
    <row r="185" spans="1:2" x14ac:dyDescent="0.3">
      <c r="A185" s="7" t="s">
        <v>18</v>
      </c>
      <c r="B185" s="5">
        <v>70.7</v>
      </c>
    </row>
    <row r="186" spans="1:2" x14ac:dyDescent="0.3">
      <c r="A186" s="8">
        <v>45649</v>
      </c>
      <c r="B186" s="5"/>
    </row>
    <row r="187" spans="1:2" x14ac:dyDescent="0.3">
      <c r="A187" s="6" t="s">
        <v>15</v>
      </c>
      <c r="B187" s="5"/>
    </row>
    <row r="188" spans="1:2" x14ac:dyDescent="0.3">
      <c r="A188" s="7" t="s">
        <v>18</v>
      </c>
      <c r="B188" s="5">
        <v>38.9</v>
      </c>
    </row>
    <row r="189" spans="1:2" x14ac:dyDescent="0.3">
      <c r="A189" s="8">
        <v>45656</v>
      </c>
      <c r="B189" s="5"/>
    </row>
    <row r="190" spans="1:2" x14ac:dyDescent="0.3">
      <c r="A190" s="6" t="s">
        <v>31</v>
      </c>
      <c r="B190" s="5"/>
    </row>
    <row r="191" spans="1:2" x14ac:dyDescent="0.3">
      <c r="A191" s="7" t="s">
        <v>14</v>
      </c>
      <c r="B191" s="5">
        <v>22.9</v>
      </c>
    </row>
    <row r="192" spans="1:2" x14ac:dyDescent="0.3">
      <c r="A192" s="8">
        <v>45663</v>
      </c>
      <c r="B192" s="5"/>
    </row>
    <row r="193" spans="1:2" x14ac:dyDescent="0.3">
      <c r="A193" s="6" t="s">
        <v>15</v>
      </c>
      <c r="B193" s="5"/>
    </row>
    <row r="194" spans="1:2" x14ac:dyDescent="0.3">
      <c r="A194" s="7" t="s">
        <v>18</v>
      </c>
      <c r="B194" s="5">
        <v>59.7</v>
      </c>
    </row>
    <row r="195" spans="1:2" x14ac:dyDescent="0.3">
      <c r="A195" s="8">
        <v>45670</v>
      </c>
      <c r="B195" s="5"/>
    </row>
    <row r="196" spans="1:2" x14ac:dyDescent="0.3">
      <c r="A196" s="6" t="s">
        <v>30</v>
      </c>
      <c r="B196" s="5"/>
    </row>
    <row r="197" spans="1:2" x14ac:dyDescent="0.3">
      <c r="A197" s="7" t="s">
        <v>14</v>
      </c>
      <c r="B197" s="5" t="e">
        <v>#N/A</v>
      </c>
    </row>
    <row r="198" spans="1:2" x14ac:dyDescent="0.3">
      <c r="A198" s="8">
        <v>45677</v>
      </c>
      <c r="B198" s="5"/>
    </row>
    <row r="199" spans="1:2" x14ac:dyDescent="0.3">
      <c r="A199" s="6" t="s">
        <v>27</v>
      </c>
      <c r="B199" s="5"/>
    </row>
    <row r="200" spans="1:2" x14ac:dyDescent="0.3">
      <c r="A200" s="7" t="s">
        <v>18</v>
      </c>
      <c r="B200" s="5">
        <v>92.9</v>
      </c>
    </row>
    <row r="201" spans="1:2" x14ac:dyDescent="0.3">
      <c r="A201" s="8">
        <v>45684</v>
      </c>
      <c r="B201" s="5"/>
    </row>
    <row r="202" spans="1:2" x14ac:dyDescent="0.3">
      <c r="A202" s="6" t="s">
        <v>17</v>
      </c>
      <c r="B202" s="5"/>
    </row>
    <row r="203" spans="1:2" x14ac:dyDescent="0.3">
      <c r="A203" s="7" t="s">
        <v>9</v>
      </c>
      <c r="B203" s="5">
        <v>34.200000000000003</v>
      </c>
    </row>
    <row r="204" spans="1:2" x14ac:dyDescent="0.3">
      <c r="A204" s="8">
        <v>45691</v>
      </c>
      <c r="B204" s="5"/>
    </row>
    <row r="205" spans="1:2" x14ac:dyDescent="0.3">
      <c r="A205" s="6" t="s">
        <v>22</v>
      </c>
      <c r="B205" s="5"/>
    </row>
    <row r="206" spans="1:2" x14ac:dyDescent="0.3">
      <c r="A206" s="7" t="s">
        <v>18</v>
      </c>
      <c r="B206" s="5">
        <v>52.8</v>
      </c>
    </row>
    <row r="207" spans="1:2" x14ac:dyDescent="0.3">
      <c r="A207" s="8">
        <v>45698</v>
      </c>
      <c r="B207" s="5"/>
    </row>
    <row r="208" spans="1:2" x14ac:dyDescent="0.3">
      <c r="A208" s="6" t="s">
        <v>8</v>
      </c>
      <c r="B208" s="5"/>
    </row>
    <row r="209" spans="1:2" x14ac:dyDescent="0.3">
      <c r="A209" s="7" t="s">
        <v>9</v>
      </c>
      <c r="B209" s="5">
        <v>21.2</v>
      </c>
    </row>
    <row r="210" spans="1:2" x14ac:dyDescent="0.3">
      <c r="A210" s="8">
        <v>45705</v>
      </c>
      <c r="B210" s="5"/>
    </row>
    <row r="211" spans="1:2" x14ac:dyDescent="0.3">
      <c r="A211" s="6" t="s">
        <v>31</v>
      </c>
      <c r="B211" s="5"/>
    </row>
    <row r="212" spans="1:2" x14ac:dyDescent="0.3">
      <c r="A212" s="7" t="s">
        <v>9</v>
      </c>
      <c r="B212" s="5">
        <v>99.6</v>
      </c>
    </row>
    <row r="213" spans="1:2" x14ac:dyDescent="0.3">
      <c r="A213" s="8">
        <v>45712</v>
      </c>
      <c r="B213" s="5"/>
    </row>
    <row r="214" spans="1:2" x14ac:dyDescent="0.3">
      <c r="A214" s="6" t="s">
        <v>32</v>
      </c>
      <c r="B214" s="5"/>
    </row>
    <row r="215" spans="1:2" x14ac:dyDescent="0.3">
      <c r="A215" s="7" t="s">
        <v>18</v>
      </c>
      <c r="B215" s="5">
        <v>98.1</v>
      </c>
    </row>
    <row r="216" spans="1:2" x14ac:dyDescent="0.3">
      <c r="A216" s="8">
        <v>45719</v>
      </c>
      <c r="B216" s="5"/>
    </row>
    <row r="217" spans="1:2" x14ac:dyDescent="0.3">
      <c r="A217" s="6" t="s">
        <v>15</v>
      </c>
      <c r="B217" s="5"/>
    </row>
    <row r="218" spans="1:2" x14ac:dyDescent="0.3">
      <c r="A218" s="7" t="s">
        <v>9</v>
      </c>
      <c r="B218" s="5">
        <v>65</v>
      </c>
    </row>
    <row r="219" spans="1:2" x14ac:dyDescent="0.3">
      <c r="A219" s="8">
        <v>45726</v>
      </c>
      <c r="B219" s="5"/>
    </row>
    <row r="220" spans="1:2" x14ac:dyDescent="0.3">
      <c r="A220" s="6" t="s">
        <v>13</v>
      </c>
      <c r="B220" s="5"/>
    </row>
    <row r="221" spans="1:2" x14ac:dyDescent="0.3">
      <c r="A221" s="7" t="s">
        <v>18</v>
      </c>
      <c r="B221" s="5">
        <v>80.400000000000006</v>
      </c>
    </row>
    <row r="222" spans="1:2" x14ac:dyDescent="0.3">
      <c r="A222" s="8">
        <v>45733</v>
      </c>
      <c r="B222" s="5"/>
    </row>
    <row r="223" spans="1:2" x14ac:dyDescent="0.3">
      <c r="A223" s="6" t="s">
        <v>31</v>
      </c>
      <c r="B223" s="5"/>
    </row>
    <row r="224" spans="1:2" x14ac:dyDescent="0.3">
      <c r="A224" s="7" t="s">
        <v>18</v>
      </c>
      <c r="B224" s="5">
        <v>71.5</v>
      </c>
    </row>
    <row r="225" spans="1:2" x14ac:dyDescent="0.3">
      <c r="A225" s="8">
        <v>45740</v>
      </c>
      <c r="B225" s="5"/>
    </row>
    <row r="226" spans="1:2" x14ac:dyDescent="0.3">
      <c r="A226" s="6" t="s">
        <v>13</v>
      </c>
      <c r="B226" s="5"/>
    </row>
    <row r="227" spans="1:2" x14ac:dyDescent="0.3">
      <c r="A227" s="7" t="s">
        <v>9</v>
      </c>
      <c r="B227" s="5">
        <v>59.3</v>
      </c>
    </row>
    <row r="228" spans="1:2" x14ac:dyDescent="0.3">
      <c r="A228" s="8">
        <v>45747</v>
      </c>
      <c r="B228" s="5"/>
    </row>
    <row r="229" spans="1:2" x14ac:dyDescent="0.3">
      <c r="A229" s="6" t="s">
        <v>20</v>
      </c>
      <c r="B229" s="5"/>
    </row>
    <row r="230" spans="1:2" x14ac:dyDescent="0.3">
      <c r="A230" s="7" t="s">
        <v>9</v>
      </c>
      <c r="B230" s="5">
        <v>5.3</v>
      </c>
    </row>
    <row r="231" spans="1:2" x14ac:dyDescent="0.3">
      <c r="A231" s="8">
        <v>45754</v>
      </c>
      <c r="B231" s="5"/>
    </row>
    <row r="232" spans="1:2" x14ac:dyDescent="0.3">
      <c r="A232" s="6" t="s">
        <v>11</v>
      </c>
      <c r="B232" s="5"/>
    </row>
    <row r="233" spans="1:2" x14ac:dyDescent="0.3">
      <c r="A233" s="7" t="s">
        <v>14</v>
      </c>
      <c r="B233" s="5">
        <v>45.5</v>
      </c>
    </row>
    <row r="234" spans="1:2" x14ac:dyDescent="0.3">
      <c r="A234" s="8">
        <v>45761</v>
      </c>
      <c r="B234" s="5"/>
    </row>
    <row r="235" spans="1:2" x14ac:dyDescent="0.3">
      <c r="A235" s="6" t="s">
        <v>32</v>
      </c>
      <c r="B235" s="5"/>
    </row>
    <row r="236" spans="1:2" x14ac:dyDescent="0.3">
      <c r="A236" s="7" t="s">
        <v>9</v>
      </c>
      <c r="B236" s="5">
        <v>67.5</v>
      </c>
    </row>
    <row r="237" spans="1:2" x14ac:dyDescent="0.3">
      <c r="A237" s="8">
        <v>45768</v>
      </c>
      <c r="B237" s="5"/>
    </row>
    <row r="238" spans="1:2" x14ac:dyDescent="0.3">
      <c r="A238" s="6" t="s">
        <v>25</v>
      </c>
      <c r="B238" s="5"/>
    </row>
    <row r="239" spans="1:2" x14ac:dyDescent="0.3">
      <c r="A239" s="7" t="s">
        <v>14</v>
      </c>
      <c r="B239" s="5">
        <v>67.8</v>
      </c>
    </row>
    <row r="240" spans="1:2" x14ac:dyDescent="0.3">
      <c r="A240" s="8">
        <v>45775</v>
      </c>
      <c r="B240" s="5"/>
    </row>
    <row r="241" spans="1:2" x14ac:dyDescent="0.3">
      <c r="A241" s="6" t="s">
        <v>27</v>
      </c>
      <c r="B241" s="5"/>
    </row>
    <row r="242" spans="1:2" x14ac:dyDescent="0.3">
      <c r="A242" s="7" t="s">
        <v>9</v>
      </c>
      <c r="B242" s="5">
        <v>37.299999999999997</v>
      </c>
    </row>
    <row r="243" spans="1:2" x14ac:dyDescent="0.3">
      <c r="A243" s="8">
        <v>45782</v>
      </c>
      <c r="B243" s="5"/>
    </row>
    <row r="244" spans="1:2" x14ac:dyDescent="0.3">
      <c r="A244" s="6" t="s">
        <v>25</v>
      </c>
      <c r="B244" s="5"/>
    </row>
    <row r="245" spans="1:2" x14ac:dyDescent="0.3">
      <c r="A245" s="7" t="s">
        <v>18</v>
      </c>
      <c r="B245" s="5">
        <v>94.2</v>
      </c>
    </row>
    <row r="246" spans="1:2" x14ac:dyDescent="0.3">
      <c r="A246" s="8">
        <v>45789</v>
      </c>
      <c r="B246" s="5"/>
    </row>
    <row r="247" spans="1:2" x14ac:dyDescent="0.3">
      <c r="A247" s="6" t="s">
        <v>31</v>
      </c>
      <c r="B247" s="5"/>
    </row>
    <row r="248" spans="1:2" x14ac:dyDescent="0.3">
      <c r="A248" s="7" t="s">
        <v>9</v>
      </c>
      <c r="B248" s="5">
        <v>16.7</v>
      </c>
    </row>
    <row r="249" spans="1:2" x14ac:dyDescent="0.3">
      <c r="A249" s="8">
        <v>45796</v>
      </c>
      <c r="B249" s="5"/>
    </row>
    <row r="250" spans="1:2" x14ac:dyDescent="0.3">
      <c r="A250" s="6" t="s">
        <v>19</v>
      </c>
      <c r="B250" s="5"/>
    </row>
    <row r="251" spans="1:2" x14ac:dyDescent="0.3">
      <c r="A251" s="7" t="s">
        <v>18</v>
      </c>
      <c r="B251" s="5">
        <v>50</v>
      </c>
    </row>
    <row r="252" spans="1:2" x14ac:dyDescent="0.3">
      <c r="A252" s="8">
        <v>45803</v>
      </c>
      <c r="B252" s="5"/>
    </row>
    <row r="253" spans="1:2" x14ac:dyDescent="0.3">
      <c r="A253" s="6" t="s">
        <v>25</v>
      </c>
      <c r="B253" s="5"/>
    </row>
    <row r="254" spans="1:2" x14ac:dyDescent="0.3">
      <c r="A254" s="7" t="s">
        <v>18</v>
      </c>
      <c r="B254" s="5">
        <v>69.099999999999994</v>
      </c>
    </row>
    <row r="255" spans="1:2" x14ac:dyDescent="0.3">
      <c r="A255" s="8">
        <v>45810</v>
      </c>
      <c r="B255" s="5"/>
    </row>
    <row r="256" spans="1:2" x14ac:dyDescent="0.3">
      <c r="A256" s="6" t="s">
        <v>31</v>
      </c>
      <c r="B256" s="5"/>
    </row>
    <row r="257" spans="1:2" x14ac:dyDescent="0.3">
      <c r="A257" s="7" t="s">
        <v>18</v>
      </c>
      <c r="B257" s="5">
        <v>69.7</v>
      </c>
    </row>
    <row r="258" spans="1:2" x14ac:dyDescent="0.3">
      <c r="A258" s="8">
        <v>45817</v>
      </c>
      <c r="B258" s="5"/>
    </row>
    <row r="259" spans="1:2" x14ac:dyDescent="0.3">
      <c r="A259" s="6" t="s">
        <v>8</v>
      </c>
      <c r="B259" s="5"/>
    </row>
    <row r="260" spans="1:2" x14ac:dyDescent="0.3">
      <c r="A260" s="7" t="s">
        <v>14</v>
      </c>
      <c r="B260" s="5">
        <v>64.900000000000006</v>
      </c>
    </row>
    <row r="261" spans="1:2" x14ac:dyDescent="0.3">
      <c r="A261" s="8">
        <v>45824</v>
      </c>
      <c r="B261" s="5"/>
    </row>
    <row r="262" spans="1:2" x14ac:dyDescent="0.3">
      <c r="A262" s="6" t="s">
        <v>11</v>
      </c>
      <c r="B262" s="5"/>
    </row>
    <row r="263" spans="1:2" x14ac:dyDescent="0.3">
      <c r="A263" s="7" t="s">
        <v>9</v>
      </c>
      <c r="B263" s="5">
        <v>27.5</v>
      </c>
    </row>
    <row r="264" spans="1:2" x14ac:dyDescent="0.3">
      <c r="A264" s="8">
        <v>45831</v>
      </c>
      <c r="B264" s="5"/>
    </row>
    <row r="265" spans="1:2" x14ac:dyDescent="0.3">
      <c r="A265" s="6" t="s">
        <v>19</v>
      </c>
      <c r="B265" s="5"/>
    </row>
    <row r="266" spans="1:2" x14ac:dyDescent="0.3">
      <c r="A266" s="7" t="s">
        <v>18</v>
      </c>
      <c r="B266" s="5">
        <v>15.6</v>
      </c>
    </row>
    <row r="267" spans="1:2" x14ac:dyDescent="0.3">
      <c r="A267" s="8">
        <v>45838</v>
      </c>
      <c r="B267" s="5"/>
    </row>
    <row r="268" spans="1:2" x14ac:dyDescent="0.3">
      <c r="A268" s="6" t="s">
        <v>33</v>
      </c>
      <c r="B268" s="5"/>
    </row>
    <row r="269" spans="1:2" x14ac:dyDescent="0.3">
      <c r="A269" s="7" t="s">
        <v>18</v>
      </c>
      <c r="B269" s="5">
        <v>63.6</v>
      </c>
    </row>
    <row r="270" spans="1:2" x14ac:dyDescent="0.3">
      <c r="A270" s="8">
        <v>45845</v>
      </c>
      <c r="B270" s="5"/>
    </row>
    <row r="271" spans="1:2" x14ac:dyDescent="0.3">
      <c r="A271" s="6" t="s">
        <v>32</v>
      </c>
      <c r="B271" s="5"/>
    </row>
    <row r="272" spans="1:2" x14ac:dyDescent="0.3">
      <c r="A272" s="7" t="s">
        <v>14</v>
      </c>
      <c r="B272" s="5">
        <v>59.9</v>
      </c>
    </row>
    <row r="273" spans="1:2" x14ac:dyDescent="0.3">
      <c r="A273" s="8">
        <v>45852</v>
      </c>
      <c r="B273" s="5"/>
    </row>
    <row r="274" spans="1:2" x14ac:dyDescent="0.3">
      <c r="A274" s="6" t="s">
        <v>20</v>
      </c>
      <c r="B274" s="5"/>
    </row>
    <row r="275" spans="1:2" x14ac:dyDescent="0.3">
      <c r="A275" s="7" t="s">
        <v>9</v>
      </c>
      <c r="B275" s="5">
        <v>17.899999999999999</v>
      </c>
    </row>
    <row r="276" spans="1:2" x14ac:dyDescent="0.3">
      <c r="A276" s="8">
        <v>45859</v>
      </c>
      <c r="B276" s="5"/>
    </row>
    <row r="277" spans="1:2" x14ac:dyDescent="0.3">
      <c r="A277" s="6" t="s">
        <v>29</v>
      </c>
      <c r="B277" s="5"/>
    </row>
    <row r="278" spans="1:2" x14ac:dyDescent="0.3">
      <c r="A278" s="7" t="s">
        <v>9</v>
      </c>
      <c r="B278" s="5">
        <v>70.5</v>
      </c>
    </row>
    <row r="279" spans="1:2" x14ac:dyDescent="0.3">
      <c r="A279" s="8">
        <v>45866</v>
      </c>
      <c r="B279" s="5"/>
    </row>
    <row r="280" spans="1:2" x14ac:dyDescent="0.3">
      <c r="A280" s="6" t="s">
        <v>20</v>
      </c>
      <c r="B280" s="5"/>
    </row>
    <row r="281" spans="1:2" x14ac:dyDescent="0.3">
      <c r="A281" s="7" t="s">
        <v>14</v>
      </c>
      <c r="B281" s="5">
        <v>45.5</v>
      </c>
    </row>
    <row r="282" spans="1:2" x14ac:dyDescent="0.3">
      <c r="A282" s="8">
        <v>45873</v>
      </c>
      <c r="B282" s="5"/>
    </row>
    <row r="283" spans="1:2" x14ac:dyDescent="0.3">
      <c r="A283" s="6" t="s">
        <v>23</v>
      </c>
      <c r="B283" s="5"/>
    </row>
    <row r="284" spans="1:2" x14ac:dyDescent="0.3">
      <c r="A284" s="7" t="s">
        <v>14</v>
      </c>
      <c r="B284" s="5">
        <v>66.8</v>
      </c>
    </row>
    <row r="285" spans="1:2" x14ac:dyDescent="0.3">
      <c r="A285" s="8">
        <v>45880</v>
      </c>
      <c r="B285" s="5"/>
    </row>
    <row r="286" spans="1:2" x14ac:dyDescent="0.3">
      <c r="A286" s="6" t="s">
        <v>11</v>
      </c>
      <c r="B286" s="5"/>
    </row>
    <row r="287" spans="1:2" x14ac:dyDescent="0.3">
      <c r="A287" s="7" t="s">
        <v>9</v>
      </c>
      <c r="B287" s="5">
        <v>83.7</v>
      </c>
    </row>
    <row r="288" spans="1:2" x14ac:dyDescent="0.3">
      <c r="A288" s="8">
        <v>45887</v>
      </c>
      <c r="B288" s="5"/>
    </row>
    <row r="289" spans="1:2" x14ac:dyDescent="0.3">
      <c r="A289" s="6" t="s">
        <v>13</v>
      </c>
      <c r="B289" s="5"/>
    </row>
    <row r="290" spans="1:2" x14ac:dyDescent="0.3">
      <c r="A290" s="7" t="s">
        <v>14</v>
      </c>
      <c r="B290" s="5">
        <v>17</v>
      </c>
    </row>
    <row r="291" spans="1:2" x14ac:dyDescent="0.3">
      <c r="A291" s="8">
        <v>45894</v>
      </c>
      <c r="B291" s="5"/>
    </row>
    <row r="292" spans="1:2" x14ac:dyDescent="0.3">
      <c r="A292" s="6" t="s">
        <v>32</v>
      </c>
      <c r="B292" s="5"/>
    </row>
    <row r="293" spans="1:2" x14ac:dyDescent="0.3">
      <c r="A293" s="7" t="s">
        <v>9</v>
      </c>
      <c r="B293" s="5">
        <v>1.9</v>
      </c>
    </row>
    <row r="294" spans="1:2" x14ac:dyDescent="0.3">
      <c r="A294" s="8">
        <v>45901</v>
      </c>
      <c r="B294" s="5"/>
    </row>
    <row r="295" spans="1:2" x14ac:dyDescent="0.3">
      <c r="A295" s="6" t="s">
        <v>17</v>
      </c>
      <c r="B295" s="5"/>
    </row>
    <row r="296" spans="1:2" x14ac:dyDescent="0.3">
      <c r="A296" s="7" t="s">
        <v>9</v>
      </c>
      <c r="B296" s="5">
        <v>77.900000000000006</v>
      </c>
    </row>
    <row r="297" spans="1:2" x14ac:dyDescent="0.3">
      <c r="A297" s="8">
        <v>45908</v>
      </c>
      <c r="B297" s="5"/>
    </row>
    <row r="298" spans="1:2" x14ac:dyDescent="0.3">
      <c r="A298" s="6" t="s">
        <v>17</v>
      </c>
      <c r="B298" s="5"/>
    </row>
    <row r="299" spans="1:2" x14ac:dyDescent="0.3">
      <c r="A299" s="7" t="s">
        <v>18</v>
      </c>
      <c r="B299" s="5">
        <v>61</v>
      </c>
    </row>
    <row r="300" spans="1:2" x14ac:dyDescent="0.3">
      <c r="A300" s="8">
        <v>45915</v>
      </c>
      <c r="B300" s="5"/>
    </row>
    <row r="301" spans="1:2" x14ac:dyDescent="0.3">
      <c r="A301" s="6" t="s">
        <v>31</v>
      </c>
      <c r="B301" s="5"/>
    </row>
    <row r="302" spans="1:2" x14ac:dyDescent="0.3">
      <c r="A302" s="7" t="s">
        <v>18</v>
      </c>
      <c r="B302" s="5">
        <v>70</v>
      </c>
    </row>
    <row r="303" spans="1:2" x14ac:dyDescent="0.3">
      <c r="A303" s="8">
        <v>45922</v>
      </c>
      <c r="B303" s="5"/>
    </row>
    <row r="304" spans="1:2" x14ac:dyDescent="0.3">
      <c r="A304" s="6" t="s">
        <v>27</v>
      </c>
      <c r="B304" s="5"/>
    </row>
    <row r="305" spans="1:2" x14ac:dyDescent="0.3">
      <c r="A305" s="7" t="s">
        <v>9</v>
      </c>
      <c r="B305" s="5">
        <v>83.8</v>
      </c>
    </row>
    <row r="306" spans="1:2" x14ac:dyDescent="0.3">
      <c r="A306" s="8">
        <v>45929</v>
      </c>
      <c r="B306" s="5"/>
    </row>
    <row r="307" spans="1:2" x14ac:dyDescent="0.3">
      <c r="A307" s="6" t="s">
        <v>23</v>
      </c>
      <c r="B307" s="5"/>
    </row>
    <row r="308" spans="1:2" x14ac:dyDescent="0.3">
      <c r="A308" s="7" t="s">
        <v>9</v>
      </c>
      <c r="B308" s="5">
        <v>80.3</v>
      </c>
    </row>
    <row r="309" spans="1:2" x14ac:dyDescent="0.3">
      <c r="A309" s="8">
        <v>45936</v>
      </c>
      <c r="B309" s="5"/>
    </row>
    <row r="310" spans="1:2" x14ac:dyDescent="0.3">
      <c r="A310" s="6" t="s">
        <v>22</v>
      </c>
      <c r="B310" s="5"/>
    </row>
    <row r="311" spans="1:2" x14ac:dyDescent="0.3">
      <c r="A311" s="7" t="s">
        <v>9</v>
      </c>
      <c r="B311" s="5">
        <v>96.1</v>
      </c>
    </row>
    <row r="312" spans="1:2" x14ac:dyDescent="0.3">
      <c r="A312" s="8">
        <v>45943</v>
      </c>
      <c r="B312" s="5"/>
    </row>
    <row r="313" spans="1:2" x14ac:dyDescent="0.3">
      <c r="A313" s="6" t="s">
        <v>23</v>
      </c>
      <c r="B313" s="5"/>
    </row>
    <row r="314" spans="1:2" x14ac:dyDescent="0.3">
      <c r="A314" s="7" t="s">
        <v>9</v>
      </c>
      <c r="B314" s="5">
        <v>53.6</v>
      </c>
    </row>
    <row r="315" spans="1:2" x14ac:dyDescent="0.3">
      <c r="A315" s="8">
        <v>45950</v>
      </c>
      <c r="B315" s="5"/>
    </row>
    <row r="316" spans="1:2" x14ac:dyDescent="0.3">
      <c r="A316" s="6" t="s">
        <v>25</v>
      </c>
      <c r="B316" s="5"/>
    </row>
    <row r="317" spans="1:2" x14ac:dyDescent="0.3">
      <c r="A317" s="7" t="s">
        <v>9</v>
      </c>
      <c r="B317" s="5">
        <v>48.8</v>
      </c>
    </row>
    <row r="318" spans="1:2" x14ac:dyDescent="0.3">
      <c r="A318" s="8">
        <v>45957</v>
      </c>
      <c r="B318" s="5"/>
    </row>
    <row r="319" spans="1:2" x14ac:dyDescent="0.3">
      <c r="A319" s="6" t="s">
        <v>19</v>
      </c>
      <c r="B319" s="5"/>
    </row>
    <row r="320" spans="1:2" x14ac:dyDescent="0.3">
      <c r="A320" s="7" t="s">
        <v>9</v>
      </c>
      <c r="B320" s="5">
        <v>40.200000000000003</v>
      </c>
    </row>
    <row r="321" spans="1:2" x14ac:dyDescent="0.3">
      <c r="A321" s="8">
        <v>45964</v>
      </c>
      <c r="B321" s="5"/>
    </row>
    <row r="322" spans="1:2" x14ac:dyDescent="0.3">
      <c r="A322" s="6" t="s">
        <v>24</v>
      </c>
      <c r="B322" s="5"/>
    </row>
    <row r="323" spans="1:2" x14ac:dyDescent="0.3">
      <c r="A323" s="7" t="s">
        <v>14</v>
      </c>
      <c r="B323" s="5">
        <v>15.4</v>
      </c>
    </row>
    <row r="324" spans="1:2" x14ac:dyDescent="0.3">
      <c r="A324" s="8">
        <v>45971</v>
      </c>
      <c r="B324" s="5"/>
    </row>
    <row r="325" spans="1:2" x14ac:dyDescent="0.3">
      <c r="A325" s="6" t="s">
        <v>32</v>
      </c>
      <c r="B325" s="5"/>
    </row>
    <row r="326" spans="1:2" x14ac:dyDescent="0.3">
      <c r="A326" s="7" t="s">
        <v>9</v>
      </c>
      <c r="B326" s="5">
        <v>57.3</v>
      </c>
    </row>
    <row r="327" spans="1:2" x14ac:dyDescent="0.3">
      <c r="A327" s="8">
        <v>45978</v>
      </c>
      <c r="B327" s="5"/>
    </row>
    <row r="328" spans="1:2" x14ac:dyDescent="0.3">
      <c r="A328" s="6" t="s">
        <v>23</v>
      </c>
      <c r="B328" s="5"/>
    </row>
    <row r="329" spans="1:2" x14ac:dyDescent="0.3">
      <c r="A329" s="7" t="s">
        <v>14</v>
      </c>
      <c r="B329" s="5">
        <v>27.7</v>
      </c>
    </row>
    <row r="330" spans="1:2" x14ac:dyDescent="0.3">
      <c r="A330" s="8">
        <v>45985</v>
      </c>
      <c r="B330" s="5"/>
    </row>
    <row r="331" spans="1:2" x14ac:dyDescent="0.3">
      <c r="A331" s="6" t="s">
        <v>33</v>
      </c>
      <c r="B331" s="5"/>
    </row>
    <row r="332" spans="1:2" x14ac:dyDescent="0.3">
      <c r="A332" s="7" t="s">
        <v>14</v>
      </c>
      <c r="B332" s="5">
        <v>92.1</v>
      </c>
    </row>
    <row r="333" spans="1:2" x14ac:dyDescent="0.3">
      <c r="A333" s="8">
        <v>45992</v>
      </c>
      <c r="B333" s="5"/>
    </row>
    <row r="334" spans="1:2" x14ac:dyDescent="0.3">
      <c r="A334" s="6" t="s">
        <v>25</v>
      </c>
      <c r="B334" s="5"/>
    </row>
    <row r="335" spans="1:2" x14ac:dyDescent="0.3">
      <c r="A335" s="7" t="s">
        <v>9</v>
      </c>
      <c r="B335" s="5">
        <v>58.3</v>
      </c>
    </row>
    <row r="336" spans="1:2" x14ac:dyDescent="0.3">
      <c r="A336" s="8">
        <v>45999</v>
      </c>
      <c r="B336" s="5"/>
    </row>
    <row r="337" spans="1:2" x14ac:dyDescent="0.3">
      <c r="A337" s="6" t="s">
        <v>29</v>
      </c>
      <c r="B337" s="5"/>
    </row>
    <row r="338" spans="1:2" x14ac:dyDescent="0.3">
      <c r="A338" s="7" t="s">
        <v>9</v>
      </c>
      <c r="B338" s="5">
        <v>59.3</v>
      </c>
    </row>
    <row r="339" spans="1:2" x14ac:dyDescent="0.3">
      <c r="A339" s="8">
        <v>46006</v>
      </c>
      <c r="B339" s="5"/>
    </row>
    <row r="340" spans="1:2" x14ac:dyDescent="0.3">
      <c r="A340" s="6" t="s">
        <v>26</v>
      </c>
      <c r="B340" s="5"/>
    </row>
    <row r="341" spans="1:2" x14ac:dyDescent="0.3">
      <c r="A341" s="7" t="s">
        <v>14</v>
      </c>
      <c r="B341" s="5">
        <v>35.5</v>
      </c>
    </row>
    <row r="342" spans="1:2" x14ac:dyDescent="0.3">
      <c r="A342" s="8">
        <v>46013</v>
      </c>
      <c r="B342" s="5"/>
    </row>
    <row r="343" spans="1:2" x14ac:dyDescent="0.3">
      <c r="A343" s="6" t="s">
        <v>27</v>
      </c>
      <c r="B343" s="5"/>
    </row>
    <row r="344" spans="1:2" x14ac:dyDescent="0.3">
      <c r="A344" s="7" t="s">
        <v>14</v>
      </c>
      <c r="B344" s="5">
        <v>5.2</v>
      </c>
    </row>
    <row r="345" spans="1:2" x14ac:dyDescent="0.3">
      <c r="A345" s="8">
        <v>46020</v>
      </c>
      <c r="B345" s="5"/>
    </row>
    <row r="346" spans="1:2" x14ac:dyDescent="0.3">
      <c r="A346" s="6" t="s">
        <v>20</v>
      </c>
      <c r="B346" s="5"/>
    </row>
    <row r="347" spans="1:2" x14ac:dyDescent="0.3">
      <c r="A347" s="7" t="s">
        <v>9</v>
      </c>
      <c r="B347" s="5">
        <v>3.2</v>
      </c>
    </row>
    <row r="348" spans="1:2" x14ac:dyDescent="0.3">
      <c r="A348" s="8">
        <v>46027</v>
      </c>
      <c r="B348" s="5"/>
    </row>
    <row r="349" spans="1:2" x14ac:dyDescent="0.3">
      <c r="A349" s="6" t="s">
        <v>22</v>
      </c>
      <c r="B349" s="5"/>
    </row>
    <row r="350" spans="1:2" x14ac:dyDescent="0.3">
      <c r="A350" s="7" t="s">
        <v>9</v>
      </c>
      <c r="B350" s="5">
        <v>42.3</v>
      </c>
    </row>
    <row r="351" spans="1:2" x14ac:dyDescent="0.3">
      <c r="A351" s="8">
        <v>46034</v>
      </c>
      <c r="B351" s="5"/>
    </row>
    <row r="352" spans="1:2" x14ac:dyDescent="0.3">
      <c r="A352" s="6" t="s">
        <v>33</v>
      </c>
      <c r="B352" s="5"/>
    </row>
    <row r="353" spans="1:2" x14ac:dyDescent="0.3">
      <c r="A353" s="7" t="s">
        <v>14</v>
      </c>
      <c r="B353" s="5">
        <v>8.5</v>
      </c>
    </row>
    <row r="354" spans="1:2" x14ac:dyDescent="0.3">
      <c r="A354" s="8">
        <v>46041</v>
      </c>
      <c r="B354" s="5"/>
    </row>
    <row r="355" spans="1:2" x14ac:dyDescent="0.3">
      <c r="A355" s="6" t="s">
        <v>29</v>
      </c>
      <c r="B355" s="5"/>
    </row>
    <row r="356" spans="1:2" x14ac:dyDescent="0.3">
      <c r="A356" s="7" t="s">
        <v>14</v>
      </c>
      <c r="B356" s="5">
        <v>60.7</v>
      </c>
    </row>
    <row r="357" spans="1:2" x14ac:dyDescent="0.3">
      <c r="A357" s="8">
        <v>46048</v>
      </c>
      <c r="B357" s="5"/>
    </row>
    <row r="358" spans="1:2" x14ac:dyDescent="0.3">
      <c r="A358" s="6" t="s">
        <v>32</v>
      </c>
      <c r="B358" s="5"/>
    </row>
    <row r="359" spans="1:2" x14ac:dyDescent="0.3">
      <c r="A359" s="7" t="s">
        <v>14</v>
      </c>
      <c r="B359" s="5">
        <v>88.1</v>
      </c>
    </row>
    <row r="360" spans="1:2" x14ac:dyDescent="0.3">
      <c r="A360" s="8">
        <v>46055</v>
      </c>
      <c r="B360" s="5"/>
    </row>
    <row r="361" spans="1:2" x14ac:dyDescent="0.3">
      <c r="A361" s="6" t="s">
        <v>20</v>
      </c>
      <c r="B361" s="5"/>
    </row>
    <row r="362" spans="1:2" x14ac:dyDescent="0.3">
      <c r="A362" s="7" t="s">
        <v>18</v>
      </c>
      <c r="B362" s="5">
        <v>88.3</v>
      </c>
    </row>
    <row r="363" spans="1:2" x14ac:dyDescent="0.3">
      <c r="A363" s="8">
        <v>46062</v>
      </c>
      <c r="B363" s="5"/>
    </row>
    <row r="364" spans="1:2" x14ac:dyDescent="0.3">
      <c r="A364" s="6" t="s">
        <v>25</v>
      </c>
      <c r="B364" s="5"/>
    </row>
    <row r="365" spans="1:2" x14ac:dyDescent="0.3">
      <c r="A365" s="7" t="s">
        <v>14</v>
      </c>
      <c r="B365" s="5">
        <v>65.900000000000006</v>
      </c>
    </row>
    <row r="366" spans="1:2" x14ac:dyDescent="0.3">
      <c r="A366" s="8">
        <v>46069</v>
      </c>
      <c r="B366" s="5"/>
    </row>
    <row r="367" spans="1:2" x14ac:dyDescent="0.3">
      <c r="A367" s="6" t="s">
        <v>17</v>
      </c>
      <c r="B367" s="5"/>
    </row>
    <row r="368" spans="1:2" x14ac:dyDescent="0.3">
      <c r="A368" s="7" t="s">
        <v>18</v>
      </c>
      <c r="B368" s="5">
        <v>21.1</v>
      </c>
    </row>
    <row r="369" spans="1:2" x14ac:dyDescent="0.3">
      <c r="A369" s="8">
        <v>46076</v>
      </c>
      <c r="B369" s="5"/>
    </row>
    <row r="370" spans="1:2" x14ac:dyDescent="0.3">
      <c r="A370" s="6" t="s">
        <v>27</v>
      </c>
      <c r="B370" s="5"/>
    </row>
    <row r="371" spans="1:2" x14ac:dyDescent="0.3">
      <c r="A371" s="7" t="s">
        <v>9</v>
      </c>
      <c r="B371" s="5">
        <v>86.3</v>
      </c>
    </row>
    <row r="372" spans="1:2" x14ac:dyDescent="0.3">
      <c r="A372" s="8">
        <v>46083</v>
      </c>
      <c r="B372" s="5"/>
    </row>
    <row r="373" spans="1:2" x14ac:dyDescent="0.3">
      <c r="A373" s="6" t="s">
        <v>11</v>
      </c>
      <c r="B373" s="5"/>
    </row>
    <row r="374" spans="1:2" x14ac:dyDescent="0.3">
      <c r="A374" s="7" t="s">
        <v>9</v>
      </c>
      <c r="B374" s="5">
        <v>88.6</v>
      </c>
    </row>
    <row r="375" spans="1:2" x14ac:dyDescent="0.3">
      <c r="A375" s="8">
        <v>46090</v>
      </c>
      <c r="B375" s="5"/>
    </row>
    <row r="376" spans="1:2" x14ac:dyDescent="0.3">
      <c r="A376" s="6" t="s">
        <v>30</v>
      </c>
      <c r="B376" s="5"/>
    </row>
    <row r="377" spans="1:2" x14ac:dyDescent="0.3">
      <c r="A377" s="7" t="s">
        <v>14</v>
      </c>
      <c r="B377" s="5">
        <v>19.7</v>
      </c>
    </row>
    <row r="378" spans="1:2" x14ac:dyDescent="0.3">
      <c r="A378" s="8">
        <v>46097</v>
      </c>
      <c r="B378" s="5"/>
    </row>
    <row r="379" spans="1:2" x14ac:dyDescent="0.3">
      <c r="A379" s="6" t="s">
        <v>23</v>
      </c>
      <c r="B379" s="5"/>
    </row>
    <row r="380" spans="1:2" x14ac:dyDescent="0.3">
      <c r="A380" s="7" t="s">
        <v>9</v>
      </c>
      <c r="B380" s="5">
        <v>73.7</v>
      </c>
    </row>
    <row r="381" spans="1:2" x14ac:dyDescent="0.3">
      <c r="A381" s="8">
        <v>46104</v>
      </c>
      <c r="B381" s="5"/>
    </row>
    <row r="382" spans="1:2" x14ac:dyDescent="0.3">
      <c r="A382" s="6" t="s">
        <v>23</v>
      </c>
      <c r="B382" s="5"/>
    </row>
    <row r="383" spans="1:2" x14ac:dyDescent="0.3">
      <c r="A383" s="7" t="s">
        <v>9</v>
      </c>
      <c r="B383" s="5">
        <v>28.7</v>
      </c>
    </row>
    <row r="384" spans="1:2" x14ac:dyDescent="0.3">
      <c r="A384" s="8">
        <v>46111</v>
      </c>
      <c r="B384" s="5"/>
    </row>
    <row r="385" spans="1:2" x14ac:dyDescent="0.3">
      <c r="A385" s="6" t="s">
        <v>32</v>
      </c>
      <c r="B385" s="5"/>
    </row>
    <row r="386" spans="1:2" x14ac:dyDescent="0.3">
      <c r="A386" s="7" t="s">
        <v>9</v>
      </c>
      <c r="B386" s="5">
        <v>80.3</v>
      </c>
    </row>
    <row r="387" spans="1:2" x14ac:dyDescent="0.3">
      <c r="A387" s="8">
        <v>46118</v>
      </c>
      <c r="B387" s="5"/>
    </row>
    <row r="388" spans="1:2" x14ac:dyDescent="0.3">
      <c r="A388" s="6" t="s">
        <v>33</v>
      </c>
      <c r="B388" s="5"/>
    </row>
    <row r="389" spans="1:2" x14ac:dyDescent="0.3">
      <c r="A389" s="7" t="s">
        <v>9</v>
      </c>
      <c r="B389" s="5">
        <v>99.7</v>
      </c>
    </row>
    <row r="390" spans="1:2" x14ac:dyDescent="0.3">
      <c r="A390" s="8">
        <v>46125</v>
      </c>
      <c r="B390" s="5"/>
    </row>
    <row r="391" spans="1:2" x14ac:dyDescent="0.3">
      <c r="A391" s="6" t="s">
        <v>26</v>
      </c>
      <c r="B391" s="5"/>
    </row>
    <row r="392" spans="1:2" x14ac:dyDescent="0.3">
      <c r="A392" s="7" t="s">
        <v>18</v>
      </c>
      <c r="B392" s="5">
        <v>3</v>
      </c>
    </row>
    <row r="393" spans="1:2" x14ac:dyDescent="0.3">
      <c r="A393" s="8">
        <v>46132</v>
      </c>
      <c r="B393" s="5"/>
    </row>
    <row r="394" spans="1:2" x14ac:dyDescent="0.3">
      <c r="A394" s="6" t="s">
        <v>25</v>
      </c>
      <c r="B394" s="5"/>
    </row>
    <row r="395" spans="1:2" x14ac:dyDescent="0.3">
      <c r="A395" s="7" t="s">
        <v>18</v>
      </c>
      <c r="B395" s="5">
        <v>89.7</v>
      </c>
    </row>
    <row r="396" spans="1:2" x14ac:dyDescent="0.3">
      <c r="A396" s="8">
        <v>46139</v>
      </c>
      <c r="B396" s="5"/>
    </row>
    <row r="397" spans="1:2" x14ac:dyDescent="0.3">
      <c r="A397" s="6" t="s">
        <v>33</v>
      </c>
      <c r="B397" s="5"/>
    </row>
    <row r="398" spans="1:2" x14ac:dyDescent="0.3">
      <c r="A398" s="7" t="s">
        <v>14</v>
      </c>
      <c r="B398" s="5">
        <v>62.3</v>
      </c>
    </row>
    <row r="399" spans="1:2" x14ac:dyDescent="0.3">
      <c r="A399" s="8">
        <v>46146</v>
      </c>
      <c r="B399" s="5"/>
    </row>
    <row r="400" spans="1:2" x14ac:dyDescent="0.3">
      <c r="A400" s="6" t="s">
        <v>24</v>
      </c>
      <c r="B400" s="5"/>
    </row>
    <row r="401" spans="1:2" x14ac:dyDescent="0.3">
      <c r="A401" s="7" t="s">
        <v>14</v>
      </c>
      <c r="B401" s="5">
        <v>97.3</v>
      </c>
    </row>
    <row r="402" spans="1:2" x14ac:dyDescent="0.3">
      <c r="A402" s="8">
        <v>46153</v>
      </c>
      <c r="B402" s="5"/>
    </row>
    <row r="403" spans="1:2" x14ac:dyDescent="0.3">
      <c r="A403" s="6" t="s">
        <v>28</v>
      </c>
      <c r="B403" s="5"/>
    </row>
    <row r="404" spans="1:2" x14ac:dyDescent="0.3">
      <c r="A404" s="7" t="s">
        <v>14</v>
      </c>
      <c r="B404" s="5">
        <v>46.5</v>
      </c>
    </row>
    <row r="405" spans="1:2" x14ac:dyDescent="0.3">
      <c r="A405" s="8">
        <v>46160</v>
      </c>
      <c r="B405" s="5"/>
    </row>
    <row r="406" spans="1:2" x14ac:dyDescent="0.3">
      <c r="A406" s="6" t="s">
        <v>11</v>
      </c>
      <c r="B406" s="5"/>
    </row>
    <row r="407" spans="1:2" x14ac:dyDescent="0.3">
      <c r="A407" s="7" t="s">
        <v>9</v>
      </c>
      <c r="B407" s="5">
        <v>84.7</v>
      </c>
    </row>
    <row r="408" spans="1:2" x14ac:dyDescent="0.3">
      <c r="A408" s="8">
        <v>46167</v>
      </c>
      <c r="B408" s="5"/>
    </row>
    <row r="409" spans="1:2" x14ac:dyDescent="0.3">
      <c r="A409" s="6" t="s">
        <v>21</v>
      </c>
      <c r="B409" s="5"/>
    </row>
    <row r="410" spans="1:2" x14ac:dyDescent="0.3">
      <c r="A410" s="7" t="s">
        <v>9</v>
      </c>
      <c r="B410" s="5">
        <v>6.2</v>
      </c>
    </row>
    <row r="411" spans="1:2" x14ac:dyDescent="0.3">
      <c r="A411" s="8">
        <v>46174</v>
      </c>
      <c r="B411" s="5"/>
    </row>
    <row r="412" spans="1:2" x14ac:dyDescent="0.3">
      <c r="A412" s="6" t="s">
        <v>27</v>
      </c>
      <c r="B412" s="5"/>
    </row>
    <row r="413" spans="1:2" x14ac:dyDescent="0.3">
      <c r="A413" s="7" t="s">
        <v>18</v>
      </c>
      <c r="B413" s="5">
        <v>33.5</v>
      </c>
    </row>
    <row r="414" spans="1:2" x14ac:dyDescent="0.3">
      <c r="A414" s="8">
        <v>46181</v>
      </c>
      <c r="B414" s="5"/>
    </row>
    <row r="415" spans="1:2" x14ac:dyDescent="0.3">
      <c r="A415" s="6" t="s">
        <v>24</v>
      </c>
      <c r="B415" s="5"/>
    </row>
    <row r="416" spans="1:2" x14ac:dyDescent="0.3">
      <c r="A416" s="7" t="s">
        <v>18</v>
      </c>
      <c r="B416" s="5">
        <v>6.7</v>
      </c>
    </row>
    <row r="417" spans="1:2" x14ac:dyDescent="0.3">
      <c r="A417" s="8">
        <v>46188</v>
      </c>
      <c r="B417" s="5"/>
    </row>
    <row r="418" spans="1:2" x14ac:dyDescent="0.3">
      <c r="A418" s="6" t="s">
        <v>31</v>
      </c>
      <c r="B418" s="5"/>
    </row>
    <row r="419" spans="1:2" x14ac:dyDescent="0.3">
      <c r="A419" s="7" t="s">
        <v>14</v>
      </c>
      <c r="B419" s="5">
        <v>97.5</v>
      </c>
    </row>
    <row r="420" spans="1:2" x14ac:dyDescent="0.3">
      <c r="A420" s="8">
        <v>46195</v>
      </c>
      <c r="B420" s="5"/>
    </row>
    <row r="421" spans="1:2" x14ac:dyDescent="0.3">
      <c r="A421" s="6" t="s">
        <v>15</v>
      </c>
      <c r="B421" s="5"/>
    </row>
    <row r="422" spans="1:2" x14ac:dyDescent="0.3">
      <c r="A422" s="7" t="s">
        <v>18</v>
      </c>
      <c r="B422" s="5">
        <v>81.7</v>
      </c>
    </row>
    <row r="423" spans="1:2" x14ac:dyDescent="0.3">
      <c r="A423" s="8">
        <v>46202</v>
      </c>
      <c r="B423" s="5"/>
    </row>
    <row r="424" spans="1:2" x14ac:dyDescent="0.3">
      <c r="A424" s="6" t="s">
        <v>21</v>
      </c>
      <c r="B424" s="5"/>
    </row>
    <row r="425" spans="1:2" x14ac:dyDescent="0.3">
      <c r="A425" s="7" t="s">
        <v>18</v>
      </c>
      <c r="B425" s="5">
        <v>85.3</v>
      </c>
    </row>
    <row r="426" spans="1:2" x14ac:dyDescent="0.3">
      <c r="A426" s="8">
        <v>46209</v>
      </c>
      <c r="B426" s="5"/>
    </row>
    <row r="427" spans="1:2" x14ac:dyDescent="0.3">
      <c r="A427" s="6" t="s">
        <v>32</v>
      </c>
      <c r="B427" s="5"/>
    </row>
    <row r="428" spans="1:2" x14ac:dyDescent="0.3">
      <c r="A428" s="7" t="s">
        <v>18</v>
      </c>
      <c r="B428" s="5">
        <v>93.8</v>
      </c>
    </row>
    <row r="429" spans="1:2" x14ac:dyDescent="0.3">
      <c r="A429" s="8">
        <v>46216</v>
      </c>
      <c r="B429" s="5"/>
    </row>
    <row r="430" spans="1:2" x14ac:dyDescent="0.3">
      <c r="A430" s="6" t="s">
        <v>11</v>
      </c>
      <c r="B430" s="5"/>
    </row>
    <row r="431" spans="1:2" x14ac:dyDescent="0.3">
      <c r="A431" s="7" t="s">
        <v>18</v>
      </c>
      <c r="B431" s="5">
        <v>8.5</v>
      </c>
    </row>
    <row r="432" spans="1:2" x14ac:dyDescent="0.3">
      <c r="A432" s="8">
        <v>46223</v>
      </c>
      <c r="B432" s="5"/>
    </row>
    <row r="433" spans="1:2" x14ac:dyDescent="0.3">
      <c r="A433" s="6" t="s">
        <v>28</v>
      </c>
      <c r="B433" s="5"/>
    </row>
    <row r="434" spans="1:2" x14ac:dyDescent="0.3">
      <c r="A434" s="7" t="s">
        <v>18</v>
      </c>
      <c r="B434" s="5">
        <v>38.6</v>
      </c>
    </row>
    <row r="435" spans="1:2" x14ac:dyDescent="0.3">
      <c r="A435" s="8">
        <v>46230</v>
      </c>
      <c r="B435" s="5"/>
    </row>
    <row r="436" spans="1:2" x14ac:dyDescent="0.3">
      <c r="A436" s="6" t="s">
        <v>11</v>
      </c>
      <c r="B436" s="5"/>
    </row>
    <row r="437" spans="1:2" x14ac:dyDescent="0.3">
      <c r="A437" s="7" t="s">
        <v>14</v>
      </c>
      <c r="B437" s="5">
        <v>7.1</v>
      </c>
    </row>
    <row r="438" spans="1:2" x14ac:dyDescent="0.3">
      <c r="A438" s="8">
        <v>46237</v>
      </c>
      <c r="B438" s="5"/>
    </row>
    <row r="439" spans="1:2" x14ac:dyDescent="0.3">
      <c r="A439" s="6" t="s">
        <v>22</v>
      </c>
      <c r="B439" s="5"/>
    </row>
    <row r="440" spans="1:2" x14ac:dyDescent="0.3">
      <c r="A440" s="7" t="s">
        <v>14</v>
      </c>
      <c r="B440" s="5">
        <v>21.1</v>
      </c>
    </row>
    <row r="441" spans="1:2" x14ac:dyDescent="0.3">
      <c r="A441" s="8">
        <v>46244</v>
      </c>
      <c r="B441" s="5"/>
    </row>
    <row r="442" spans="1:2" x14ac:dyDescent="0.3">
      <c r="A442" s="6" t="s">
        <v>31</v>
      </c>
      <c r="B442" s="5"/>
    </row>
    <row r="443" spans="1:2" x14ac:dyDescent="0.3">
      <c r="A443" s="7" t="s">
        <v>18</v>
      </c>
      <c r="B443" s="5" t="e">
        <v>#N/A</v>
      </c>
    </row>
    <row r="444" spans="1:2" x14ac:dyDescent="0.3">
      <c r="A444" s="8">
        <v>46251</v>
      </c>
      <c r="B444" s="5"/>
    </row>
    <row r="445" spans="1:2" x14ac:dyDescent="0.3">
      <c r="A445" s="6" t="s">
        <v>33</v>
      </c>
      <c r="B445" s="5"/>
    </row>
    <row r="446" spans="1:2" x14ac:dyDescent="0.3">
      <c r="A446" s="7" t="s">
        <v>14</v>
      </c>
      <c r="B446" s="5">
        <v>46.9</v>
      </c>
    </row>
    <row r="447" spans="1:2" x14ac:dyDescent="0.3">
      <c r="A447" s="8">
        <v>46258</v>
      </c>
      <c r="B447" s="5"/>
    </row>
    <row r="448" spans="1:2" x14ac:dyDescent="0.3">
      <c r="A448" s="6" t="s">
        <v>22</v>
      </c>
      <c r="B448" s="5"/>
    </row>
    <row r="449" spans="1:2" x14ac:dyDescent="0.3">
      <c r="A449" s="7" t="s">
        <v>9</v>
      </c>
      <c r="B449" s="5">
        <v>26.9</v>
      </c>
    </row>
    <row r="450" spans="1:2" x14ac:dyDescent="0.3">
      <c r="A450" s="8">
        <v>46265</v>
      </c>
      <c r="B450" s="5"/>
    </row>
    <row r="451" spans="1:2" x14ac:dyDescent="0.3">
      <c r="A451" s="6" t="s">
        <v>17</v>
      </c>
      <c r="B451" s="5"/>
    </row>
    <row r="452" spans="1:2" x14ac:dyDescent="0.3">
      <c r="A452" s="7" t="s">
        <v>18</v>
      </c>
      <c r="B452" s="5">
        <v>10.1</v>
      </c>
    </row>
    <row r="453" spans="1:2" x14ac:dyDescent="0.3">
      <c r="A453" s="8">
        <v>46272</v>
      </c>
      <c r="B453" s="5"/>
    </row>
    <row r="454" spans="1:2" x14ac:dyDescent="0.3">
      <c r="A454" s="6" t="s">
        <v>13</v>
      </c>
      <c r="B454" s="5"/>
    </row>
    <row r="455" spans="1:2" x14ac:dyDescent="0.3">
      <c r="A455" s="7" t="s">
        <v>9</v>
      </c>
      <c r="B455" s="5">
        <v>16.7</v>
      </c>
    </row>
    <row r="456" spans="1:2" x14ac:dyDescent="0.3">
      <c r="A456" s="8">
        <v>46279</v>
      </c>
      <c r="B456" s="5"/>
    </row>
    <row r="457" spans="1:2" x14ac:dyDescent="0.3">
      <c r="A457" s="6" t="s">
        <v>24</v>
      </c>
      <c r="B457" s="5"/>
    </row>
    <row r="458" spans="1:2" x14ac:dyDescent="0.3">
      <c r="A458" s="7" t="s">
        <v>14</v>
      </c>
      <c r="B458" s="5">
        <v>14.7</v>
      </c>
    </row>
    <row r="459" spans="1:2" x14ac:dyDescent="0.3">
      <c r="A459" s="8">
        <v>46286</v>
      </c>
      <c r="B459" s="5"/>
    </row>
    <row r="460" spans="1:2" x14ac:dyDescent="0.3">
      <c r="A460" s="6" t="s">
        <v>11</v>
      </c>
      <c r="B460" s="5"/>
    </row>
    <row r="461" spans="1:2" x14ac:dyDescent="0.3">
      <c r="A461" s="7" t="s">
        <v>14</v>
      </c>
      <c r="B461" s="5">
        <v>97.3</v>
      </c>
    </row>
    <row r="462" spans="1:2" x14ac:dyDescent="0.3">
      <c r="A462" s="8">
        <v>46293</v>
      </c>
      <c r="B462" s="5"/>
    </row>
    <row r="463" spans="1:2" x14ac:dyDescent="0.3">
      <c r="A463" s="6" t="s">
        <v>11</v>
      </c>
      <c r="B463" s="5"/>
    </row>
    <row r="464" spans="1:2" x14ac:dyDescent="0.3">
      <c r="A464" s="7" t="s">
        <v>9</v>
      </c>
      <c r="B464" s="5">
        <v>75.900000000000006</v>
      </c>
    </row>
    <row r="465" spans="1:2" x14ac:dyDescent="0.3">
      <c r="A465" s="8">
        <v>46300</v>
      </c>
      <c r="B465" s="5"/>
    </row>
    <row r="466" spans="1:2" x14ac:dyDescent="0.3">
      <c r="A466" s="6" t="s">
        <v>19</v>
      </c>
      <c r="B466" s="5"/>
    </row>
    <row r="467" spans="1:2" x14ac:dyDescent="0.3">
      <c r="A467" s="7" t="s">
        <v>14</v>
      </c>
      <c r="B467" s="5">
        <v>96.8</v>
      </c>
    </row>
    <row r="468" spans="1:2" x14ac:dyDescent="0.3">
      <c r="A468" s="8">
        <v>46307</v>
      </c>
      <c r="B468" s="5"/>
    </row>
    <row r="469" spans="1:2" x14ac:dyDescent="0.3">
      <c r="A469" s="6" t="s">
        <v>20</v>
      </c>
      <c r="B469" s="5"/>
    </row>
    <row r="470" spans="1:2" x14ac:dyDescent="0.3">
      <c r="A470" s="7" t="s">
        <v>18</v>
      </c>
      <c r="B470" s="5">
        <v>44</v>
      </c>
    </row>
    <row r="471" spans="1:2" x14ac:dyDescent="0.3">
      <c r="A471" s="8">
        <v>46314</v>
      </c>
      <c r="B471" s="5"/>
    </row>
    <row r="472" spans="1:2" x14ac:dyDescent="0.3">
      <c r="A472" s="6" t="s">
        <v>29</v>
      </c>
      <c r="B472" s="5"/>
    </row>
    <row r="473" spans="1:2" x14ac:dyDescent="0.3">
      <c r="A473" s="7" t="s">
        <v>9</v>
      </c>
      <c r="B473" s="5">
        <v>27.8</v>
      </c>
    </row>
    <row r="474" spans="1:2" x14ac:dyDescent="0.3">
      <c r="A474" s="8">
        <v>46321</v>
      </c>
      <c r="B474" s="5"/>
    </row>
    <row r="475" spans="1:2" x14ac:dyDescent="0.3">
      <c r="A475" s="6" t="s">
        <v>17</v>
      </c>
      <c r="B475" s="5"/>
    </row>
    <row r="476" spans="1:2" x14ac:dyDescent="0.3">
      <c r="A476" s="7" t="s">
        <v>18</v>
      </c>
      <c r="B476" s="5">
        <v>79.8</v>
      </c>
    </row>
    <row r="477" spans="1:2" x14ac:dyDescent="0.3">
      <c r="A477" s="8">
        <v>46328</v>
      </c>
      <c r="B477" s="5"/>
    </row>
    <row r="478" spans="1:2" x14ac:dyDescent="0.3">
      <c r="A478" s="6" t="s">
        <v>22</v>
      </c>
      <c r="B478" s="5"/>
    </row>
    <row r="479" spans="1:2" x14ac:dyDescent="0.3">
      <c r="A479" s="7" t="s">
        <v>9</v>
      </c>
      <c r="B479" s="5">
        <v>32.6</v>
      </c>
    </row>
    <row r="480" spans="1:2" x14ac:dyDescent="0.3">
      <c r="A480" s="8">
        <v>46335</v>
      </c>
      <c r="B480" s="5"/>
    </row>
    <row r="481" spans="1:2" x14ac:dyDescent="0.3">
      <c r="A481" s="6" t="s">
        <v>22</v>
      </c>
      <c r="B481" s="5"/>
    </row>
    <row r="482" spans="1:2" x14ac:dyDescent="0.3">
      <c r="A482" s="7" t="s">
        <v>14</v>
      </c>
      <c r="B482" s="5">
        <v>29.9</v>
      </c>
    </row>
    <row r="483" spans="1:2" x14ac:dyDescent="0.3">
      <c r="A483" s="8">
        <v>46342</v>
      </c>
      <c r="B483" s="5"/>
    </row>
    <row r="484" spans="1:2" x14ac:dyDescent="0.3">
      <c r="A484" s="6" t="s">
        <v>22</v>
      </c>
      <c r="B484" s="5"/>
    </row>
    <row r="485" spans="1:2" x14ac:dyDescent="0.3">
      <c r="A485" s="7" t="s">
        <v>9</v>
      </c>
      <c r="B485" s="5">
        <v>23.3</v>
      </c>
    </row>
    <row r="486" spans="1:2" x14ac:dyDescent="0.3">
      <c r="A486" s="8">
        <v>46349</v>
      </c>
      <c r="B486" s="5"/>
    </row>
    <row r="487" spans="1:2" x14ac:dyDescent="0.3">
      <c r="A487" s="6" t="s">
        <v>13</v>
      </c>
      <c r="B487" s="5"/>
    </row>
    <row r="488" spans="1:2" x14ac:dyDescent="0.3">
      <c r="A488" s="7" t="s">
        <v>9</v>
      </c>
      <c r="B488" s="5">
        <v>13</v>
      </c>
    </row>
    <row r="489" spans="1:2" x14ac:dyDescent="0.3">
      <c r="A489" s="8">
        <v>46356</v>
      </c>
      <c r="B489" s="5"/>
    </row>
    <row r="490" spans="1:2" x14ac:dyDescent="0.3">
      <c r="A490" s="6" t="s">
        <v>11</v>
      </c>
      <c r="B490" s="5"/>
    </row>
    <row r="491" spans="1:2" x14ac:dyDescent="0.3">
      <c r="A491" s="7" t="s">
        <v>18</v>
      </c>
      <c r="B491" s="5">
        <v>25.6</v>
      </c>
    </row>
    <row r="492" spans="1:2" x14ac:dyDescent="0.3">
      <c r="A492" s="8">
        <v>46363</v>
      </c>
      <c r="B492" s="5"/>
    </row>
    <row r="493" spans="1:2" x14ac:dyDescent="0.3">
      <c r="A493" s="6" t="s">
        <v>8</v>
      </c>
      <c r="B493" s="5"/>
    </row>
    <row r="494" spans="1:2" x14ac:dyDescent="0.3">
      <c r="A494" s="7" t="s">
        <v>14</v>
      </c>
      <c r="B494" s="5">
        <v>35.5</v>
      </c>
    </row>
    <row r="495" spans="1:2" x14ac:dyDescent="0.3">
      <c r="A495" s="8">
        <v>46370</v>
      </c>
      <c r="B495" s="5"/>
    </row>
    <row r="496" spans="1:2" x14ac:dyDescent="0.3">
      <c r="A496" s="6" t="s">
        <v>28</v>
      </c>
      <c r="B496" s="5"/>
    </row>
    <row r="497" spans="1:2" x14ac:dyDescent="0.3">
      <c r="A497" s="7" t="s">
        <v>18</v>
      </c>
      <c r="B497" s="5">
        <v>67.400000000000006</v>
      </c>
    </row>
    <row r="498" spans="1:2" x14ac:dyDescent="0.3">
      <c r="A498" s="8">
        <v>46377</v>
      </c>
      <c r="B498" s="5"/>
    </row>
    <row r="499" spans="1:2" x14ac:dyDescent="0.3">
      <c r="A499" s="6" t="s">
        <v>17</v>
      </c>
      <c r="B499" s="5"/>
    </row>
    <row r="500" spans="1:2" x14ac:dyDescent="0.3">
      <c r="A500" s="7" t="s">
        <v>14</v>
      </c>
      <c r="B500" s="5">
        <v>6.3</v>
      </c>
    </row>
    <row r="501" spans="1:2" x14ac:dyDescent="0.3">
      <c r="A501" s="8">
        <v>46384</v>
      </c>
      <c r="B501" s="5"/>
    </row>
    <row r="502" spans="1:2" x14ac:dyDescent="0.3">
      <c r="A502" s="6" t="s">
        <v>31</v>
      </c>
      <c r="B502" s="5"/>
    </row>
    <row r="503" spans="1:2" x14ac:dyDescent="0.3">
      <c r="A503" s="7" t="s">
        <v>18</v>
      </c>
      <c r="B503" s="5">
        <v>21.1</v>
      </c>
    </row>
    <row r="504" spans="1:2" x14ac:dyDescent="0.3">
      <c r="A504" s="8">
        <v>46391</v>
      </c>
      <c r="B504" s="5"/>
    </row>
    <row r="505" spans="1:2" x14ac:dyDescent="0.3">
      <c r="A505" s="6" t="s">
        <v>21</v>
      </c>
      <c r="B505" s="5"/>
    </row>
    <row r="506" spans="1:2" x14ac:dyDescent="0.3">
      <c r="A506" s="7" t="s">
        <v>9</v>
      </c>
      <c r="B506" s="5">
        <v>80.900000000000006</v>
      </c>
    </row>
    <row r="507" spans="1:2" x14ac:dyDescent="0.3">
      <c r="A507" s="8">
        <v>46398</v>
      </c>
      <c r="B507" s="5"/>
    </row>
    <row r="508" spans="1:2" x14ac:dyDescent="0.3">
      <c r="A508" s="6" t="s">
        <v>19</v>
      </c>
      <c r="B508" s="5"/>
    </row>
    <row r="509" spans="1:2" x14ac:dyDescent="0.3">
      <c r="A509" s="7" t="s">
        <v>18</v>
      </c>
      <c r="B509" s="5">
        <v>14.7</v>
      </c>
    </row>
    <row r="510" spans="1:2" x14ac:dyDescent="0.3">
      <c r="A510" s="8">
        <v>46405</v>
      </c>
      <c r="B510" s="5"/>
    </row>
    <row r="511" spans="1:2" x14ac:dyDescent="0.3">
      <c r="A511" s="6" t="s">
        <v>32</v>
      </c>
      <c r="B511" s="5"/>
    </row>
    <row r="512" spans="1:2" x14ac:dyDescent="0.3">
      <c r="A512" s="7" t="s">
        <v>14</v>
      </c>
      <c r="B512" s="5">
        <v>34.299999999999997</v>
      </c>
    </row>
    <row r="513" spans="1:2" x14ac:dyDescent="0.3">
      <c r="A513" s="8">
        <v>46412</v>
      </c>
      <c r="B513" s="5"/>
    </row>
    <row r="514" spans="1:2" x14ac:dyDescent="0.3">
      <c r="A514" s="6" t="s">
        <v>32</v>
      </c>
      <c r="B514" s="5"/>
    </row>
    <row r="515" spans="1:2" x14ac:dyDescent="0.3">
      <c r="A515" s="7" t="s">
        <v>14</v>
      </c>
      <c r="B515" s="5">
        <v>86.5</v>
      </c>
    </row>
    <row r="516" spans="1:2" x14ac:dyDescent="0.3">
      <c r="A516" s="8">
        <v>46419</v>
      </c>
      <c r="B516" s="5"/>
    </row>
    <row r="517" spans="1:2" x14ac:dyDescent="0.3">
      <c r="A517" s="6" t="s">
        <v>8</v>
      </c>
      <c r="B517" s="5"/>
    </row>
    <row r="518" spans="1:2" x14ac:dyDescent="0.3">
      <c r="A518" s="7" t="s">
        <v>9</v>
      </c>
      <c r="B518" s="5">
        <v>15.5</v>
      </c>
    </row>
    <row r="519" spans="1:2" x14ac:dyDescent="0.3">
      <c r="A519" s="8">
        <v>46426</v>
      </c>
      <c r="B519" s="5"/>
    </row>
    <row r="520" spans="1:2" x14ac:dyDescent="0.3">
      <c r="A520" s="6" t="s">
        <v>29</v>
      </c>
      <c r="B520" s="5"/>
    </row>
    <row r="521" spans="1:2" x14ac:dyDescent="0.3">
      <c r="A521" s="7" t="s">
        <v>14</v>
      </c>
      <c r="B521" s="5">
        <v>8.3000000000000007</v>
      </c>
    </row>
    <row r="522" spans="1:2" x14ac:dyDescent="0.3">
      <c r="A522" s="8">
        <v>46433</v>
      </c>
      <c r="B522" s="5"/>
    </row>
    <row r="523" spans="1:2" x14ac:dyDescent="0.3">
      <c r="A523" s="6" t="s">
        <v>17</v>
      </c>
      <c r="B523" s="5"/>
    </row>
    <row r="524" spans="1:2" x14ac:dyDescent="0.3">
      <c r="A524" s="7" t="s">
        <v>18</v>
      </c>
      <c r="B524" s="5">
        <v>48.5</v>
      </c>
    </row>
    <row r="525" spans="1:2" x14ac:dyDescent="0.3">
      <c r="A525" s="8">
        <v>46440</v>
      </c>
      <c r="B525" s="5"/>
    </row>
    <row r="526" spans="1:2" x14ac:dyDescent="0.3">
      <c r="A526" s="6" t="s">
        <v>20</v>
      </c>
      <c r="B526" s="5"/>
    </row>
    <row r="527" spans="1:2" x14ac:dyDescent="0.3">
      <c r="A527" s="7" t="s">
        <v>9</v>
      </c>
      <c r="B527" s="5">
        <v>30.2</v>
      </c>
    </row>
    <row r="528" spans="1:2" x14ac:dyDescent="0.3">
      <c r="A528" s="8">
        <v>46447</v>
      </c>
      <c r="B528" s="5"/>
    </row>
    <row r="529" spans="1:2" x14ac:dyDescent="0.3">
      <c r="A529" s="6" t="s">
        <v>21</v>
      </c>
      <c r="B529" s="5"/>
    </row>
    <row r="530" spans="1:2" x14ac:dyDescent="0.3">
      <c r="A530" s="7" t="s">
        <v>14</v>
      </c>
      <c r="B530" s="5">
        <v>56.3</v>
      </c>
    </row>
    <row r="531" spans="1:2" x14ac:dyDescent="0.3">
      <c r="A531" s="8">
        <v>46454</v>
      </c>
      <c r="B531" s="5"/>
    </row>
    <row r="532" spans="1:2" x14ac:dyDescent="0.3">
      <c r="A532" s="6" t="s">
        <v>22</v>
      </c>
      <c r="B532" s="5"/>
    </row>
    <row r="533" spans="1:2" x14ac:dyDescent="0.3">
      <c r="A533" s="7" t="s">
        <v>14</v>
      </c>
      <c r="B533" s="5">
        <v>80.400000000000006</v>
      </c>
    </row>
    <row r="534" spans="1:2" x14ac:dyDescent="0.3">
      <c r="A534" s="8">
        <v>46461</v>
      </c>
      <c r="B534" s="5"/>
    </row>
    <row r="535" spans="1:2" x14ac:dyDescent="0.3">
      <c r="A535" s="6" t="s">
        <v>25</v>
      </c>
      <c r="B535" s="5"/>
    </row>
    <row r="536" spans="1:2" x14ac:dyDescent="0.3">
      <c r="A536" s="7" t="s">
        <v>18</v>
      </c>
      <c r="B536" s="5">
        <v>13.7</v>
      </c>
    </row>
    <row r="537" spans="1:2" x14ac:dyDescent="0.3">
      <c r="A537" s="8">
        <v>46468</v>
      </c>
      <c r="B537" s="5"/>
    </row>
    <row r="538" spans="1:2" x14ac:dyDescent="0.3">
      <c r="A538" s="6" t="s">
        <v>26</v>
      </c>
      <c r="B538" s="5"/>
    </row>
    <row r="539" spans="1:2" x14ac:dyDescent="0.3">
      <c r="A539" s="7" t="s">
        <v>18</v>
      </c>
      <c r="B539" s="5">
        <v>58.1</v>
      </c>
    </row>
    <row r="540" spans="1:2" x14ac:dyDescent="0.3">
      <c r="A540" s="8">
        <v>46475</v>
      </c>
      <c r="B540" s="5"/>
    </row>
    <row r="541" spans="1:2" x14ac:dyDescent="0.3">
      <c r="A541" s="6" t="s">
        <v>32</v>
      </c>
      <c r="B541" s="5"/>
    </row>
    <row r="542" spans="1:2" x14ac:dyDescent="0.3">
      <c r="A542" s="7" t="s">
        <v>9</v>
      </c>
      <c r="B542" s="5">
        <v>50.6</v>
      </c>
    </row>
    <row r="543" spans="1:2" x14ac:dyDescent="0.3">
      <c r="A543" s="8">
        <v>46482</v>
      </c>
      <c r="B543" s="5"/>
    </row>
    <row r="544" spans="1:2" x14ac:dyDescent="0.3">
      <c r="A544" s="6" t="s">
        <v>27</v>
      </c>
      <c r="B544" s="5"/>
    </row>
    <row r="545" spans="1:2" x14ac:dyDescent="0.3">
      <c r="A545" s="7" t="s">
        <v>14</v>
      </c>
      <c r="B545" s="5">
        <v>14.4</v>
      </c>
    </row>
    <row r="546" spans="1:2" x14ac:dyDescent="0.3">
      <c r="A546" s="8">
        <v>46489</v>
      </c>
      <c r="B546" s="5"/>
    </row>
    <row r="547" spans="1:2" x14ac:dyDescent="0.3">
      <c r="A547" s="6" t="s">
        <v>26</v>
      </c>
      <c r="B547" s="5"/>
    </row>
    <row r="548" spans="1:2" x14ac:dyDescent="0.3">
      <c r="A548" s="7" t="s">
        <v>18</v>
      </c>
      <c r="B548" s="5">
        <v>62.4</v>
      </c>
    </row>
    <row r="549" spans="1:2" x14ac:dyDescent="0.3">
      <c r="A549" s="8">
        <v>46496</v>
      </c>
      <c r="B549" s="5"/>
    </row>
    <row r="550" spans="1:2" x14ac:dyDescent="0.3">
      <c r="A550" s="6" t="s">
        <v>15</v>
      </c>
      <c r="B550" s="5"/>
    </row>
    <row r="551" spans="1:2" x14ac:dyDescent="0.3">
      <c r="A551" s="7" t="s">
        <v>9</v>
      </c>
      <c r="B551" s="5">
        <v>27.4</v>
      </c>
    </row>
    <row r="552" spans="1:2" x14ac:dyDescent="0.3">
      <c r="A552" s="8">
        <v>46503</v>
      </c>
      <c r="B552" s="5"/>
    </row>
    <row r="553" spans="1:2" x14ac:dyDescent="0.3">
      <c r="A553" s="6" t="s">
        <v>22</v>
      </c>
      <c r="B553" s="5"/>
    </row>
    <row r="554" spans="1:2" x14ac:dyDescent="0.3">
      <c r="A554" s="7" t="s">
        <v>14</v>
      </c>
      <c r="B554" s="5">
        <v>48.8</v>
      </c>
    </row>
    <row r="555" spans="1:2" x14ac:dyDescent="0.3">
      <c r="A555" s="8">
        <v>46510</v>
      </c>
      <c r="B555" s="5"/>
    </row>
    <row r="556" spans="1:2" x14ac:dyDescent="0.3">
      <c r="A556" s="6" t="s">
        <v>33</v>
      </c>
      <c r="B556" s="5"/>
    </row>
    <row r="557" spans="1:2" x14ac:dyDescent="0.3">
      <c r="A557" s="7" t="s">
        <v>14</v>
      </c>
      <c r="B557" s="5">
        <v>8.1999999999999993</v>
      </c>
    </row>
    <row r="558" spans="1:2" x14ac:dyDescent="0.3">
      <c r="A558" s="8">
        <v>46517</v>
      </c>
      <c r="B558" s="5"/>
    </row>
    <row r="559" spans="1:2" x14ac:dyDescent="0.3">
      <c r="A559" s="6" t="s">
        <v>19</v>
      </c>
      <c r="B559" s="5"/>
    </row>
    <row r="560" spans="1:2" x14ac:dyDescent="0.3">
      <c r="A560" s="7" t="s">
        <v>9</v>
      </c>
      <c r="B560" s="5">
        <v>46</v>
      </c>
    </row>
    <row r="561" spans="1:2" x14ac:dyDescent="0.3">
      <c r="A561" s="8">
        <v>46524</v>
      </c>
      <c r="B561" s="5"/>
    </row>
    <row r="562" spans="1:2" x14ac:dyDescent="0.3">
      <c r="A562" s="6" t="s">
        <v>13</v>
      </c>
      <c r="B562" s="5"/>
    </row>
    <row r="563" spans="1:2" x14ac:dyDescent="0.3">
      <c r="A563" s="7" t="s">
        <v>9</v>
      </c>
      <c r="B563" s="5">
        <v>30.6</v>
      </c>
    </row>
    <row r="564" spans="1:2" x14ac:dyDescent="0.3">
      <c r="A564" s="8">
        <v>46531</v>
      </c>
      <c r="B564" s="5"/>
    </row>
    <row r="565" spans="1:2" x14ac:dyDescent="0.3">
      <c r="A565" s="6" t="s">
        <v>25</v>
      </c>
      <c r="B565" s="5"/>
    </row>
    <row r="566" spans="1:2" x14ac:dyDescent="0.3">
      <c r="A566" s="7" t="s">
        <v>18</v>
      </c>
      <c r="B566" s="5">
        <v>82.2</v>
      </c>
    </row>
    <row r="567" spans="1:2" x14ac:dyDescent="0.3">
      <c r="A567" s="8">
        <v>46538</v>
      </c>
      <c r="B567" s="5"/>
    </row>
    <row r="568" spans="1:2" x14ac:dyDescent="0.3">
      <c r="A568" s="6" t="s">
        <v>17</v>
      </c>
      <c r="B568" s="5"/>
    </row>
    <row r="569" spans="1:2" x14ac:dyDescent="0.3">
      <c r="A569" s="7" t="s">
        <v>14</v>
      </c>
      <c r="B569" s="5">
        <v>5.7</v>
      </c>
    </row>
    <row r="570" spans="1:2" x14ac:dyDescent="0.3">
      <c r="A570" s="8">
        <v>46545</v>
      </c>
      <c r="B570" s="5"/>
    </row>
    <row r="571" spans="1:2" x14ac:dyDescent="0.3">
      <c r="A571" s="6" t="s">
        <v>15</v>
      </c>
      <c r="B571" s="5"/>
    </row>
    <row r="572" spans="1:2" x14ac:dyDescent="0.3">
      <c r="A572" s="7" t="s">
        <v>14</v>
      </c>
      <c r="B572" s="5">
        <v>41.9</v>
      </c>
    </row>
    <row r="573" spans="1:2" x14ac:dyDescent="0.3">
      <c r="A573" s="8">
        <v>46552</v>
      </c>
      <c r="B573" s="5"/>
    </row>
    <row r="574" spans="1:2" x14ac:dyDescent="0.3">
      <c r="A574" s="6" t="s">
        <v>26</v>
      </c>
      <c r="B574" s="5"/>
    </row>
    <row r="575" spans="1:2" x14ac:dyDescent="0.3">
      <c r="A575" s="7" t="s">
        <v>14</v>
      </c>
      <c r="B575" s="5">
        <v>45.8</v>
      </c>
    </row>
    <row r="576" spans="1:2" x14ac:dyDescent="0.3">
      <c r="A576" s="8">
        <v>46559</v>
      </c>
      <c r="B576" s="5"/>
    </row>
    <row r="577" spans="1:2" x14ac:dyDescent="0.3">
      <c r="A577" s="6" t="s">
        <v>21</v>
      </c>
      <c r="B577" s="5"/>
    </row>
    <row r="578" spans="1:2" x14ac:dyDescent="0.3">
      <c r="A578" s="7" t="s">
        <v>9</v>
      </c>
      <c r="B578" s="5">
        <v>72.5</v>
      </c>
    </row>
    <row r="579" spans="1:2" x14ac:dyDescent="0.3">
      <c r="A579" s="8">
        <v>46566</v>
      </c>
      <c r="B579" s="5"/>
    </row>
    <row r="580" spans="1:2" x14ac:dyDescent="0.3">
      <c r="A580" s="6" t="s">
        <v>21</v>
      </c>
      <c r="B580" s="5"/>
    </row>
    <row r="581" spans="1:2" x14ac:dyDescent="0.3">
      <c r="A581" s="7" t="s">
        <v>18</v>
      </c>
      <c r="B581" s="5">
        <v>57.4</v>
      </c>
    </row>
    <row r="582" spans="1:2" x14ac:dyDescent="0.3">
      <c r="A582" s="8">
        <v>46573</v>
      </c>
      <c r="B582" s="5"/>
    </row>
    <row r="583" spans="1:2" x14ac:dyDescent="0.3">
      <c r="A583" s="6" t="s">
        <v>27</v>
      </c>
      <c r="B583" s="5"/>
    </row>
    <row r="584" spans="1:2" x14ac:dyDescent="0.3">
      <c r="A584" s="7" t="s">
        <v>14</v>
      </c>
      <c r="B584" s="5">
        <v>66.7</v>
      </c>
    </row>
    <row r="585" spans="1:2" x14ac:dyDescent="0.3">
      <c r="A585" s="8">
        <v>46580</v>
      </c>
      <c r="B585" s="5"/>
    </row>
    <row r="586" spans="1:2" x14ac:dyDescent="0.3">
      <c r="A586" s="6" t="s">
        <v>19</v>
      </c>
      <c r="B586" s="5"/>
    </row>
    <row r="587" spans="1:2" x14ac:dyDescent="0.3">
      <c r="A587" s="7" t="s">
        <v>9</v>
      </c>
      <c r="B587" s="5">
        <v>77.7</v>
      </c>
    </row>
    <row r="588" spans="1:2" x14ac:dyDescent="0.3">
      <c r="A588" s="8">
        <v>46587</v>
      </c>
      <c r="B588" s="5"/>
    </row>
    <row r="589" spans="1:2" x14ac:dyDescent="0.3">
      <c r="A589" s="6" t="s">
        <v>25</v>
      </c>
      <c r="B589" s="5"/>
    </row>
    <row r="590" spans="1:2" x14ac:dyDescent="0.3">
      <c r="A590" s="7" t="s">
        <v>14</v>
      </c>
      <c r="B590" s="5">
        <v>86.2</v>
      </c>
    </row>
    <row r="591" spans="1:2" x14ac:dyDescent="0.3">
      <c r="A591" s="8">
        <v>46594</v>
      </c>
      <c r="B591" s="5"/>
    </row>
    <row r="592" spans="1:2" x14ac:dyDescent="0.3">
      <c r="A592" s="6" t="s">
        <v>32</v>
      </c>
      <c r="B592" s="5"/>
    </row>
    <row r="593" spans="1:2" x14ac:dyDescent="0.3">
      <c r="A593" s="7" t="s">
        <v>18</v>
      </c>
      <c r="B593" s="5">
        <v>31.4</v>
      </c>
    </row>
    <row r="594" spans="1:2" x14ac:dyDescent="0.3">
      <c r="A594" s="8">
        <v>46601</v>
      </c>
      <c r="B594" s="5"/>
    </row>
    <row r="595" spans="1:2" x14ac:dyDescent="0.3">
      <c r="A595" s="6" t="s">
        <v>30</v>
      </c>
      <c r="B595" s="5"/>
    </row>
    <row r="596" spans="1:2" x14ac:dyDescent="0.3">
      <c r="A596" s="7" t="s">
        <v>14</v>
      </c>
      <c r="B596" s="5">
        <v>53.8</v>
      </c>
    </row>
    <row r="597" spans="1:2" x14ac:dyDescent="0.3">
      <c r="A597" s="8">
        <v>46608</v>
      </c>
      <c r="B597" s="5"/>
    </row>
    <row r="598" spans="1:2" x14ac:dyDescent="0.3">
      <c r="A598" s="6" t="s">
        <v>20</v>
      </c>
      <c r="B598" s="5"/>
    </row>
    <row r="599" spans="1:2" x14ac:dyDescent="0.3">
      <c r="A599" s="7" t="s">
        <v>18</v>
      </c>
      <c r="B599" s="5">
        <v>84</v>
      </c>
    </row>
    <row r="600" spans="1:2" x14ac:dyDescent="0.3">
      <c r="A600" s="8">
        <v>46615</v>
      </c>
      <c r="B600" s="5"/>
    </row>
    <row r="601" spans="1:2" x14ac:dyDescent="0.3">
      <c r="A601" s="6" t="s">
        <v>17</v>
      </c>
      <c r="B601" s="5"/>
    </row>
    <row r="602" spans="1:2" x14ac:dyDescent="0.3">
      <c r="A602" s="7" t="s">
        <v>18</v>
      </c>
      <c r="B602" s="5">
        <v>98.9</v>
      </c>
    </row>
    <row r="603" spans="1:2" x14ac:dyDescent="0.3">
      <c r="A603" s="8">
        <v>46622</v>
      </c>
      <c r="B603" s="5"/>
    </row>
    <row r="604" spans="1:2" x14ac:dyDescent="0.3">
      <c r="A604" s="6" t="s">
        <v>19</v>
      </c>
      <c r="B604" s="5"/>
    </row>
    <row r="605" spans="1:2" x14ac:dyDescent="0.3">
      <c r="A605" s="7" t="s">
        <v>14</v>
      </c>
      <c r="B605" s="5">
        <v>89</v>
      </c>
    </row>
    <row r="606" spans="1:2" x14ac:dyDescent="0.3">
      <c r="A606" s="8">
        <v>46629</v>
      </c>
      <c r="B606" s="5"/>
    </row>
    <row r="607" spans="1:2" x14ac:dyDescent="0.3">
      <c r="A607" s="6" t="s">
        <v>29</v>
      </c>
      <c r="B607" s="5"/>
    </row>
    <row r="608" spans="1:2" x14ac:dyDescent="0.3">
      <c r="A608" s="7" t="s">
        <v>14</v>
      </c>
      <c r="B608" s="5">
        <v>37.1</v>
      </c>
    </row>
    <row r="609" spans="1:2" x14ac:dyDescent="0.3">
      <c r="A609" s="8">
        <v>46636</v>
      </c>
      <c r="B609" s="5"/>
    </row>
    <row r="610" spans="1:2" x14ac:dyDescent="0.3">
      <c r="A610" s="6" t="s">
        <v>30</v>
      </c>
      <c r="B610" s="5"/>
    </row>
    <row r="611" spans="1:2" x14ac:dyDescent="0.3">
      <c r="A611" s="7" t="s">
        <v>18</v>
      </c>
      <c r="B611" s="5">
        <v>19.5</v>
      </c>
    </row>
    <row r="612" spans="1:2" x14ac:dyDescent="0.3">
      <c r="A612" s="8">
        <v>46643</v>
      </c>
      <c r="B612" s="5"/>
    </row>
    <row r="613" spans="1:2" x14ac:dyDescent="0.3">
      <c r="A613" s="6" t="s">
        <v>24</v>
      </c>
      <c r="B613" s="5"/>
    </row>
    <row r="614" spans="1:2" x14ac:dyDescent="0.3">
      <c r="A614" s="7" t="s">
        <v>9</v>
      </c>
      <c r="B614" s="5">
        <v>48.9</v>
      </c>
    </row>
    <row r="615" spans="1:2" x14ac:dyDescent="0.3">
      <c r="A615" s="8">
        <v>46650</v>
      </c>
      <c r="B615" s="5"/>
    </row>
    <row r="616" spans="1:2" x14ac:dyDescent="0.3">
      <c r="A616" s="6" t="s">
        <v>27</v>
      </c>
      <c r="B616" s="5"/>
    </row>
    <row r="617" spans="1:2" x14ac:dyDescent="0.3">
      <c r="A617" s="7" t="s">
        <v>18</v>
      </c>
      <c r="B617" s="5">
        <v>74.2</v>
      </c>
    </row>
    <row r="618" spans="1:2" x14ac:dyDescent="0.3">
      <c r="A618" s="8">
        <v>46657</v>
      </c>
      <c r="B618" s="5"/>
    </row>
    <row r="619" spans="1:2" x14ac:dyDescent="0.3">
      <c r="A619" s="6" t="s">
        <v>25</v>
      </c>
      <c r="B619" s="5"/>
    </row>
    <row r="620" spans="1:2" x14ac:dyDescent="0.3">
      <c r="A620" s="7" t="s">
        <v>14</v>
      </c>
      <c r="B620" s="5">
        <v>49.3</v>
      </c>
    </row>
    <row r="621" spans="1:2" x14ac:dyDescent="0.3">
      <c r="A621" s="8">
        <v>46664</v>
      </c>
      <c r="B621" s="5"/>
    </row>
    <row r="622" spans="1:2" x14ac:dyDescent="0.3">
      <c r="A622" s="6" t="s">
        <v>8</v>
      </c>
      <c r="B622" s="5"/>
    </row>
    <row r="623" spans="1:2" x14ac:dyDescent="0.3">
      <c r="A623" s="7" t="s">
        <v>14</v>
      </c>
      <c r="B623" s="5">
        <v>48.3</v>
      </c>
    </row>
    <row r="624" spans="1:2" x14ac:dyDescent="0.3">
      <c r="A624" s="8">
        <v>46671</v>
      </c>
      <c r="B624" s="5"/>
    </row>
    <row r="625" spans="1:2" x14ac:dyDescent="0.3">
      <c r="A625" s="6" t="s">
        <v>32</v>
      </c>
      <c r="B625" s="5"/>
    </row>
    <row r="626" spans="1:2" x14ac:dyDescent="0.3">
      <c r="A626" s="7" t="s">
        <v>9</v>
      </c>
      <c r="B626" s="5">
        <v>83.8</v>
      </c>
    </row>
    <row r="627" spans="1:2" x14ac:dyDescent="0.3">
      <c r="A627" s="8">
        <v>46678</v>
      </c>
      <c r="B627" s="5"/>
    </row>
    <row r="628" spans="1:2" x14ac:dyDescent="0.3">
      <c r="A628" s="6" t="s">
        <v>26</v>
      </c>
      <c r="B628" s="5"/>
    </row>
    <row r="629" spans="1:2" x14ac:dyDescent="0.3">
      <c r="A629" s="7" t="s">
        <v>18</v>
      </c>
      <c r="B629" s="5">
        <v>36.1</v>
      </c>
    </row>
    <row r="630" spans="1:2" x14ac:dyDescent="0.3">
      <c r="A630" s="8">
        <v>46685</v>
      </c>
      <c r="B630" s="5"/>
    </row>
    <row r="631" spans="1:2" x14ac:dyDescent="0.3">
      <c r="A631" s="6" t="s">
        <v>27</v>
      </c>
      <c r="B631" s="5"/>
    </row>
    <row r="632" spans="1:2" x14ac:dyDescent="0.3">
      <c r="A632" s="7" t="s">
        <v>18</v>
      </c>
      <c r="B632" s="5">
        <v>86</v>
      </c>
    </row>
    <row r="633" spans="1:2" x14ac:dyDescent="0.3">
      <c r="A633" s="8">
        <v>46692</v>
      </c>
      <c r="B633" s="5"/>
    </row>
    <row r="634" spans="1:2" x14ac:dyDescent="0.3">
      <c r="A634" s="6" t="s">
        <v>11</v>
      </c>
      <c r="B634" s="5"/>
    </row>
    <row r="635" spans="1:2" x14ac:dyDescent="0.3">
      <c r="A635" s="7" t="s">
        <v>18</v>
      </c>
      <c r="B635" s="5" t="e">
        <v>#N/A</v>
      </c>
    </row>
    <row r="636" spans="1:2" x14ac:dyDescent="0.3">
      <c r="A636" s="8">
        <v>46699</v>
      </c>
      <c r="B636" s="5"/>
    </row>
    <row r="637" spans="1:2" x14ac:dyDescent="0.3">
      <c r="A637" s="6" t="s">
        <v>13</v>
      </c>
      <c r="B637" s="5"/>
    </row>
    <row r="638" spans="1:2" x14ac:dyDescent="0.3">
      <c r="A638" s="7" t="s">
        <v>14</v>
      </c>
      <c r="B638" s="5">
        <v>32.799999999999997</v>
      </c>
    </row>
    <row r="639" spans="1:2" x14ac:dyDescent="0.3">
      <c r="A639" s="8">
        <v>46706</v>
      </c>
      <c r="B639" s="5"/>
    </row>
    <row r="640" spans="1:2" x14ac:dyDescent="0.3">
      <c r="A640" s="6" t="s">
        <v>33</v>
      </c>
      <c r="B640" s="5"/>
    </row>
    <row r="641" spans="1:2" x14ac:dyDescent="0.3">
      <c r="A641" s="7" t="s">
        <v>18</v>
      </c>
      <c r="B641" s="5">
        <v>45.4</v>
      </c>
    </row>
    <row r="642" spans="1:2" x14ac:dyDescent="0.3">
      <c r="A642" s="8">
        <v>46713</v>
      </c>
      <c r="B642" s="5"/>
    </row>
    <row r="643" spans="1:2" x14ac:dyDescent="0.3">
      <c r="A643" s="6" t="s">
        <v>19</v>
      </c>
      <c r="B643" s="5"/>
    </row>
    <row r="644" spans="1:2" x14ac:dyDescent="0.3">
      <c r="A644" s="7" t="s">
        <v>9</v>
      </c>
      <c r="B644" s="5">
        <v>76.2</v>
      </c>
    </row>
    <row r="645" spans="1:2" x14ac:dyDescent="0.3">
      <c r="A645" s="8">
        <v>46720</v>
      </c>
      <c r="B645" s="5"/>
    </row>
    <row r="646" spans="1:2" x14ac:dyDescent="0.3">
      <c r="A646" s="6" t="s">
        <v>28</v>
      </c>
      <c r="B646" s="5"/>
    </row>
    <row r="647" spans="1:2" x14ac:dyDescent="0.3">
      <c r="A647" s="7" t="s">
        <v>14</v>
      </c>
      <c r="B647" s="5">
        <v>12.6</v>
      </c>
    </row>
    <row r="648" spans="1:2" x14ac:dyDescent="0.3">
      <c r="A648" s="8">
        <v>46727</v>
      </c>
      <c r="B648" s="5"/>
    </row>
    <row r="649" spans="1:2" x14ac:dyDescent="0.3">
      <c r="A649" s="6" t="s">
        <v>29</v>
      </c>
      <c r="B649" s="5"/>
    </row>
    <row r="650" spans="1:2" x14ac:dyDescent="0.3">
      <c r="A650" s="7" t="s">
        <v>14</v>
      </c>
      <c r="B650" s="5">
        <v>19.600000000000001</v>
      </c>
    </row>
    <row r="651" spans="1:2" x14ac:dyDescent="0.3">
      <c r="A651" s="8">
        <v>46734</v>
      </c>
      <c r="B651" s="5"/>
    </row>
    <row r="652" spans="1:2" x14ac:dyDescent="0.3">
      <c r="A652" s="6" t="s">
        <v>28</v>
      </c>
      <c r="B652" s="5"/>
    </row>
    <row r="653" spans="1:2" x14ac:dyDescent="0.3">
      <c r="A653" s="7" t="s">
        <v>18</v>
      </c>
      <c r="B653" s="5">
        <v>95.1</v>
      </c>
    </row>
    <row r="654" spans="1:2" x14ac:dyDescent="0.3">
      <c r="A654" s="8">
        <v>46741</v>
      </c>
      <c r="B654" s="5"/>
    </row>
    <row r="655" spans="1:2" x14ac:dyDescent="0.3">
      <c r="A655" s="6" t="s">
        <v>30</v>
      </c>
      <c r="B655" s="5"/>
    </row>
    <row r="656" spans="1:2" x14ac:dyDescent="0.3">
      <c r="A656" s="7" t="s">
        <v>9</v>
      </c>
      <c r="B656" s="5">
        <v>17.5</v>
      </c>
    </row>
    <row r="657" spans="1:2" x14ac:dyDescent="0.3">
      <c r="A657" s="8">
        <v>46748</v>
      </c>
      <c r="B657" s="5"/>
    </row>
    <row r="658" spans="1:2" x14ac:dyDescent="0.3">
      <c r="A658" s="6" t="s">
        <v>32</v>
      </c>
      <c r="B658" s="5"/>
    </row>
    <row r="659" spans="1:2" x14ac:dyDescent="0.3">
      <c r="A659" s="7" t="s">
        <v>14</v>
      </c>
      <c r="B659" s="5">
        <v>56.8</v>
      </c>
    </row>
    <row r="660" spans="1:2" x14ac:dyDescent="0.3">
      <c r="A660" s="8">
        <v>46755</v>
      </c>
      <c r="B660" s="5"/>
    </row>
    <row r="661" spans="1:2" x14ac:dyDescent="0.3">
      <c r="A661" s="6" t="s">
        <v>24</v>
      </c>
      <c r="B661" s="5"/>
    </row>
    <row r="662" spans="1:2" x14ac:dyDescent="0.3">
      <c r="A662" s="7" t="s">
        <v>14</v>
      </c>
      <c r="B662" s="5">
        <v>57.9</v>
      </c>
    </row>
    <row r="663" spans="1:2" x14ac:dyDescent="0.3">
      <c r="A663" s="8">
        <v>46762</v>
      </c>
      <c r="B663" s="5"/>
    </row>
    <row r="664" spans="1:2" x14ac:dyDescent="0.3">
      <c r="A664" s="6" t="s">
        <v>24</v>
      </c>
      <c r="B664" s="5"/>
    </row>
    <row r="665" spans="1:2" x14ac:dyDescent="0.3">
      <c r="A665" s="7" t="s">
        <v>18</v>
      </c>
      <c r="B665" s="5">
        <v>49</v>
      </c>
    </row>
    <row r="666" spans="1:2" x14ac:dyDescent="0.3">
      <c r="A666" s="8">
        <v>46769</v>
      </c>
      <c r="B666" s="5"/>
    </row>
    <row r="667" spans="1:2" x14ac:dyDescent="0.3">
      <c r="A667" s="6" t="s">
        <v>20</v>
      </c>
      <c r="B667" s="5"/>
    </row>
    <row r="668" spans="1:2" x14ac:dyDescent="0.3">
      <c r="A668" s="7" t="s">
        <v>18</v>
      </c>
      <c r="B668" s="5">
        <v>64.5</v>
      </c>
    </row>
    <row r="669" spans="1:2" x14ac:dyDescent="0.3">
      <c r="A669" s="8">
        <v>46776</v>
      </c>
      <c r="B669" s="5"/>
    </row>
    <row r="670" spans="1:2" x14ac:dyDescent="0.3">
      <c r="A670" s="6" t="s">
        <v>17</v>
      </c>
      <c r="B670" s="5"/>
    </row>
    <row r="671" spans="1:2" x14ac:dyDescent="0.3">
      <c r="A671" s="7" t="s">
        <v>9</v>
      </c>
      <c r="B671" s="5">
        <v>23</v>
      </c>
    </row>
    <row r="672" spans="1:2" x14ac:dyDescent="0.3">
      <c r="A672" s="8">
        <v>46783</v>
      </c>
      <c r="B672" s="5"/>
    </row>
    <row r="673" spans="1:2" x14ac:dyDescent="0.3">
      <c r="A673" s="6" t="s">
        <v>22</v>
      </c>
      <c r="B673" s="5"/>
    </row>
    <row r="674" spans="1:2" x14ac:dyDescent="0.3">
      <c r="A674" s="7" t="s">
        <v>18</v>
      </c>
      <c r="B674" s="5">
        <v>55.3</v>
      </c>
    </row>
    <row r="675" spans="1:2" x14ac:dyDescent="0.3">
      <c r="A675" s="8">
        <v>46790</v>
      </c>
      <c r="B675" s="5"/>
    </row>
    <row r="676" spans="1:2" x14ac:dyDescent="0.3">
      <c r="A676" s="6" t="s">
        <v>28</v>
      </c>
      <c r="B676" s="5"/>
    </row>
    <row r="677" spans="1:2" x14ac:dyDescent="0.3">
      <c r="A677" s="7" t="s">
        <v>9</v>
      </c>
      <c r="B677" s="5">
        <v>37.200000000000003</v>
      </c>
    </row>
    <row r="678" spans="1:2" x14ac:dyDescent="0.3">
      <c r="A678" s="8">
        <v>46797</v>
      </c>
      <c r="B678" s="5"/>
    </row>
    <row r="679" spans="1:2" x14ac:dyDescent="0.3">
      <c r="A679" s="6" t="s">
        <v>17</v>
      </c>
      <c r="B679" s="5"/>
    </row>
    <row r="680" spans="1:2" x14ac:dyDescent="0.3">
      <c r="A680" s="7" t="s">
        <v>14</v>
      </c>
      <c r="B680" s="5">
        <v>66.2</v>
      </c>
    </row>
    <row r="681" spans="1:2" x14ac:dyDescent="0.3">
      <c r="A681" s="8">
        <v>46804</v>
      </c>
      <c r="B681" s="5"/>
    </row>
    <row r="682" spans="1:2" x14ac:dyDescent="0.3">
      <c r="A682" s="6" t="s">
        <v>27</v>
      </c>
      <c r="B682" s="5"/>
    </row>
    <row r="683" spans="1:2" x14ac:dyDescent="0.3">
      <c r="A683" s="7" t="s">
        <v>9</v>
      </c>
      <c r="B683" s="5">
        <v>14.1</v>
      </c>
    </row>
    <row r="684" spans="1:2" x14ac:dyDescent="0.3">
      <c r="A684" s="8">
        <v>46811</v>
      </c>
      <c r="B684" s="5"/>
    </row>
    <row r="685" spans="1:2" x14ac:dyDescent="0.3">
      <c r="A685" s="6" t="s">
        <v>23</v>
      </c>
      <c r="B685" s="5"/>
    </row>
    <row r="686" spans="1:2" x14ac:dyDescent="0.3">
      <c r="A686" s="7" t="s">
        <v>9</v>
      </c>
      <c r="B686" s="5">
        <v>57.1</v>
      </c>
    </row>
    <row r="687" spans="1:2" x14ac:dyDescent="0.3">
      <c r="A687" s="8">
        <v>46818</v>
      </c>
      <c r="B687" s="5"/>
    </row>
    <row r="688" spans="1:2" x14ac:dyDescent="0.3">
      <c r="A688" s="6" t="s">
        <v>11</v>
      </c>
      <c r="B688" s="5"/>
    </row>
    <row r="689" spans="1:2" x14ac:dyDescent="0.3">
      <c r="A689" s="7" t="s">
        <v>9</v>
      </c>
      <c r="B689" s="5">
        <v>18.5</v>
      </c>
    </row>
    <row r="690" spans="1:2" x14ac:dyDescent="0.3">
      <c r="A690" s="8">
        <v>46825</v>
      </c>
      <c r="B690" s="5"/>
    </row>
    <row r="691" spans="1:2" x14ac:dyDescent="0.3">
      <c r="A691" s="6" t="s">
        <v>20</v>
      </c>
      <c r="B691" s="5"/>
    </row>
    <row r="692" spans="1:2" x14ac:dyDescent="0.3">
      <c r="A692" s="7" t="s">
        <v>14</v>
      </c>
      <c r="B692" s="5">
        <v>27.9</v>
      </c>
    </row>
    <row r="693" spans="1:2" x14ac:dyDescent="0.3">
      <c r="A693" s="8">
        <v>46832</v>
      </c>
      <c r="B693" s="5"/>
    </row>
    <row r="694" spans="1:2" x14ac:dyDescent="0.3">
      <c r="A694" s="6" t="s">
        <v>8</v>
      </c>
      <c r="B694" s="5"/>
    </row>
    <row r="695" spans="1:2" x14ac:dyDescent="0.3">
      <c r="A695" s="7" t="s">
        <v>18</v>
      </c>
      <c r="B695" s="5">
        <v>21.9</v>
      </c>
    </row>
    <row r="696" spans="1:2" x14ac:dyDescent="0.3">
      <c r="A696" s="8">
        <v>46839</v>
      </c>
      <c r="B696" s="5"/>
    </row>
    <row r="697" spans="1:2" x14ac:dyDescent="0.3">
      <c r="A697" s="6" t="s">
        <v>29</v>
      </c>
      <c r="B697" s="5"/>
    </row>
    <row r="698" spans="1:2" x14ac:dyDescent="0.3">
      <c r="A698" s="7" t="s">
        <v>14</v>
      </c>
      <c r="B698" s="5">
        <v>18.3</v>
      </c>
    </row>
    <row r="699" spans="1:2" x14ac:dyDescent="0.3">
      <c r="A699" s="8">
        <v>46846</v>
      </c>
      <c r="B699" s="5"/>
    </row>
    <row r="700" spans="1:2" x14ac:dyDescent="0.3">
      <c r="A700" s="6" t="s">
        <v>8</v>
      </c>
      <c r="B700" s="5"/>
    </row>
    <row r="701" spans="1:2" x14ac:dyDescent="0.3">
      <c r="A701" s="7" t="s">
        <v>18</v>
      </c>
      <c r="B701" s="5">
        <v>82.6</v>
      </c>
    </row>
    <row r="702" spans="1:2" x14ac:dyDescent="0.3">
      <c r="A702" s="8">
        <v>46853</v>
      </c>
      <c r="B702" s="5"/>
    </row>
    <row r="703" spans="1:2" x14ac:dyDescent="0.3">
      <c r="A703" s="6" t="s">
        <v>22</v>
      </c>
      <c r="B703" s="5"/>
    </row>
    <row r="704" spans="1:2" x14ac:dyDescent="0.3">
      <c r="A704" s="7" t="s">
        <v>9</v>
      </c>
      <c r="B704" s="5">
        <v>28.6</v>
      </c>
    </row>
    <row r="705" spans="1:2" x14ac:dyDescent="0.3">
      <c r="A705" s="8">
        <v>46860</v>
      </c>
      <c r="B705" s="5"/>
    </row>
    <row r="706" spans="1:2" x14ac:dyDescent="0.3">
      <c r="A706" s="6" t="s">
        <v>17</v>
      </c>
      <c r="B706" s="5"/>
    </row>
    <row r="707" spans="1:2" x14ac:dyDescent="0.3">
      <c r="A707" s="7" t="s">
        <v>9</v>
      </c>
      <c r="B707" s="5">
        <v>92.7</v>
      </c>
    </row>
    <row r="708" spans="1:2" x14ac:dyDescent="0.3">
      <c r="A708" s="8">
        <v>46867</v>
      </c>
      <c r="B708" s="5"/>
    </row>
    <row r="709" spans="1:2" x14ac:dyDescent="0.3">
      <c r="A709" s="6" t="s">
        <v>8</v>
      </c>
      <c r="B709" s="5"/>
    </row>
    <row r="710" spans="1:2" x14ac:dyDescent="0.3">
      <c r="A710" s="7" t="s">
        <v>9</v>
      </c>
      <c r="B710" s="5">
        <v>97</v>
      </c>
    </row>
    <row r="711" spans="1:2" x14ac:dyDescent="0.3">
      <c r="A711" s="8">
        <v>46874</v>
      </c>
      <c r="B711" s="5"/>
    </row>
    <row r="712" spans="1:2" x14ac:dyDescent="0.3">
      <c r="A712" s="6" t="s">
        <v>21</v>
      </c>
      <c r="B712" s="5"/>
    </row>
    <row r="713" spans="1:2" x14ac:dyDescent="0.3">
      <c r="A713" s="7" t="s">
        <v>9</v>
      </c>
      <c r="B713" s="5">
        <v>57.1</v>
      </c>
    </row>
    <row r="714" spans="1:2" x14ac:dyDescent="0.3">
      <c r="A714" s="8">
        <v>46881</v>
      </c>
      <c r="B714" s="5"/>
    </row>
    <row r="715" spans="1:2" x14ac:dyDescent="0.3">
      <c r="A715" s="6" t="s">
        <v>11</v>
      </c>
      <c r="B715" s="5"/>
    </row>
    <row r="716" spans="1:2" x14ac:dyDescent="0.3">
      <c r="A716" s="7" t="s">
        <v>9</v>
      </c>
      <c r="B716" s="5">
        <v>14.3</v>
      </c>
    </row>
    <row r="717" spans="1:2" x14ac:dyDescent="0.3">
      <c r="A717" s="8">
        <v>46888</v>
      </c>
      <c r="B717" s="5"/>
    </row>
    <row r="718" spans="1:2" x14ac:dyDescent="0.3">
      <c r="A718" s="6" t="s">
        <v>13</v>
      </c>
      <c r="B718" s="5"/>
    </row>
    <row r="719" spans="1:2" x14ac:dyDescent="0.3">
      <c r="A719" s="7" t="s">
        <v>18</v>
      </c>
      <c r="B719" s="5">
        <v>37.5</v>
      </c>
    </row>
    <row r="720" spans="1:2" x14ac:dyDescent="0.3">
      <c r="A720" s="8">
        <v>46895</v>
      </c>
      <c r="B720" s="5"/>
    </row>
    <row r="721" spans="1:2" x14ac:dyDescent="0.3">
      <c r="A721" s="6" t="s">
        <v>13</v>
      </c>
      <c r="B721" s="5"/>
    </row>
    <row r="722" spans="1:2" x14ac:dyDescent="0.3">
      <c r="A722" s="7" t="s">
        <v>18</v>
      </c>
      <c r="B722" s="5">
        <v>79.8</v>
      </c>
    </row>
    <row r="723" spans="1:2" x14ac:dyDescent="0.3">
      <c r="A723" s="8">
        <v>46902</v>
      </c>
      <c r="B723" s="5"/>
    </row>
    <row r="724" spans="1:2" x14ac:dyDescent="0.3">
      <c r="A724" s="6" t="s">
        <v>22</v>
      </c>
      <c r="B724" s="5"/>
    </row>
    <row r="725" spans="1:2" x14ac:dyDescent="0.3">
      <c r="A725" s="7" t="s">
        <v>9</v>
      </c>
      <c r="B725" s="5">
        <v>36.700000000000003</v>
      </c>
    </row>
    <row r="726" spans="1:2" x14ac:dyDescent="0.3">
      <c r="A726" s="8">
        <v>46909</v>
      </c>
      <c r="B726" s="5"/>
    </row>
    <row r="727" spans="1:2" x14ac:dyDescent="0.3">
      <c r="A727" s="6" t="s">
        <v>27</v>
      </c>
      <c r="B727" s="5"/>
    </row>
    <row r="728" spans="1:2" x14ac:dyDescent="0.3">
      <c r="A728" s="7" t="s">
        <v>14</v>
      </c>
      <c r="B728" s="5">
        <v>8.6999999999999993</v>
      </c>
    </row>
    <row r="729" spans="1:2" x14ac:dyDescent="0.3">
      <c r="A729" s="8">
        <v>46916</v>
      </c>
      <c r="B729" s="5"/>
    </row>
    <row r="730" spans="1:2" x14ac:dyDescent="0.3">
      <c r="A730" s="6" t="s">
        <v>32</v>
      </c>
      <c r="B730" s="5"/>
    </row>
    <row r="731" spans="1:2" x14ac:dyDescent="0.3">
      <c r="A731" s="7" t="s">
        <v>14</v>
      </c>
      <c r="B731" s="5">
        <v>55.7</v>
      </c>
    </row>
    <row r="732" spans="1:2" x14ac:dyDescent="0.3">
      <c r="A732" s="8">
        <v>46923</v>
      </c>
      <c r="B732" s="5"/>
    </row>
    <row r="733" spans="1:2" x14ac:dyDescent="0.3">
      <c r="A733" s="6" t="s">
        <v>17</v>
      </c>
      <c r="B733" s="5"/>
    </row>
    <row r="734" spans="1:2" x14ac:dyDescent="0.3">
      <c r="A734" s="7" t="s">
        <v>9</v>
      </c>
      <c r="B734" s="5">
        <v>84.5</v>
      </c>
    </row>
    <row r="735" spans="1:2" x14ac:dyDescent="0.3">
      <c r="A735" s="8">
        <v>46930</v>
      </c>
      <c r="B735" s="5"/>
    </row>
    <row r="736" spans="1:2" x14ac:dyDescent="0.3">
      <c r="A736" s="6" t="s">
        <v>8</v>
      </c>
      <c r="B736" s="5"/>
    </row>
    <row r="737" spans="1:2" x14ac:dyDescent="0.3">
      <c r="A737" s="7" t="s">
        <v>18</v>
      </c>
      <c r="B737" s="5">
        <v>79.599999999999994</v>
      </c>
    </row>
    <row r="738" spans="1:2" x14ac:dyDescent="0.3">
      <c r="A738" s="8">
        <v>46937</v>
      </c>
      <c r="B738" s="5"/>
    </row>
    <row r="739" spans="1:2" x14ac:dyDescent="0.3">
      <c r="A739" s="6" t="s">
        <v>11</v>
      </c>
      <c r="B739" s="5"/>
    </row>
    <row r="740" spans="1:2" x14ac:dyDescent="0.3">
      <c r="A740" s="7" t="s">
        <v>14</v>
      </c>
      <c r="B740" s="5">
        <v>17.5</v>
      </c>
    </row>
    <row r="741" spans="1:2" x14ac:dyDescent="0.3">
      <c r="A741" s="8">
        <v>46944</v>
      </c>
      <c r="B741" s="5"/>
    </row>
    <row r="742" spans="1:2" x14ac:dyDescent="0.3">
      <c r="A742" s="6" t="s">
        <v>33</v>
      </c>
      <c r="B742" s="5"/>
    </row>
    <row r="743" spans="1:2" x14ac:dyDescent="0.3">
      <c r="A743" s="7" t="s">
        <v>14</v>
      </c>
      <c r="B743" s="5">
        <v>67.3</v>
      </c>
    </row>
    <row r="744" spans="1:2" x14ac:dyDescent="0.3">
      <c r="A744" s="8">
        <v>46951</v>
      </c>
      <c r="B744" s="5"/>
    </row>
    <row r="745" spans="1:2" x14ac:dyDescent="0.3">
      <c r="A745" s="6" t="s">
        <v>30</v>
      </c>
      <c r="B745" s="5"/>
    </row>
    <row r="746" spans="1:2" x14ac:dyDescent="0.3">
      <c r="A746" s="7" t="s">
        <v>14</v>
      </c>
      <c r="B746" s="5">
        <v>22.1</v>
      </c>
    </row>
    <row r="747" spans="1:2" x14ac:dyDescent="0.3">
      <c r="A747" s="8">
        <v>46958</v>
      </c>
      <c r="B747" s="5"/>
    </row>
    <row r="748" spans="1:2" x14ac:dyDescent="0.3">
      <c r="A748" s="6" t="s">
        <v>31</v>
      </c>
      <c r="B748" s="5"/>
    </row>
    <row r="749" spans="1:2" x14ac:dyDescent="0.3">
      <c r="A749" s="7" t="s">
        <v>9</v>
      </c>
      <c r="B749" s="5">
        <v>21.8</v>
      </c>
    </row>
    <row r="750" spans="1:2" x14ac:dyDescent="0.3">
      <c r="A750" s="8">
        <v>46965</v>
      </c>
      <c r="B750" s="5"/>
    </row>
    <row r="751" spans="1:2" x14ac:dyDescent="0.3">
      <c r="A751" s="6" t="s">
        <v>20</v>
      </c>
      <c r="B751" s="5"/>
    </row>
    <row r="752" spans="1:2" x14ac:dyDescent="0.3">
      <c r="A752" s="7" t="s">
        <v>14</v>
      </c>
      <c r="B752" s="5">
        <v>87.4</v>
      </c>
    </row>
    <row r="753" spans="1:2" x14ac:dyDescent="0.3">
      <c r="A753" s="8">
        <v>46972</v>
      </c>
      <c r="B753" s="5"/>
    </row>
    <row r="754" spans="1:2" x14ac:dyDescent="0.3">
      <c r="A754" s="6" t="s">
        <v>27</v>
      </c>
      <c r="B754" s="5"/>
    </row>
    <row r="755" spans="1:2" x14ac:dyDescent="0.3">
      <c r="A755" s="7" t="s">
        <v>14</v>
      </c>
      <c r="B755" s="5">
        <v>25</v>
      </c>
    </row>
    <row r="756" spans="1:2" x14ac:dyDescent="0.3">
      <c r="A756" s="8">
        <v>46979</v>
      </c>
      <c r="B756" s="5"/>
    </row>
    <row r="757" spans="1:2" x14ac:dyDescent="0.3">
      <c r="A757" s="6" t="s">
        <v>11</v>
      </c>
      <c r="B757" s="5"/>
    </row>
    <row r="758" spans="1:2" x14ac:dyDescent="0.3">
      <c r="A758" s="7" t="s">
        <v>14</v>
      </c>
      <c r="B758" s="5">
        <v>26.3</v>
      </c>
    </row>
    <row r="759" spans="1:2" x14ac:dyDescent="0.3">
      <c r="A759" s="8">
        <v>46986</v>
      </c>
      <c r="B759" s="5"/>
    </row>
    <row r="760" spans="1:2" x14ac:dyDescent="0.3">
      <c r="A760" s="6" t="s">
        <v>25</v>
      </c>
      <c r="B760" s="5"/>
    </row>
    <row r="761" spans="1:2" x14ac:dyDescent="0.3">
      <c r="A761" s="7" t="s">
        <v>14</v>
      </c>
      <c r="B761" s="5">
        <v>0.1</v>
      </c>
    </row>
    <row r="762" spans="1:2" x14ac:dyDescent="0.3">
      <c r="A762" s="8">
        <v>46993</v>
      </c>
      <c r="B762" s="5"/>
    </row>
    <row r="763" spans="1:2" x14ac:dyDescent="0.3">
      <c r="A763" s="6" t="s">
        <v>32</v>
      </c>
      <c r="B763" s="5"/>
    </row>
    <row r="764" spans="1:2" x14ac:dyDescent="0.3">
      <c r="A764" s="7" t="s">
        <v>18</v>
      </c>
      <c r="B764" s="5">
        <v>87.1</v>
      </c>
    </row>
    <row r="765" spans="1:2" x14ac:dyDescent="0.3">
      <c r="A765" s="8">
        <v>47000</v>
      </c>
      <c r="B765" s="5"/>
    </row>
    <row r="766" spans="1:2" x14ac:dyDescent="0.3">
      <c r="A766" s="6" t="s">
        <v>28</v>
      </c>
      <c r="B766" s="5"/>
    </row>
    <row r="767" spans="1:2" x14ac:dyDescent="0.3">
      <c r="A767" s="7" t="s">
        <v>9</v>
      </c>
      <c r="B767" s="5">
        <v>79.3</v>
      </c>
    </row>
    <row r="768" spans="1:2" x14ac:dyDescent="0.3">
      <c r="A768" s="8">
        <v>47007</v>
      </c>
      <c r="B768" s="5"/>
    </row>
    <row r="769" spans="1:2" x14ac:dyDescent="0.3">
      <c r="A769" s="6" t="s">
        <v>26</v>
      </c>
      <c r="B769" s="5"/>
    </row>
    <row r="770" spans="1:2" x14ac:dyDescent="0.3">
      <c r="A770" s="7" t="s">
        <v>9</v>
      </c>
      <c r="B770" s="5">
        <v>62.7</v>
      </c>
    </row>
    <row r="771" spans="1:2" x14ac:dyDescent="0.3">
      <c r="A771" s="8">
        <v>47014</v>
      </c>
      <c r="B771" s="5"/>
    </row>
    <row r="772" spans="1:2" x14ac:dyDescent="0.3">
      <c r="A772" s="6" t="s">
        <v>26</v>
      </c>
      <c r="B772" s="5"/>
    </row>
    <row r="773" spans="1:2" x14ac:dyDescent="0.3">
      <c r="A773" s="7" t="s">
        <v>18</v>
      </c>
      <c r="B773" s="5">
        <v>75</v>
      </c>
    </row>
    <row r="774" spans="1:2" x14ac:dyDescent="0.3">
      <c r="A774" s="8">
        <v>47021</v>
      </c>
      <c r="B774" s="5"/>
    </row>
    <row r="775" spans="1:2" x14ac:dyDescent="0.3">
      <c r="A775" s="6" t="s">
        <v>22</v>
      </c>
      <c r="B775" s="5"/>
    </row>
    <row r="776" spans="1:2" x14ac:dyDescent="0.3">
      <c r="A776" s="7" t="s">
        <v>18</v>
      </c>
      <c r="B776" s="5">
        <v>15.2</v>
      </c>
    </row>
    <row r="777" spans="1:2" x14ac:dyDescent="0.3">
      <c r="A777" s="8">
        <v>47028</v>
      </c>
      <c r="B777" s="5"/>
    </row>
    <row r="778" spans="1:2" x14ac:dyDescent="0.3">
      <c r="A778" s="6" t="s">
        <v>23</v>
      </c>
      <c r="B778" s="5"/>
    </row>
    <row r="779" spans="1:2" x14ac:dyDescent="0.3">
      <c r="A779" s="7" t="s">
        <v>9</v>
      </c>
      <c r="B779" s="5">
        <v>45.8</v>
      </c>
    </row>
    <row r="780" spans="1:2" x14ac:dyDescent="0.3">
      <c r="A780" s="8">
        <v>47035</v>
      </c>
      <c r="B780" s="5"/>
    </row>
    <row r="781" spans="1:2" x14ac:dyDescent="0.3">
      <c r="A781" s="6" t="s">
        <v>20</v>
      </c>
      <c r="B781" s="5"/>
    </row>
    <row r="782" spans="1:2" x14ac:dyDescent="0.3">
      <c r="A782" s="7" t="s">
        <v>14</v>
      </c>
      <c r="B782" s="5">
        <v>35.1</v>
      </c>
    </row>
    <row r="783" spans="1:2" x14ac:dyDescent="0.3">
      <c r="A783" s="8">
        <v>47042</v>
      </c>
      <c r="B783" s="5"/>
    </row>
    <row r="784" spans="1:2" x14ac:dyDescent="0.3">
      <c r="A784" s="6" t="s">
        <v>22</v>
      </c>
      <c r="B784" s="5"/>
    </row>
    <row r="785" spans="1:2" x14ac:dyDescent="0.3">
      <c r="A785" s="7" t="s">
        <v>14</v>
      </c>
      <c r="B785" s="5">
        <v>9.4</v>
      </c>
    </row>
    <row r="786" spans="1:2" x14ac:dyDescent="0.3">
      <c r="A786" s="8">
        <v>47049</v>
      </c>
      <c r="B786" s="5"/>
    </row>
    <row r="787" spans="1:2" x14ac:dyDescent="0.3">
      <c r="A787" s="6" t="s">
        <v>8</v>
      </c>
      <c r="B787" s="5"/>
    </row>
    <row r="788" spans="1:2" x14ac:dyDescent="0.3">
      <c r="A788" s="7" t="s">
        <v>9</v>
      </c>
      <c r="B788" s="5">
        <v>48.6</v>
      </c>
    </row>
    <row r="789" spans="1:2" x14ac:dyDescent="0.3">
      <c r="A789" s="8">
        <v>47056</v>
      </c>
      <c r="B789" s="5"/>
    </row>
    <row r="790" spans="1:2" x14ac:dyDescent="0.3">
      <c r="A790" s="6" t="s">
        <v>8</v>
      </c>
      <c r="B790" s="5"/>
    </row>
    <row r="791" spans="1:2" x14ac:dyDescent="0.3">
      <c r="A791" s="7" t="s">
        <v>14</v>
      </c>
      <c r="B791" s="5">
        <v>92.1</v>
      </c>
    </row>
    <row r="792" spans="1:2" x14ac:dyDescent="0.3">
      <c r="A792" s="8">
        <v>47063</v>
      </c>
      <c r="B792" s="5"/>
    </row>
    <row r="793" spans="1:2" x14ac:dyDescent="0.3">
      <c r="A793" s="6" t="s">
        <v>17</v>
      </c>
      <c r="B793" s="5"/>
    </row>
    <row r="794" spans="1:2" x14ac:dyDescent="0.3">
      <c r="A794" s="7" t="s">
        <v>18</v>
      </c>
      <c r="B794" s="5">
        <v>4</v>
      </c>
    </row>
    <row r="795" spans="1:2" x14ac:dyDescent="0.3">
      <c r="A795" s="8">
        <v>47070</v>
      </c>
      <c r="B795" s="5"/>
    </row>
    <row r="796" spans="1:2" x14ac:dyDescent="0.3">
      <c r="A796" s="6" t="s">
        <v>27</v>
      </c>
      <c r="B796" s="5"/>
    </row>
    <row r="797" spans="1:2" x14ac:dyDescent="0.3">
      <c r="A797" s="7" t="s">
        <v>14</v>
      </c>
      <c r="B797" s="5">
        <v>29.1</v>
      </c>
    </row>
    <row r="798" spans="1:2" x14ac:dyDescent="0.3">
      <c r="A798" s="8">
        <v>47077</v>
      </c>
      <c r="B798" s="5"/>
    </row>
    <row r="799" spans="1:2" x14ac:dyDescent="0.3">
      <c r="A799" s="6" t="s">
        <v>20</v>
      </c>
      <c r="B799" s="5"/>
    </row>
    <row r="800" spans="1:2" x14ac:dyDescent="0.3">
      <c r="A800" s="7" t="s">
        <v>14</v>
      </c>
      <c r="B800" s="5">
        <v>20.8</v>
      </c>
    </row>
    <row r="801" spans="1:2" x14ac:dyDescent="0.3">
      <c r="A801" s="8">
        <v>47084</v>
      </c>
      <c r="B801" s="5"/>
    </row>
    <row r="802" spans="1:2" x14ac:dyDescent="0.3">
      <c r="A802" s="6" t="s">
        <v>20</v>
      </c>
      <c r="B802" s="5"/>
    </row>
    <row r="803" spans="1:2" x14ac:dyDescent="0.3">
      <c r="A803" s="7" t="s">
        <v>14</v>
      </c>
      <c r="B803" s="5">
        <v>23.8</v>
      </c>
    </row>
    <row r="804" spans="1:2" x14ac:dyDescent="0.3">
      <c r="A804" s="8">
        <v>47091</v>
      </c>
      <c r="B804" s="5"/>
    </row>
    <row r="805" spans="1:2" x14ac:dyDescent="0.3">
      <c r="A805" s="6" t="s">
        <v>29</v>
      </c>
      <c r="B805" s="5"/>
    </row>
    <row r="806" spans="1:2" x14ac:dyDescent="0.3">
      <c r="A806" s="7" t="s">
        <v>9</v>
      </c>
      <c r="B806" s="5">
        <v>90.8</v>
      </c>
    </row>
    <row r="807" spans="1:2" x14ac:dyDescent="0.3">
      <c r="A807" s="8">
        <v>47098</v>
      </c>
      <c r="B807" s="5"/>
    </row>
    <row r="808" spans="1:2" x14ac:dyDescent="0.3">
      <c r="A808" s="6" t="s">
        <v>25</v>
      </c>
      <c r="B808" s="5"/>
    </row>
    <row r="809" spans="1:2" x14ac:dyDescent="0.3">
      <c r="A809" s="7" t="s">
        <v>18</v>
      </c>
      <c r="B809" s="5">
        <v>46.8</v>
      </c>
    </row>
    <row r="810" spans="1:2" x14ac:dyDescent="0.3">
      <c r="A810" s="8">
        <v>47105</v>
      </c>
      <c r="B810" s="5"/>
    </row>
    <row r="811" spans="1:2" x14ac:dyDescent="0.3">
      <c r="A811" s="6" t="s">
        <v>27</v>
      </c>
      <c r="B811" s="5"/>
    </row>
    <row r="812" spans="1:2" x14ac:dyDescent="0.3">
      <c r="A812" s="7" t="s">
        <v>14</v>
      </c>
      <c r="B812" s="5">
        <v>46.6</v>
      </c>
    </row>
    <row r="813" spans="1:2" x14ac:dyDescent="0.3">
      <c r="A813" s="8">
        <v>47112</v>
      </c>
      <c r="B813" s="5"/>
    </row>
    <row r="814" spans="1:2" x14ac:dyDescent="0.3">
      <c r="A814" s="6" t="s">
        <v>30</v>
      </c>
      <c r="B814" s="5"/>
    </row>
    <row r="815" spans="1:2" x14ac:dyDescent="0.3">
      <c r="A815" s="7" t="s">
        <v>9</v>
      </c>
      <c r="B815" s="5">
        <v>76.099999999999994</v>
      </c>
    </row>
    <row r="816" spans="1:2" x14ac:dyDescent="0.3">
      <c r="A816" s="8">
        <v>47119</v>
      </c>
      <c r="B816" s="5"/>
    </row>
    <row r="817" spans="1:2" x14ac:dyDescent="0.3">
      <c r="A817" s="6" t="s">
        <v>19</v>
      </c>
      <c r="B817" s="5"/>
    </row>
    <row r="818" spans="1:2" x14ac:dyDescent="0.3">
      <c r="A818" s="7" t="s">
        <v>14</v>
      </c>
      <c r="B818" s="5">
        <v>15.4</v>
      </c>
    </row>
    <row r="819" spans="1:2" x14ac:dyDescent="0.3">
      <c r="A819" s="8">
        <v>47126</v>
      </c>
      <c r="B819" s="5"/>
    </row>
    <row r="820" spans="1:2" x14ac:dyDescent="0.3">
      <c r="A820" s="6" t="s">
        <v>27</v>
      </c>
      <c r="B820" s="5"/>
    </row>
    <row r="821" spans="1:2" x14ac:dyDescent="0.3">
      <c r="A821" s="7" t="s">
        <v>18</v>
      </c>
      <c r="B821" s="5">
        <v>48.7</v>
      </c>
    </row>
    <row r="822" spans="1:2" x14ac:dyDescent="0.3">
      <c r="A822" s="8">
        <v>47133</v>
      </c>
      <c r="B822" s="5"/>
    </row>
    <row r="823" spans="1:2" x14ac:dyDescent="0.3">
      <c r="A823" s="6" t="s">
        <v>11</v>
      </c>
      <c r="B823" s="5"/>
    </row>
    <row r="824" spans="1:2" x14ac:dyDescent="0.3">
      <c r="A824" s="7" t="s">
        <v>14</v>
      </c>
      <c r="B824" s="5">
        <v>43</v>
      </c>
    </row>
    <row r="825" spans="1:2" x14ac:dyDescent="0.3">
      <c r="A825" s="8">
        <v>47140</v>
      </c>
      <c r="B825" s="5"/>
    </row>
    <row r="826" spans="1:2" x14ac:dyDescent="0.3">
      <c r="A826" s="6" t="s">
        <v>15</v>
      </c>
      <c r="B826" s="5"/>
    </row>
    <row r="827" spans="1:2" x14ac:dyDescent="0.3">
      <c r="A827" s="7" t="s">
        <v>18</v>
      </c>
      <c r="B827" s="5">
        <v>59.7</v>
      </c>
    </row>
    <row r="828" spans="1:2" x14ac:dyDescent="0.3">
      <c r="A828" s="8">
        <v>47147</v>
      </c>
      <c r="B828" s="5"/>
    </row>
    <row r="829" spans="1:2" x14ac:dyDescent="0.3">
      <c r="A829" s="6" t="s">
        <v>31</v>
      </c>
      <c r="B829" s="5"/>
    </row>
    <row r="830" spans="1:2" x14ac:dyDescent="0.3">
      <c r="A830" s="7" t="s">
        <v>14</v>
      </c>
      <c r="B830" s="5">
        <v>100</v>
      </c>
    </row>
    <row r="831" spans="1:2" x14ac:dyDescent="0.3">
      <c r="A831" s="8">
        <v>47154</v>
      </c>
      <c r="B831" s="5"/>
    </row>
    <row r="832" spans="1:2" x14ac:dyDescent="0.3">
      <c r="A832" s="6" t="s">
        <v>25</v>
      </c>
      <c r="B832" s="5"/>
    </row>
    <row r="833" spans="1:2" x14ac:dyDescent="0.3">
      <c r="A833" s="7" t="s">
        <v>18</v>
      </c>
      <c r="B833" s="5">
        <v>76.900000000000006</v>
      </c>
    </row>
    <row r="834" spans="1:2" x14ac:dyDescent="0.3">
      <c r="A834" s="8">
        <v>47161</v>
      </c>
      <c r="B834" s="5"/>
    </row>
    <row r="835" spans="1:2" x14ac:dyDescent="0.3">
      <c r="A835" s="6" t="s">
        <v>31</v>
      </c>
      <c r="B835" s="5"/>
    </row>
    <row r="836" spans="1:2" x14ac:dyDescent="0.3">
      <c r="A836" s="7" t="s">
        <v>14</v>
      </c>
      <c r="B836" s="5">
        <v>39.799999999999997</v>
      </c>
    </row>
    <row r="837" spans="1:2" x14ac:dyDescent="0.3">
      <c r="A837" s="8">
        <v>47168</v>
      </c>
      <c r="B837" s="5"/>
    </row>
    <row r="838" spans="1:2" x14ac:dyDescent="0.3">
      <c r="A838" s="6" t="s">
        <v>33</v>
      </c>
      <c r="B838" s="5"/>
    </row>
    <row r="839" spans="1:2" x14ac:dyDescent="0.3">
      <c r="A839" s="7" t="s">
        <v>18</v>
      </c>
      <c r="B839" s="5">
        <v>82.8</v>
      </c>
    </row>
    <row r="840" spans="1:2" x14ac:dyDescent="0.3">
      <c r="A840" s="8">
        <v>47175</v>
      </c>
      <c r="B840" s="5"/>
    </row>
    <row r="841" spans="1:2" x14ac:dyDescent="0.3">
      <c r="A841" s="6" t="s">
        <v>30</v>
      </c>
      <c r="B841" s="5"/>
    </row>
    <row r="842" spans="1:2" x14ac:dyDescent="0.3">
      <c r="A842" s="7" t="s">
        <v>14</v>
      </c>
      <c r="B842" s="5">
        <v>17.100000000000001</v>
      </c>
    </row>
    <row r="843" spans="1:2" x14ac:dyDescent="0.3">
      <c r="A843" s="8">
        <v>47182</v>
      </c>
      <c r="B843" s="5"/>
    </row>
    <row r="844" spans="1:2" x14ac:dyDescent="0.3">
      <c r="A844" s="6" t="s">
        <v>30</v>
      </c>
      <c r="B844" s="5"/>
    </row>
    <row r="845" spans="1:2" x14ac:dyDescent="0.3">
      <c r="A845" s="7" t="s">
        <v>14</v>
      </c>
      <c r="B845" s="5">
        <v>3</v>
      </c>
    </row>
    <row r="846" spans="1:2" x14ac:dyDescent="0.3">
      <c r="A846" s="8">
        <v>47189</v>
      </c>
      <c r="B846" s="5"/>
    </row>
    <row r="847" spans="1:2" x14ac:dyDescent="0.3">
      <c r="A847" s="6" t="s">
        <v>11</v>
      </c>
      <c r="B847" s="5"/>
    </row>
    <row r="848" spans="1:2" x14ac:dyDescent="0.3">
      <c r="A848" s="7" t="s">
        <v>9</v>
      </c>
      <c r="B848" s="5">
        <v>20.399999999999999</v>
      </c>
    </row>
    <row r="849" spans="1:2" x14ac:dyDescent="0.3">
      <c r="A849" s="8">
        <v>47196</v>
      </c>
      <c r="B849" s="5"/>
    </row>
    <row r="850" spans="1:2" x14ac:dyDescent="0.3">
      <c r="A850" s="6" t="s">
        <v>20</v>
      </c>
      <c r="B850" s="5"/>
    </row>
    <row r="851" spans="1:2" x14ac:dyDescent="0.3">
      <c r="A851" s="7" t="s">
        <v>9</v>
      </c>
      <c r="B851" s="5">
        <v>34</v>
      </c>
    </row>
    <row r="852" spans="1:2" x14ac:dyDescent="0.3">
      <c r="A852" s="8">
        <v>47203</v>
      </c>
      <c r="B852" s="5"/>
    </row>
    <row r="853" spans="1:2" x14ac:dyDescent="0.3">
      <c r="A853" s="6" t="s">
        <v>29</v>
      </c>
      <c r="B853" s="5"/>
    </row>
    <row r="854" spans="1:2" x14ac:dyDescent="0.3">
      <c r="A854" s="7" t="s">
        <v>18</v>
      </c>
      <c r="B854" s="5">
        <v>51.1</v>
      </c>
    </row>
    <row r="855" spans="1:2" x14ac:dyDescent="0.3">
      <c r="A855" s="8">
        <v>47210</v>
      </c>
      <c r="B855" s="5"/>
    </row>
    <row r="856" spans="1:2" x14ac:dyDescent="0.3">
      <c r="A856" s="6" t="s">
        <v>31</v>
      </c>
      <c r="B856" s="5"/>
    </row>
    <row r="857" spans="1:2" x14ac:dyDescent="0.3">
      <c r="A857" s="7" t="s">
        <v>14</v>
      </c>
      <c r="B857" s="5">
        <v>61.5</v>
      </c>
    </row>
    <row r="858" spans="1:2" x14ac:dyDescent="0.3">
      <c r="A858" s="8">
        <v>47217</v>
      </c>
      <c r="B858" s="5"/>
    </row>
    <row r="859" spans="1:2" x14ac:dyDescent="0.3">
      <c r="A859" s="6" t="s">
        <v>19</v>
      </c>
      <c r="B859" s="5"/>
    </row>
    <row r="860" spans="1:2" x14ac:dyDescent="0.3">
      <c r="A860" s="7" t="s">
        <v>18</v>
      </c>
      <c r="B860" s="5">
        <v>91.1</v>
      </c>
    </row>
    <row r="861" spans="1:2" x14ac:dyDescent="0.3">
      <c r="A861" s="8">
        <v>47224</v>
      </c>
      <c r="B861" s="5"/>
    </row>
    <row r="862" spans="1:2" x14ac:dyDescent="0.3">
      <c r="A862" s="6" t="s">
        <v>13</v>
      </c>
      <c r="B862" s="5"/>
    </row>
    <row r="863" spans="1:2" x14ac:dyDescent="0.3">
      <c r="A863" s="7" t="s">
        <v>9</v>
      </c>
      <c r="B863" s="5">
        <v>51</v>
      </c>
    </row>
    <row r="864" spans="1:2" x14ac:dyDescent="0.3">
      <c r="A864" s="8">
        <v>47231</v>
      </c>
      <c r="B864" s="5"/>
    </row>
    <row r="865" spans="1:2" x14ac:dyDescent="0.3">
      <c r="A865" s="6" t="s">
        <v>27</v>
      </c>
      <c r="B865" s="5"/>
    </row>
    <row r="866" spans="1:2" x14ac:dyDescent="0.3">
      <c r="A866" s="7" t="s">
        <v>18</v>
      </c>
      <c r="B866" s="5">
        <v>50.1</v>
      </c>
    </row>
    <row r="867" spans="1:2" x14ac:dyDescent="0.3">
      <c r="A867" s="8">
        <v>47238</v>
      </c>
      <c r="B867" s="5"/>
    </row>
    <row r="868" spans="1:2" x14ac:dyDescent="0.3">
      <c r="A868" s="6" t="s">
        <v>15</v>
      </c>
      <c r="B868" s="5"/>
    </row>
    <row r="869" spans="1:2" x14ac:dyDescent="0.3">
      <c r="A869" s="7" t="s">
        <v>18</v>
      </c>
      <c r="B869" s="5">
        <v>5</v>
      </c>
    </row>
    <row r="870" spans="1:2" x14ac:dyDescent="0.3">
      <c r="A870" s="8">
        <v>47245</v>
      </c>
      <c r="B870" s="5"/>
    </row>
    <row r="871" spans="1:2" x14ac:dyDescent="0.3">
      <c r="A871" s="6" t="s">
        <v>33</v>
      </c>
      <c r="B871" s="5"/>
    </row>
    <row r="872" spans="1:2" x14ac:dyDescent="0.3">
      <c r="A872" s="7" t="s">
        <v>9</v>
      </c>
      <c r="B872" s="5">
        <v>3.5</v>
      </c>
    </row>
    <row r="873" spans="1:2" x14ac:dyDescent="0.3">
      <c r="A873" s="8">
        <v>47252</v>
      </c>
      <c r="B873" s="5"/>
    </row>
    <row r="874" spans="1:2" x14ac:dyDescent="0.3">
      <c r="A874" s="6" t="s">
        <v>19</v>
      </c>
      <c r="B874" s="5"/>
    </row>
    <row r="875" spans="1:2" x14ac:dyDescent="0.3">
      <c r="A875" s="7" t="s">
        <v>14</v>
      </c>
      <c r="B875" s="5">
        <v>55.1</v>
      </c>
    </row>
    <row r="876" spans="1:2" x14ac:dyDescent="0.3">
      <c r="A876" s="8">
        <v>47259</v>
      </c>
      <c r="B876" s="5"/>
    </row>
    <row r="877" spans="1:2" x14ac:dyDescent="0.3">
      <c r="A877" s="6" t="s">
        <v>19</v>
      </c>
      <c r="B877" s="5"/>
    </row>
    <row r="878" spans="1:2" x14ac:dyDescent="0.3">
      <c r="A878" s="7" t="s">
        <v>18</v>
      </c>
      <c r="B878" s="5">
        <v>43.8</v>
      </c>
    </row>
    <row r="879" spans="1:2" x14ac:dyDescent="0.3">
      <c r="A879" s="8">
        <v>47266</v>
      </c>
      <c r="B879" s="5"/>
    </row>
    <row r="880" spans="1:2" x14ac:dyDescent="0.3">
      <c r="A880" s="6" t="s">
        <v>31</v>
      </c>
      <c r="B880" s="5"/>
    </row>
    <row r="881" spans="1:2" x14ac:dyDescent="0.3">
      <c r="A881" s="7" t="s">
        <v>9</v>
      </c>
      <c r="B881" s="5">
        <v>83.9</v>
      </c>
    </row>
    <row r="882" spans="1:2" x14ac:dyDescent="0.3">
      <c r="A882" s="8">
        <v>47273</v>
      </c>
      <c r="B882" s="5"/>
    </row>
    <row r="883" spans="1:2" x14ac:dyDescent="0.3">
      <c r="A883" s="6" t="s">
        <v>15</v>
      </c>
      <c r="B883" s="5"/>
    </row>
    <row r="884" spans="1:2" x14ac:dyDescent="0.3">
      <c r="A884" s="7" t="s">
        <v>14</v>
      </c>
      <c r="B884" s="5">
        <v>16.100000000000001</v>
      </c>
    </row>
    <row r="885" spans="1:2" x14ac:dyDescent="0.3">
      <c r="A885" s="8">
        <v>47280</v>
      </c>
      <c r="B885" s="5"/>
    </row>
    <row r="886" spans="1:2" x14ac:dyDescent="0.3">
      <c r="A886" s="6" t="s">
        <v>26</v>
      </c>
      <c r="B886" s="5"/>
    </row>
    <row r="887" spans="1:2" x14ac:dyDescent="0.3">
      <c r="A887" s="7" t="s">
        <v>9</v>
      </c>
      <c r="B887" s="5">
        <v>2.5</v>
      </c>
    </row>
    <row r="888" spans="1:2" x14ac:dyDescent="0.3">
      <c r="A888" s="8">
        <v>47287</v>
      </c>
      <c r="B888" s="5"/>
    </row>
    <row r="889" spans="1:2" x14ac:dyDescent="0.3">
      <c r="A889" s="6" t="s">
        <v>15</v>
      </c>
      <c r="B889" s="5"/>
    </row>
    <row r="890" spans="1:2" x14ac:dyDescent="0.3">
      <c r="A890" s="7" t="s">
        <v>18</v>
      </c>
      <c r="B890" s="5">
        <v>44.9</v>
      </c>
    </row>
    <row r="891" spans="1:2" x14ac:dyDescent="0.3">
      <c r="A891" s="8">
        <v>47294</v>
      </c>
      <c r="B891" s="5"/>
    </row>
    <row r="892" spans="1:2" x14ac:dyDescent="0.3">
      <c r="A892" s="6" t="s">
        <v>22</v>
      </c>
      <c r="B892" s="5"/>
    </row>
    <row r="893" spans="1:2" x14ac:dyDescent="0.3">
      <c r="A893" s="7" t="s">
        <v>14</v>
      </c>
      <c r="B893" s="5">
        <v>23.7</v>
      </c>
    </row>
    <row r="894" spans="1:2" x14ac:dyDescent="0.3">
      <c r="A894" s="8">
        <v>47301</v>
      </c>
      <c r="B894" s="5"/>
    </row>
    <row r="895" spans="1:2" x14ac:dyDescent="0.3">
      <c r="A895" s="6" t="s">
        <v>21</v>
      </c>
      <c r="B895" s="5"/>
    </row>
    <row r="896" spans="1:2" x14ac:dyDescent="0.3">
      <c r="A896" s="7" t="s">
        <v>14</v>
      </c>
      <c r="B896" s="5">
        <v>5</v>
      </c>
    </row>
    <row r="897" spans="1:2" x14ac:dyDescent="0.3">
      <c r="A897" s="8">
        <v>47308</v>
      </c>
      <c r="B897" s="5"/>
    </row>
    <row r="898" spans="1:2" x14ac:dyDescent="0.3">
      <c r="A898" s="6" t="s">
        <v>19</v>
      </c>
      <c r="B898" s="5"/>
    </row>
    <row r="899" spans="1:2" x14ac:dyDescent="0.3">
      <c r="A899" s="7" t="s">
        <v>9</v>
      </c>
      <c r="B899" s="5">
        <v>72.5</v>
      </c>
    </row>
    <row r="900" spans="1:2" x14ac:dyDescent="0.3">
      <c r="A900" s="8">
        <v>47315</v>
      </c>
      <c r="B900" s="5"/>
    </row>
    <row r="901" spans="1:2" x14ac:dyDescent="0.3">
      <c r="A901" s="6" t="s">
        <v>8</v>
      </c>
      <c r="B901" s="5"/>
    </row>
    <row r="902" spans="1:2" x14ac:dyDescent="0.3">
      <c r="A902" s="7" t="s">
        <v>9</v>
      </c>
      <c r="B902" s="5">
        <v>11.2</v>
      </c>
    </row>
    <row r="903" spans="1:2" x14ac:dyDescent="0.3">
      <c r="A903" s="8">
        <v>47322</v>
      </c>
      <c r="B903" s="5"/>
    </row>
    <row r="904" spans="1:2" x14ac:dyDescent="0.3">
      <c r="A904" s="6" t="s">
        <v>32</v>
      </c>
      <c r="B904" s="5"/>
    </row>
    <row r="905" spans="1:2" x14ac:dyDescent="0.3">
      <c r="A905" s="7" t="s">
        <v>9</v>
      </c>
      <c r="B905" s="5">
        <v>60.8</v>
      </c>
    </row>
    <row r="906" spans="1:2" x14ac:dyDescent="0.3">
      <c r="A906" s="8">
        <v>47329</v>
      </c>
      <c r="B906" s="5"/>
    </row>
    <row r="907" spans="1:2" x14ac:dyDescent="0.3">
      <c r="A907" s="6" t="s">
        <v>22</v>
      </c>
      <c r="B907" s="5"/>
    </row>
    <row r="908" spans="1:2" x14ac:dyDescent="0.3">
      <c r="A908" s="7" t="s">
        <v>14</v>
      </c>
      <c r="B908" s="5">
        <v>28.1</v>
      </c>
    </row>
    <row r="909" spans="1:2" x14ac:dyDescent="0.3">
      <c r="A909" s="8">
        <v>47336</v>
      </c>
      <c r="B909" s="5"/>
    </row>
    <row r="910" spans="1:2" x14ac:dyDescent="0.3">
      <c r="A910" s="6" t="s">
        <v>20</v>
      </c>
      <c r="B910" s="5"/>
    </row>
    <row r="911" spans="1:2" x14ac:dyDescent="0.3">
      <c r="A911" s="7" t="s">
        <v>14</v>
      </c>
      <c r="B911" s="5">
        <v>17.3</v>
      </c>
    </row>
    <row r="912" spans="1:2" x14ac:dyDescent="0.3">
      <c r="A912" s="8">
        <v>47343</v>
      </c>
      <c r="B912" s="5"/>
    </row>
    <row r="913" spans="1:2" x14ac:dyDescent="0.3">
      <c r="A913" s="6" t="s">
        <v>32</v>
      </c>
      <c r="B913" s="5"/>
    </row>
    <row r="914" spans="1:2" x14ac:dyDescent="0.3">
      <c r="A914" s="7" t="s">
        <v>18</v>
      </c>
      <c r="B914" s="5">
        <v>38</v>
      </c>
    </row>
    <row r="915" spans="1:2" x14ac:dyDescent="0.3">
      <c r="A915" s="8">
        <v>47350</v>
      </c>
      <c r="B915" s="5"/>
    </row>
    <row r="916" spans="1:2" x14ac:dyDescent="0.3">
      <c r="A916" s="6" t="s">
        <v>29</v>
      </c>
      <c r="B916" s="5"/>
    </row>
    <row r="917" spans="1:2" x14ac:dyDescent="0.3">
      <c r="A917" s="7" t="s">
        <v>14</v>
      </c>
      <c r="B917" s="5">
        <v>80.099999999999994</v>
      </c>
    </row>
    <row r="918" spans="1:2" x14ac:dyDescent="0.3">
      <c r="A918" s="8">
        <v>47357</v>
      </c>
      <c r="B918" s="5"/>
    </row>
    <row r="919" spans="1:2" x14ac:dyDescent="0.3">
      <c r="A919" s="6" t="s">
        <v>25</v>
      </c>
      <c r="B919" s="5"/>
    </row>
    <row r="920" spans="1:2" x14ac:dyDescent="0.3">
      <c r="A920" s="7" t="s">
        <v>18</v>
      </c>
      <c r="B920" s="5">
        <v>39.200000000000003</v>
      </c>
    </row>
    <row r="921" spans="1:2" x14ac:dyDescent="0.3">
      <c r="A921" s="8">
        <v>47364</v>
      </c>
      <c r="B921" s="5"/>
    </row>
    <row r="922" spans="1:2" x14ac:dyDescent="0.3">
      <c r="A922" s="6" t="s">
        <v>24</v>
      </c>
      <c r="B922" s="5"/>
    </row>
    <row r="923" spans="1:2" x14ac:dyDescent="0.3">
      <c r="A923" s="7" t="s">
        <v>9</v>
      </c>
      <c r="B923" s="5">
        <v>75.099999999999994</v>
      </c>
    </row>
    <row r="924" spans="1:2" x14ac:dyDescent="0.3">
      <c r="A924" s="8">
        <v>47371</v>
      </c>
      <c r="B924" s="5"/>
    </row>
    <row r="925" spans="1:2" x14ac:dyDescent="0.3">
      <c r="A925" s="6" t="s">
        <v>20</v>
      </c>
      <c r="B925" s="5"/>
    </row>
    <row r="926" spans="1:2" x14ac:dyDescent="0.3">
      <c r="A926" s="7" t="s">
        <v>9</v>
      </c>
      <c r="B926" s="5">
        <v>12.5</v>
      </c>
    </row>
    <row r="927" spans="1:2" x14ac:dyDescent="0.3">
      <c r="A927" s="8">
        <v>47378</v>
      </c>
      <c r="B927" s="5"/>
    </row>
    <row r="928" spans="1:2" x14ac:dyDescent="0.3">
      <c r="A928" s="6" t="s">
        <v>22</v>
      </c>
      <c r="B928" s="5"/>
    </row>
    <row r="929" spans="1:2" x14ac:dyDescent="0.3">
      <c r="A929" s="7" t="s">
        <v>14</v>
      </c>
      <c r="B929" s="5">
        <v>77.3</v>
      </c>
    </row>
    <row r="930" spans="1:2" x14ac:dyDescent="0.3">
      <c r="A930" s="8">
        <v>47385</v>
      </c>
      <c r="B930" s="5"/>
    </row>
    <row r="931" spans="1:2" x14ac:dyDescent="0.3">
      <c r="A931" s="6" t="s">
        <v>31</v>
      </c>
      <c r="B931" s="5"/>
    </row>
    <row r="932" spans="1:2" x14ac:dyDescent="0.3">
      <c r="A932" s="7" t="s">
        <v>9</v>
      </c>
      <c r="B932" s="5">
        <v>23.7</v>
      </c>
    </row>
  </sheetData>
  <pageMargins left="0.7" right="0.7" top="0.75" bottom="0.75" header="0.3" footer="0.3"/>
  <pageSetup paperSize="9" scale="76" fitToHeight="0" orientation="landscape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C86-6B84-458E-AC28-E53891AA0FAE}">
  <sheetPr>
    <pageSetUpPr fitToPage="1"/>
  </sheetPr>
  <dimension ref="A1:L39"/>
  <sheetViews>
    <sheetView workbookViewId="0">
      <selection activeCell="G8" sqref="G8"/>
    </sheetView>
  </sheetViews>
  <sheetFormatPr baseColWidth="10" defaultRowHeight="14.4" x14ac:dyDescent="0.3"/>
  <cols>
    <col min="1" max="1" width="15.88671875" customWidth="1"/>
    <col min="2" max="2" width="17.21875" customWidth="1"/>
    <col min="3" max="6" width="13.77734375" customWidth="1"/>
    <col min="7" max="7" width="12" customWidth="1"/>
    <col min="8" max="8" width="14.44140625" customWidth="1"/>
    <col min="9" max="9" width="8.33203125" bestFit="1" customWidth="1"/>
    <col min="10" max="10" width="4.6640625" bestFit="1" customWidth="1"/>
    <col min="11" max="11" width="6.109375" bestFit="1" customWidth="1"/>
    <col min="12" max="12" width="11.109375" bestFit="1" customWidth="1"/>
    <col min="13" max="13" width="11.5546875" bestFit="1" customWidth="1"/>
    <col min="14" max="17" width="5" bestFit="1" customWidth="1"/>
    <col min="18" max="18" width="3" bestFit="1" customWidth="1"/>
    <col min="19" max="34" width="5" bestFit="1" customWidth="1"/>
    <col min="35" max="35" width="3" bestFit="1" customWidth="1"/>
    <col min="36" max="52" width="5" bestFit="1" customWidth="1"/>
    <col min="53" max="53" width="3" bestFit="1" customWidth="1"/>
    <col min="54" max="61" width="5" bestFit="1" customWidth="1"/>
    <col min="62" max="62" width="3" bestFit="1" customWidth="1"/>
    <col min="63" max="69" width="5" bestFit="1" customWidth="1"/>
    <col min="70" max="70" width="3" bestFit="1" customWidth="1"/>
    <col min="71" max="79" width="5" bestFit="1" customWidth="1"/>
    <col min="80" max="80" width="3" bestFit="1" customWidth="1"/>
    <col min="81" max="87" width="5" bestFit="1" customWidth="1"/>
    <col min="88" max="88" width="3" bestFit="1" customWidth="1"/>
    <col min="89" max="95" width="5" bestFit="1" customWidth="1"/>
    <col min="96" max="96" width="3" bestFit="1" customWidth="1"/>
    <col min="97" max="102" width="5" bestFit="1" customWidth="1"/>
    <col min="103" max="103" width="3" bestFit="1" customWidth="1"/>
    <col min="104" max="110" width="5" bestFit="1" customWidth="1"/>
    <col min="111" max="111" width="3" bestFit="1" customWidth="1"/>
    <col min="112" max="118" width="5" bestFit="1" customWidth="1"/>
    <col min="119" max="119" width="3" bestFit="1" customWidth="1"/>
    <col min="120" max="127" width="5" bestFit="1" customWidth="1"/>
    <col min="128" max="128" width="3" bestFit="1" customWidth="1"/>
  </cols>
  <sheetData>
    <row r="1" spans="1:12" ht="30" customHeight="1" x14ac:dyDescent="0.3">
      <c r="A1" s="25" t="s">
        <v>64</v>
      </c>
    </row>
    <row r="2" spans="1:12" s="3" customFormat="1" ht="43.2" x14ac:dyDescent="0.3">
      <c r="A2" s="3" t="s">
        <v>55</v>
      </c>
      <c r="B2" s="3" t="s">
        <v>35</v>
      </c>
      <c r="C2" s="3" t="s">
        <v>44</v>
      </c>
      <c r="D2" s="3" t="s">
        <v>46</v>
      </c>
      <c r="E2" s="3" t="s">
        <v>49</v>
      </c>
      <c r="F2" s="3" t="s">
        <v>50</v>
      </c>
    </row>
    <row r="3" spans="1:12" x14ac:dyDescent="0.3">
      <c r="A3" t="s">
        <v>53</v>
      </c>
      <c r="B3" s="12">
        <f>_xlfn.MINIFS(Tabla2[NDVI Outlier Manual],Tabla2[NDVI Outlier Manual],"&lt;=1")</f>
        <v>0.2</v>
      </c>
      <c r="C3" s="12">
        <f>_xlfn.MINIFS(Tabla2[NDRE Outlier Manual],Tabla2[NDRE Outlier Manual],"&lt;=1")</f>
        <v>0.10100000000000001</v>
      </c>
      <c r="D3" s="12">
        <f>_xlfn.MINIFS(Tabla2[PRECIPITACION Outlier Manual],Tabla2[PRECIPITACION Outlier Manual],"&lt;=1")</f>
        <v>0.1</v>
      </c>
      <c r="E3" s="12">
        <f>_xlfn.MINIFS(Tabla2[DIAS SIN LLUVIA Estadistica],Tabla2[DIAS SIN LLUVIA Estadistica],"&lt;=1")</f>
        <v>1</v>
      </c>
      <c r="F3" s="12">
        <f>_xlfn.MINIFS(Tabla2[Biomasa_real Estadistica],Tabla2[Biomasa_real Estadistica],"&lt;=8000")</f>
        <v>797.7</v>
      </c>
    </row>
    <row r="4" spans="1:12" x14ac:dyDescent="0.3">
      <c r="A4" t="s">
        <v>54</v>
      </c>
      <c r="B4" s="12">
        <f>_xlfn.MAXIFS(Tabla2[NDVI Outlier Manual],Tabla2[NDVI Outlier Manual],"&gt;=0")</f>
        <v>0.89600000000000002</v>
      </c>
      <c r="C4" s="12">
        <f>_xlfn.MAXIFS(Tabla2[NDRE Outlier Manual],Tabla2[NDRE Outlier Manual],"&gt;=0")</f>
        <v>0.59899999999999998</v>
      </c>
      <c r="D4" s="12">
        <f>_xlfn.MAXIFS(Tabla2[PRECIPITACION Outlier Manual],Tabla2[PRECIPITACION Outlier Manual],"&gt;=0")</f>
        <v>100</v>
      </c>
      <c r="E4" s="12">
        <f>_xlfn.MAXIFS(Tabla2[DIAS SIN LLUVIA Estadistica],Tabla2[DIAS SIN LLUVIA Estadistica],"&gt;=0")</f>
        <v>14</v>
      </c>
      <c r="F4" s="12">
        <f>_xlfn.MAXIFS(Tabla2[Biomasa_real Estadistica],Tabla2[Biomasa_real Estadistica],"&gt;=0")</f>
        <v>6378.4</v>
      </c>
    </row>
    <row r="5" spans="1:12" x14ac:dyDescent="0.3">
      <c r="A5" t="s">
        <v>42</v>
      </c>
      <c r="B5" s="12">
        <f>AVERAGEIF(Tabla2[NDVI Outlier Manual],"&gt;=0")</f>
        <v>0.56237248322147648</v>
      </c>
      <c r="C5" s="12">
        <f>AVERAGEIF(Tabla2[NDRE Outlier Manual],"&gt;=0")</f>
        <v>0.34213999999999983</v>
      </c>
      <c r="D5" s="12">
        <f>AVERAGEIF(Tabla2[PRECIPITACION Outlier Manual],"&gt;=0")</f>
        <v>49.593265993266002</v>
      </c>
      <c r="E5" s="12">
        <f>AVERAGEIF(Tabla2[DIAS SIN LLUVIA Estadistica],"&gt;=0")</f>
        <v>7.40625</v>
      </c>
      <c r="F5" s="12">
        <f>AVERAGEIF(Tabla2[Biomasa_real Estadistica],"&gt;=0")</f>
        <v>3570.2389830508491</v>
      </c>
    </row>
    <row r="6" spans="1:12" x14ac:dyDescent="0.3">
      <c r="B6" s="12"/>
      <c r="C6" s="12"/>
      <c r="D6" s="12"/>
      <c r="E6" s="12"/>
      <c r="F6" s="12"/>
    </row>
    <row r="7" spans="1:12" ht="30" customHeight="1" thickBot="1" x14ac:dyDescent="0.35">
      <c r="A7" s="46" t="s">
        <v>65</v>
      </c>
    </row>
    <row r="8" spans="1:12" ht="15" thickBot="1" x14ac:dyDescent="0.35">
      <c r="A8" s="14" t="s">
        <v>5</v>
      </c>
      <c r="B8" s="15" t="s">
        <v>56</v>
      </c>
    </row>
    <row r="9" spans="1:12" x14ac:dyDescent="0.3">
      <c r="A9" s="16" t="s">
        <v>14</v>
      </c>
      <c r="B9" s="15">
        <f>COUNTIF(Tabla2[Tipo_suelo],Tabla5[[#This Row],[Tipo_suelo]])</f>
        <v>101</v>
      </c>
      <c r="L9" s="20"/>
    </row>
    <row r="10" spans="1:12" x14ac:dyDescent="0.3">
      <c r="A10" s="16" t="s">
        <v>9</v>
      </c>
      <c r="B10" s="15">
        <f>COUNTIF(Tabla2[Tipo_suelo],Tabla5[[#This Row],[Tipo_suelo]])</f>
        <v>108</v>
      </c>
      <c r="C10" s="1"/>
      <c r="L10" s="21"/>
    </row>
    <row r="11" spans="1:12" x14ac:dyDescent="0.3">
      <c r="A11" s="16" t="s">
        <v>18</v>
      </c>
      <c r="B11" s="19">
        <f>COUNTIF(Tabla2[Tipo_suelo],Tabla5[[#This Row],[Tipo_suelo]])</f>
        <v>91</v>
      </c>
      <c r="C11" s="1"/>
      <c r="L11" s="20"/>
    </row>
    <row r="12" spans="1:12" ht="15" thickBot="1" x14ac:dyDescent="0.35">
      <c r="L12" s="21"/>
    </row>
    <row r="13" spans="1:12" ht="15" thickBot="1" x14ac:dyDescent="0.35">
      <c r="A13" s="14" t="s">
        <v>52</v>
      </c>
      <c r="B13" s="15" t="s">
        <v>56</v>
      </c>
      <c r="L13" s="21"/>
    </row>
    <row r="14" spans="1:12" x14ac:dyDescent="0.3">
      <c r="A14" s="16" t="s">
        <v>12</v>
      </c>
      <c r="B14" s="15">
        <f>COUNTIF(Tabla2[Categoria de Biomasa],Tabla6[[#This Row],[Categoria de Biomasa]])</f>
        <v>97</v>
      </c>
    </row>
    <row r="15" spans="1:12" x14ac:dyDescent="0.3">
      <c r="A15" s="16" t="s">
        <v>10</v>
      </c>
      <c r="B15" s="15">
        <f>COUNTIF(Tabla2[Categoria de Biomasa],Tabla6[[#This Row],[Categoria de Biomasa]])</f>
        <v>199</v>
      </c>
    </row>
    <row r="16" spans="1:12" x14ac:dyDescent="0.3">
      <c r="A16" s="15" t="s">
        <v>16</v>
      </c>
      <c r="B16" s="15">
        <f>COUNTIF(Tabla2[Categoria de Biomasa],Tabla6[[#This Row],[Categoria de Biomasa]])</f>
        <v>4</v>
      </c>
    </row>
    <row r="17" spans="1:8" x14ac:dyDescent="0.3">
      <c r="A17" s="15"/>
      <c r="B17" s="15"/>
    </row>
    <row r="18" spans="1:8" ht="30" customHeight="1" x14ac:dyDescent="0.3">
      <c r="A18" s="25" t="s">
        <v>66</v>
      </c>
      <c r="B18" s="13"/>
    </row>
    <row r="19" spans="1:8" ht="43.8" thickBot="1" x14ac:dyDescent="0.35">
      <c r="A19" s="17" t="s">
        <v>1</v>
      </c>
      <c r="B19" s="18" t="s">
        <v>58</v>
      </c>
      <c r="C19" s="18" t="s">
        <v>59</v>
      </c>
      <c r="D19" s="18" t="s">
        <v>60</v>
      </c>
      <c r="E19" s="22" t="s">
        <v>62</v>
      </c>
      <c r="F19" s="22" t="s">
        <v>61</v>
      </c>
      <c r="G19" s="22" t="s">
        <v>63</v>
      </c>
      <c r="H19" s="22" t="s">
        <v>67</v>
      </c>
    </row>
    <row r="20" spans="1:8" x14ac:dyDescent="0.3">
      <c r="A20" s="1" t="s">
        <v>29</v>
      </c>
      <c r="B20" s="13">
        <f>COUNTIFS(Tabla8[ID_parcela],Tabla7[[#This Row],[ID_parcela]],Tabla8[Tipo_suelo],"Arcilloso")</f>
        <v>7</v>
      </c>
      <c r="C20" s="13">
        <f>COUNTIFS(Tabla8[ID_parcela],Tabla7[[#This Row],[ID_parcela]],Tabla8[Tipo_suelo],"Arenoso")</f>
        <v>4</v>
      </c>
      <c r="D20" s="13">
        <f>COUNTIFS(Tabla8[ID_parcela],Tabla7[[#This Row],[ID_parcela]],Tabla8[Tipo_suelo],"Franco")</f>
        <v>1</v>
      </c>
      <c r="E20" s="23">
        <f>_xlfn.MINIFS(Tabla8[Biomasa_real Estadistica],Tabla8[Biomasa_real Estadistica],"&lt;8000",Tabla8[ID_parcela],Tabla7[[#This Row],[ID_parcela]])</f>
        <v>1713.6</v>
      </c>
      <c r="F20" s="23">
        <f>AVERAGEIFS(Tabla8[Biomasa_real Estadistica],Tabla8[Biomasa_real Estadistica],"&lt;8000",Tabla8[ID_parcela],Tabla7[[#This Row],[ID_parcela]])</f>
        <v>3617.1749999999997</v>
      </c>
      <c r="G20" s="23">
        <f>_xlfn.MAXIFS(Tabla8[Biomasa_real Estadistica],Tabla8[Biomasa_real Estadistica],"&gt;0",Tabla8[ID_parcela],Tabla7[[#This Row],[ID_parcela]])</f>
        <v>5115.2</v>
      </c>
      <c r="H20" s="23"/>
    </row>
    <row r="21" spans="1:8" x14ac:dyDescent="0.3">
      <c r="A21" s="13" t="s">
        <v>13</v>
      </c>
      <c r="B21" s="13">
        <f>COUNTIFS(Tabla8[ID_parcela],Tabla7[[#This Row],[ID_parcela]],Tabla8[Tipo_suelo],"Arcilloso")</f>
        <v>4</v>
      </c>
      <c r="C21" s="1">
        <f>COUNTIFS(Tabla8[ID_parcela],Tabla7[[#This Row],[ID_parcela]],Tabla8[Tipo_suelo],"Arenoso")</f>
        <v>7</v>
      </c>
      <c r="D21" s="1">
        <f>COUNTIFS(Tabla8[ID_parcela],Tabla7[[#This Row],[ID_parcela]],Tabla8[Tipo_suelo],"Franco")</f>
        <v>6</v>
      </c>
      <c r="E21" s="23">
        <f>_xlfn.MINIFS(Tabla8[Biomasa_real Estadistica],Tabla8[Biomasa_real Estadistica],"&lt;8000",Tabla8[ID_parcela],Tabla7[[#This Row],[ID_parcela]])</f>
        <v>1625.2</v>
      </c>
      <c r="F21" s="23">
        <f>AVERAGEIFS(Tabla8[Biomasa_real Estadistica],Tabla8[Biomasa_real Estadistica],"&lt;8000",Tabla8[ID_parcela],Tabla7[[#This Row],[ID_parcela]])</f>
        <v>3450.911764705882</v>
      </c>
      <c r="G21" s="23">
        <f>_xlfn.MAXIFS(Tabla8[Biomasa_real Estadistica],Tabla8[Biomasa_real Estadistica],"&gt;0",Tabla8[ID_parcela],Tabla7[[#This Row],[ID_parcela]])</f>
        <v>4865.8999999999996</v>
      </c>
      <c r="H21" s="23"/>
    </row>
    <row r="22" spans="1:8" x14ac:dyDescent="0.3">
      <c r="A22" s="1" t="s">
        <v>21</v>
      </c>
      <c r="B22" s="13">
        <f>COUNTIFS(Tabla8[ID_parcela],Tabla7[[#This Row],[ID_parcela]],Tabla8[Tipo_suelo],"Arcilloso")</f>
        <v>2</v>
      </c>
      <c r="C22" s="1">
        <f>COUNTIFS(Tabla8[ID_parcela],Tabla7[[#This Row],[ID_parcela]],Tabla8[Tipo_suelo],"Arenoso")</f>
        <v>6</v>
      </c>
      <c r="D22" s="1">
        <f>COUNTIFS(Tabla8[ID_parcela],Tabla7[[#This Row],[ID_parcela]],Tabla8[Tipo_suelo],"Franco")</f>
        <v>3</v>
      </c>
      <c r="E22" s="23">
        <f>_xlfn.MINIFS(Tabla8[Biomasa_real Estadistica],Tabla8[Biomasa_real Estadistica],"&lt;8000",Tabla8[ID_parcela],Tabla7[[#This Row],[ID_parcela]])</f>
        <v>2637.6</v>
      </c>
      <c r="F22" s="23">
        <f>AVERAGEIFS(Tabla8[Biomasa_real Estadistica],Tabla8[Biomasa_real Estadistica],"&lt;8000",Tabla8[ID_parcela],Tabla7[[#This Row],[ID_parcela]])</f>
        <v>3891.909090909091</v>
      </c>
      <c r="G22" s="23">
        <f>_xlfn.MAXIFS(Tabla8[Biomasa_real Estadistica],Tabla8[Biomasa_real Estadistica],"&gt;0",Tabla8[ID_parcela],Tabla7[[#This Row],[ID_parcela]])</f>
        <v>5891.2</v>
      </c>
      <c r="H22" s="23"/>
    </row>
    <row r="23" spans="1:8" x14ac:dyDescent="0.3">
      <c r="A23" s="1" t="s">
        <v>17</v>
      </c>
      <c r="B23" s="1">
        <f>COUNTIFS(Tabla8[ID_parcela],Tabla7[[#This Row],[ID_parcela]],Tabla8[Tipo_suelo],"Arcilloso")</f>
        <v>3</v>
      </c>
      <c r="C23" s="1">
        <f>COUNTIFS(Tabla8[ID_parcela],Tabla7[[#This Row],[ID_parcela]],Tabla8[Tipo_suelo],"Arenoso")</f>
        <v>6</v>
      </c>
      <c r="D23" s="1">
        <f>COUNTIFS(Tabla8[ID_parcela],Tabla7[[#This Row],[ID_parcela]],Tabla8[Tipo_suelo],"Franco")</f>
        <v>8</v>
      </c>
      <c r="E23" s="23">
        <f>_xlfn.MINIFS(Tabla8[Biomasa_real Estadistica],Tabla8[Biomasa_real Estadistica],"&lt;8000",Tabla8[ID_parcela],Tabla7[[#This Row],[ID_parcela]])</f>
        <v>1680</v>
      </c>
      <c r="F23" s="23">
        <f>AVERAGEIFS(Tabla8[Biomasa_real Estadistica],Tabla8[Biomasa_real Estadistica],"&lt;8000",Tabla8[ID_parcela],Tabla7[[#This Row],[ID_parcela]])</f>
        <v>3812.1000000000004</v>
      </c>
      <c r="G23" s="23">
        <f>_xlfn.MAXIFS(Tabla8[Biomasa_real Estadistica],Tabla8[Biomasa_real Estadistica],"&gt;0",Tabla8[ID_parcela],Tabla7[[#This Row],[ID_parcela]])</f>
        <v>6378.4</v>
      </c>
      <c r="H23" s="23"/>
    </row>
    <row r="24" spans="1:8" x14ac:dyDescent="0.3">
      <c r="A24" s="1" t="s">
        <v>33</v>
      </c>
      <c r="B24" s="1">
        <f>COUNTIFS(Tabla8[ID_parcela],Tabla7[[#This Row],[ID_parcela]],Tabla8[Tipo_suelo],"Arcilloso")</f>
        <v>6</v>
      </c>
      <c r="C24" s="1">
        <f>COUNTIFS(Tabla8[ID_parcela],Tabla7[[#This Row],[ID_parcela]],Tabla8[Tipo_suelo],"Arenoso")</f>
        <v>2</v>
      </c>
      <c r="D24" s="1">
        <f>COUNTIFS(Tabla8[ID_parcela],Tabla7[[#This Row],[ID_parcela]],Tabla8[Tipo_suelo],"Franco")</f>
        <v>3</v>
      </c>
      <c r="E24" s="23">
        <f>_xlfn.MINIFS(Tabla8[Biomasa_real Estadistica],Tabla8[Biomasa_real Estadistica],"&lt;8000",Tabla8[ID_parcela],Tabla7[[#This Row],[ID_parcela]])</f>
        <v>797.7</v>
      </c>
      <c r="F24" s="23">
        <f>AVERAGEIFS(Tabla8[Biomasa_real Estadistica],Tabla8[Biomasa_real Estadistica],"&lt;8000",Tabla8[ID_parcela],Tabla7[[#This Row],[ID_parcela]])</f>
        <v>2425.5090909090909</v>
      </c>
      <c r="G24" s="23">
        <f>_xlfn.MAXIFS(Tabla8[Biomasa_real Estadistica],Tabla8[Biomasa_real Estadistica],"&gt;0",Tabla8[ID_parcela],Tabla7[[#This Row],[ID_parcela]])</f>
        <v>4858.8</v>
      </c>
      <c r="H24" s="23"/>
    </row>
    <row r="25" spans="1:8" x14ac:dyDescent="0.3">
      <c r="A25" s="1" t="s">
        <v>19</v>
      </c>
      <c r="B25" s="1">
        <f>COUNTIFS(Tabla8[ID_parcela],Tabla7[[#This Row],[ID_parcela]],Tabla8[Tipo_suelo],"Arcilloso")</f>
        <v>5</v>
      </c>
      <c r="C25" s="1">
        <f>COUNTIFS(Tabla8[ID_parcela],Tabla7[[#This Row],[ID_parcela]],Tabla8[Tipo_suelo],"Arenoso")</f>
        <v>6</v>
      </c>
      <c r="D25" s="1">
        <f>COUNTIFS(Tabla8[ID_parcela],Tabla7[[#This Row],[ID_parcela]],Tabla8[Tipo_suelo],"Franco")</f>
        <v>6</v>
      </c>
      <c r="E25" s="23">
        <f>_xlfn.MINIFS(Tabla8[Biomasa_real Estadistica],Tabla8[Biomasa_real Estadistica],"&lt;8000",Tabla8[ID_parcela],Tabla7[[#This Row],[ID_parcela]])</f>
        <v>1714.9</v>
      </c>
      <c r="F25" s="23">
        <f>AVERAGEIFS(Tabla8[Biomasa_real Estadistica],Tabla8[Biomasa_real Estadistica],"&lt;8000",Tabla8[ID_parcela],Tabla7[[#This Row],[ID_parcela]])</f>
        <v>3766.2312500000003</v>
      </c>
      <c r="G25" s="23">
        <f>_xlfn.MAXIFS(Tabla8[Biomasa_real Estadistica],Tabla8[Biomasa_real Estadistica],"&gt;0",Tabla8[ID_parcela],Tabla7[[#This Row],[ID_parcela]])</f>
        <v>5690.7</v>
      </c>
      <c r="H25" s="23"/>
    </row>
    <row r="26" spans="1:8" x14ac:dyDescent="0.3">
      <c r="A26" s="1" t="s">
        <v>28</v>
      </c>
      <c r="B26" s="1">
        <f>COUNTIFS(Tabla8[ID_parcela],Tabla7[[#This Row],[ID_parcela]],Tabla8[Tipo_suelo],"Arcilloso")</f>
        <v>2</v>
      </c>
      <c r="C26" s="1">
        <f>COUNTIFS(Tabla8[ID_parcela],Tabla7[[#This Row],[ID_parcela]],Tabla8[Tipo_suelo],"Arenoso")</f>
        <v>5</v>
      </c>
      <c r="D26" s="1">
        <f>COUNTIFS(Tabla8[ID_parcela],Tabla7[[#This Row],[ID_parcela]],Tabla8[Tipo_suelo],"Franco")</f>
        <v>3</v>
      </c>
      <c r="E26" s="23">
        <f>_xlfn.MINIFS(Tabla8[Biomasa_real Estadistica],Tabla8[Biomasa_real Estadistica],"&lt;8000",Tabla8[ID_parcela],Tabla7[[#This Row],[ID_parcela]])</f>
        <v>2397.4</v>
      </c>
      <c r="F26" s="23">
        <f>AVERAGEIFS(Tabla8[Biomasa_real Estadistica],Tabla8[Biomasa_real Estadistica],"&lt;8000",Tabla8[ID_parcela],Tabla7[[#This Row],[ID_parcela]])</f>
        <v>3836.09</v>
      </c>
      <c r="G26" s="23">
        <f>_xlfn.MAXIFS(Tabla8[Biomasa_real Estadistica],Tabla8[Biomasa_real Estadistica],"&gt;0",Tabla8[ID_parcela],Tabla7[[#This Row],[ID_parcela]])</f>
        <v>5258</v>
      </c>
      <c r="H26" s="23"/>
    </row>
    <row r="27" spans="1:8" x14ac:dyDescent="0.3">
      <c r="A27" s="13" t="s">
        <v>8</v>
      </c>
      <c r="B27" s="1">
        <f>COUNTIFS(Tabla8[ID_parcela],Tabla7[[#This Row],[ID_parcela]],Tabla8[Tipo_suelo],"Arcilloso")</f>
        <v>5</v>
      </c>
      <c r="C27" s="1">
        <f>COUNTIFS(Tabla8[ID_parcela],Tabla7[[#This Row],[ID_parcela]],Tabla8[Tipo_suelo],"Arenoso")</f>
        <v>7</v>
      </c>
      <c r="D27" s="1">
        <f>COUNTIFS(Tabla8[ID_parcela],Tabla7[[#This Row],[ID_parcela]],Tabla8[Tipo_suelo],"Franco")</f>
        <v>5</v>
      </c>
      <c r="E27" s="23">
        <f>_xlfn.MINIFS(Tabla8[Biomasa_real Estadistica],Tabla8[Biomasa_real Estadistica],"&lt;8000",Tabla8[ID_parcela],Tabla7[[#This Row],[ID_parcela]])</f>
        <v>1354.4</v>
      </c>
      <c r="F27" s="23">
        <f>AVERAGEIFS(Tabla8[Biomasa_real Estadistica],Tabla8[Biomasa_real Estadistica],"&lt;8000",Tabla8[ID_parcela],Tabla7[[#This Row],[ID_parcela]])</f>
        <v>3190.3529411764712</v>
      </c>
      <c r="G27" s="23">
        <f>_xlfn.MAXIFS(Tabla8[Biomasa_real Estadistica],Tabla8[Biomasa_real Estadistica],"&gt;0",Tabla8[ID_parcela],Tabla7[[#This Row],[ID_parcela]])</f>
        <v>4923.8</v>
      </c>
      <c r="H27" s="23"/>
    </row>
    <row r="28" spans="1:8" x14ac:dyDescent="0.3">
      <c r="A28" s="13" t="s">
        <v>11</v>
      </c>
      <c r="B28" s="1">
        <f>COUNTIFS(Tabla8[ID_parcela],Tabla7[[#This Row],[ID_parcela]],Tabla8[Tipo_suelo],"Arcilloso")</f>
        <v>6</v>
      </c>
      <c r="C28" s="1">
        <f>COUNTIFS(Tabla8[ID_parcela],Tabla7[[#This Row],[ID_parcela]],Tabla8[Tipo_suelo],"Arenoso")</f>
        <v>9</v>
      </c>
      <c r="D28" s="1">
        <f>COUNTIFS(Tabla8[ID_parcela],Tabla7[[#This Row],[ID_parcela]],Tabla8[Tipo_suelo],"Franco")</f>
        <v>4</v>
      </c>
      <c r="E28" s="23">
        <f>_xlfn.MINIFS(Tabla8[Biomasa_real Estadistica],Tabla8[Biomasa_real Estadistica],"&lt;8000",Tabla8[ID_parcela],Tabla7[[#This Row],[ID_parcela]])</f>
        <v>1835.5</v>
      </c>
      <c r="F28" s="23">
        <f>AVERAGEIFS(Tabla8[Biomasa_real Estadistica],Tabla8[Biomasa_real Estadistica],"&lt;8000",Tabla8[ID_parcela],Tabla7[[#This Row],[ID_parcela]])</f>
        <v>3662.4833333333331</v>
      </c>
      <c r="G28" s="23">
        <f>_xlfn.MAXIFS(Tabla8[Biomasa_real Estadistica],Tabla8[Biomasa_real Estadistica],"&gt;0",Tabla8[ID_parcela],Tabla7[[#This Row],[ID_parcela]])</f>
        <v>5175.8</v>
      </c>
      <c r="H28" s="23"/>
    </row>
    <row r="29" spans="1:8" x14ac:dyDescent="0.3">
      <c r="A29" s="1" t="s">
        <v>26</v>
      </c>
      <c r="B29" s="1">
        <f>COUNTIFS(Tabla8[ID_parcela],Tabla7[[#This Row],[ID_parcela]],Tabla8[Tipo_suelo],"Arcilloso")</f>
        <v>2</v>
      </c>
      <c r="C29" s="1">
        <f>COUNTIFS(Tabla8[ID_parcela],Tabla7[[#This Row],[ID_parcela]],Tabla8[Tipo_suelo],"Arenoso")</f>
        <v>3</v>
      </c>
      <c r="D29" s="1">
        <f>COUNTIFS(Tabla8[ID_parcela],Tabla7[[#This Row],[ID_parcela]],Tabla8[Tipo_suelo],"Franco")</f>
        <v>7</v>
      </c>
      <c r="E29" s="23">
        <f>_xlfn.MINIFS(Tabla8[Biomasa_real Estadistica],Tabla8[Biomasa_real Estadistica],"&lt;8000",Tabla8[ID_parcela],Tabla7[[#This Row],[ID_parcela]])</f>
        <v>1886.7</v>
      </c>
      <c r="F29" s="23">
        <f>AVERAGEIFS(Tabla8[Biomasa_real Estadistica],Tabla8[Biomasa_real Estadistica],"&lt;8000",Tabla8[ID_parcela],Tabla7[[#This Row],[ID_parcela]])</f>
        <v>3385.3916666666664</v>
      </c>
      <c r="G29" s="23">
        <f>_xlfn.MAXIFS(Tabla8[Biomasa_real Estadistica],Tabla8[Biomasa_real Estadistica],"&gt;0",Tabla8[ID_parcela],Tabla7[[#This Row],[ID_parcela]])</f>
        <v>5098</v>
      </c>
      <c r="H29" s="23"/>
    </row>
    <row r="30" spans="1:8" x14ac:dyDescent="0.3">
      <c r="A30" s="1" t="s">
        <v>20</v>
      </c>
      <c r="B30" s="1">
        <f>COUNTIFS(Tabla8[ID_parcela],Tabla7[[#This Row],[ID_parcela]],Tabla8[Tipo_suelo],"Arcilloso")</f>
        <v>7</v>
      </c>
      <c r="C30" s="1">
        <f>COUNTIFS(Tabla8[ID_parcela],Tabla7[[#This Row],[ID_parcela]],Tabla8[Tipo_suelo],"Arenoso")</f>
        <v>7</v>
      </c>
      <c r="D30" s="1">
        <f>COUNTIFS(Tabla8[ID_parcela],Tabla7[[#This Row],[ID_parcela]],Tabla8[Tipo_suelo],"Franco")</f>
        <v>4</v>
      </c>
      <c r="E30" s="23">
        <f>_xlfn.MINIFS(Tabla8[Biomasa_real Estadistica],Tabla8[Biomasa_real Estadistica],"&lt;8000",Tabla8[ID_parcela],Tabla7[[#This Row],[ID_parcela]])</f>
        <v>1812.1</v>
      </c>
      <c r="F30" s="23">
        <f>AVERAGEIFS(Tabla8[Biomasa_real Estadistica],Tabla8[Biomasa_real Estadistica],"&lt;8000",Tabla8[ID_parcela],Tabla7[[#This Row],[ID_parcela]])</f>
        <v>3869.3833333333332</v>
      </c>
      <c r="G30" s="23">
        <f>_xlfn.MAXIFS(Tabla8[Biomasa_real Estadistica],Tabla8[Biomasa_real Estadistica],"&gt;0",Tabla8[ID_parcela],Tabla7[[#This Row],[ID_parcela]])</f>
        <v>5931</v>
      </c>
      <c r="H30" s="23"/>
    </row>
    <row r="31" spans="1:8" x14ac:dyDescent="0.3">
      <c r="A31" s="1" t="s">
        <v>32</v>
      </c>
      <c r="B31" s="1">
        <f>COUNTIFS(Tabla8[ID_parcela],Tabla7[[#This Row],[ID_parcela]],Tabla8[Tipo_suelo],"Arcilloso")</f>
        <v>6</v>
      </c>
      <c r="C31" s="1">
        <f>COUNTIFS(Tabla8[ID_parcela],Tabla7[[#This Row],[ID_parcela]],Tabla8[Tipo_suelo],"Arenoso")</f>
        <v>7</v>
      </c>
      <c r="D31" s="1">
        <f>COUNTIFS(Tabla8[ID_parcela],Tabla7[[#This Row],[ID_parcela]],Tabla8[Tipo_suelo],"Franco")</f>
        <v>5</v>
      </c>
      <c r="E31" s="23">
        <f>_xlfn.MINIFS(Tabla8[Biomasa_real Estadistica],Tabla8[Biomasa_real Estadistica],"&lt;8000",Tabla8[ID_parcela],Tabla7[[#This Row],[ID_parcela]])</f>
        <v>1686.2</v>
      </c>
      <c r="F31" s="23">
        <f>AVERAGEIFS(Tabla8[Biomasa_real Estadistica],Tabla8[Biomasa_real Estadistica],"&lt;8000",Tabla8[ID_parcela],Tabla7[[#This Row],[ID_parcela]])</f>
        <v>3843.0555555555557</v>
      </c>
      <c r="G31" s="23">
        <f>_xlfn.MAXIFS(Tabla8[Biomasa_real Estadistica],Tabla8[Biomasa_real Estadistica],"&gt;0",Tabla8[ID_parcela],Tabla7[[#This Row],[ID_parcela]])</f>
        <v>5316.1</v>
      </c>
      <c r="H31" s="23"/>
    </row>
    <row r="32" spans="1:8" x14ac:dyDescent="0.3">
      <c r="A32" s="1" t="s">
        <v>22</v>
      </c>
      <c r="B32" s="1">
        <f>COUNTIFS(Tabla8[ID_parcela],Tabla7[[#This Row],[ID_parcela]],Tabla8[Tipo_suelo],"Arcilloso")</f>
        <v>11</v>
      </c>
      <c r="C32" s="1">
        <f>COUNTIFS(Tabla8[ID_parcela],Tabla7[[#This Row],[ID_parcela]],Tabla8[Tipo_suelo],"Arenoso")</f>
        <v>7</v>
      </c>
      <c r="D32" s="1">
        <f>COUNTIFS(Tabla8[ID_parcela],Tabla7[[#This Row],[ID_parcela]],Tabla8[Tipo_suelo],"Franco")</f>
        <v>5</v>
      </c>
      <c r="E32" s="23">
        <f>_xlfn.MINIFS(Tabla8[Biomasa_real Estadistica],Tabla8[Biomasa_real Estadistica],"&lt;8000",Tabla8[ID_parcela],Tabla7[[#This Row],[ID_parcela]])</f>
        <v>911.8</v>
      </c>
      <c r="F32" s="23">
        <f>AVERAGEIFS(Tabla8[Biomasa_real Estadistica],Tabla8[Biomasa_real Estadistica],"&lt;8000",Tabla8[ID_parcela],Tabla7[[#This Row],[ID_parcela]])</f>
        <v>3307.4</v>
      </c>
      <c r="G32" s="23">
        <f>_xlfn.MAXIFS(Tabla8[Biomasa_real Estadistica],Tabla8[Biomasa_real Estadistica],"&gt;0",Tabla8[ID_parcela],Tabla7[[#This Row],[ID_parcela]])</f>
        <v>4908.8999999999996</v>
      </c>
      <c r="H32" s="23"/>
    </row>
    <row r="33" spans="1:8" x14ac:dyDescent="0.3">
      <c r="A33" s="1" t="s">
        <v>15</v>
      </c>
      <c r="B33" s="1">
        <f>COUNTIFS(Tabla8[ID_parcela],Tabla7[[#This Row],[ID_parcela]],Tabla8[Tipo_suelo],"Arcilloso")</f>
        <v>3</v>
      </c>
      <c r="C33" s="1">
        <f>COUNTIFS(Tabla8[ID_parcela],Tabla7[[#This Row],[ID_parcela]],Tabla8[Tipo_suelo],"Arenoso")</f>
        <v>5</v>
      </c>
      <c r="D33" s="1">
        <f>COUNTIFS(Tabla8[ID_parcela],Tabla7[[#This Row],[ID_parcela]],Tabla8[Tipo_suelo],"Franco")</f>
        <v>6</v>
      </c>
      <c r="E33" s="23">
        <f>_xlfn.MINIFS(Tabla8[Biomasa_real Estadistica],Tabla8[Biomasa_real Estadistica],"&lt;8000",Tabla8[ID_parcela],Tabla7[[#This Row],[ID_parcela]])</f>
        <v>1555.6</v>
      </c>
      <c r="F33" s="23">
        <f>AVERAGEIFS(Tabla8[Biomasa_real Estadistica],Tabla8[Biomasa_real Estadistica],"&lt;8000",Tabla8[ID_parcela],Tabla7[[#This Row],[ID_parcela]])</f>
        <v>4148.95</v>
      </c>
      <c r="G33" s="23">
        <f>_xlfn.MAXIFS(Tabla8[Biomasa_real Estadistica],Tabla8[Biomasa_real Estadistica],"&gt;0",Tabla8[ID_parcela],Tabla7[[#This Row],[ID_parcela]])</f>
        <v>6134.4</v>
      </c>
      <c r="H33" s="23"/>
    </row>
    <row r="34" spans="1:8" x14ac:dyDescent="0.3">
      <c r="A34" s="1" t="s">
        <v>27</v>
      </c>
      <c r="B34" s="1">
        <f>COUNTIFS(Tabla8[ID_parcela],Tabla7[[#This Row],[ID_parcela]],Tabla8[Tipo_suelo],"Arcilloso")</f>
        <v>7</v>
      </c>
      <c r="C34" s="1">
        <f>COUNTIFS(Tabla8[ID_parcela],Tabla7[[#This Row],[ID_parcela]],Tabla8[Tipo_suelo],"Arenoso")</f>
        <v>5</v>
      </c>
      <c r="D34" s="1">
        <f>COUNTIFS(Tabla8[ID_parcela],Tabla7[[#This Row],[ID_parcela]],Tabla8[Tipo_suelo],"Franco")</f>
        <v>6</v>
      </c>
      <c r="E34" s="23">
        <f>_xlfn.MINIFS(Tabla8[Biomasa_real Estadistica],Tabla8[Biomasa_real Estadistica],"&lt;8000",Tabla8[ID_parcela],Tabla7[[#This Row],[ID_parcela]])</f>
        <v>1376</v>
      </c>
      <c r="F34" s="23">
        <f>AVERAGEIFS(Tabla8[Biomasa_real Estadistica],Tabla8[Biomasa_real Estadistica],"&lt;8000",Tabla8[ID_parcela],Tabla7[[#This Row],[ID_parcela]])</f>
        <v>3381.1499999999996</v>
      </c>
      <c r="G34" s="23">
        <f>_xlfn.MAXIFS(Tabla8[Biomasa_real Estadistica],Tabla8[Biomasa_real Estadistica],"&gt;0",Tabla8[ID_parcela],Tabla7[[#This Row],[ID_parcela]])</f>
        <v>5259.2</v>
      </c>
      <c r="H34" s="23"/>
    </row>
    <row r="35" spans="1:8" x14ac:dyDescent="0.3">
      <c r="A35" s="1" t="s">
        <v>24</v>
      </c>
      <c r="B35" s="1">
        <f>COUNTIFS(Tabla8[ID_parcela],Tabla7[[#This Row],[ID_parcela]],Tabla8[Tipo_suelo],"Arcilloso")</f>
        <v>4</v>
      </c>
      <c r="C35" s="1">
        <f>COUNTIFS(Tabla8[ID_parcela],Tabla7[[#This Row],[ID_parcela]],Tabla8[Tipo_suelo],"Arenoso")</f>
        <v>3</v>
      </c>
      <c r="D35" s="1">
        <f>COUNTIFS(Tabla8[ID_parcela],Tabla7[[#This Row],[ID_parcela]],Tabla8[Tipo_suelo],"Franco")</f>
        <v>3</v>
      </c>
      <c r="E35" s="23">
        <f>_xlfn.MINIFS(Tabla8[Biomasa_real Estadistica],Tabla8[Biomasa_real Estadistica],"&lt;8000",Tabla8[ID_parcela],Tabla7[[#This Row],[ID_parcela]])</f>
        <v>1542.5</v>
      </c>
      <c r="F35" s="23">
        <f>AVERAGEIFS(Tabla8[Biomasa_real Estadistica],Tabla8[Biomasa_real Estadistica],"&lt;8000",Tabla8[ID_parcela],Tabla7[[#This Row],[ID_parcela]])</f>
        <v>3360.88</v>
      </c>
      <c r="G35" s="23">
        <f>_xlfn.MAXIFS(Tabla8[Biomasa_real Estadistica],Tabla8[Biomasa_real Estadistica],"&gt;0",Tabla8[ID_parcela],Tabla7[[#This Row],[ID_parcela]])</f>
        <v>5642.5</v>
      </c>
      <c r="H35" s="23"/>
    </row>
    <row r="36" spans="1:8" x14ac:dyDescent="0.3">
      <c r="A36" s="1" t="s">
        <v>25</v>
      </c>
      <c r="B36" s="1">
        <f>COUNTIFS(Tabla8[ID_parcela],Tabla7[[#This Row],[ID_parcela]],Tabla8[Tipo_suelo],"Arcilloso")</f>
        <v>7</v>
      </c>
      <c r="C36" s="1">
        <f>COUNTIFS(Tabla8[ID_parcela],Tabla7[[#This Row],[ID_parcela]],Tabla8[Tipo_suelo],"Arenoso")</f>
        <v>3</v>
      </c>
      <c r="D36" s="1">
        <f>COUNTIFS(Tabla8[ID_parcela],Tabla7[[#This Row],[ID_parcela]],Tabla8[Tipo_suelo],"Franco")</f>
        <v>8</v>
      </c>
      <c r="E36" s="23">
        <f>_xlfn.MINIFS(Tabla8[Biomasa_real Estadistica],Tabla8[Biomasa_real Estadistica],"&lt;8000",Tabla8[ID_parcela],Tabla7[[#This Row],[ID_parcela]])</f>
        <v>1882.8</v>
      </c>
      <c r="F36" s="23">
        <f>AVERAGEIFS(Tabla8[Biomasa_real Estadistica],Tabla8[Biomasa_real Estadistica],"&lt;8000",Tabla8[ID_parcela],Tabla7[[#This Row],[ID_parcela]])</f>
        <v>3564.0277777777778</v>
      </c>
      <c r="G36" s="23">
        <f>_xlfn.MAXIFS(Tabla8[Biomasa_real Estadistica],Tabla8[Biomasa_real Estadistica],"&gt;0",Tabla8[ID_parcela],Tabla7[[#This Row],[ID_parcela]])</f>
        <v>5713.2</v>
      </c>
      <c r="H36" s="23"/>
    </row>
    <row r="37" spans="1:8" x14ac:dyDescent="0.3">
      <c r="A37" s="1" t="s">
        <v>31</v>
      </c>
      <c r="B37" s="1">
        <f>COUNTIFS(Tabla8[ID_parcela],Tabla7[[#This Row],[ID_parcela]],Tabla8[Tipo_suelo],"Arcilloso")</f>
        <v>5</v>
      </c>
      <c r="C37" s="1">
        <f>COUNTIFS(Tabla8[ID_parcela],Tabla7[[#This Row],[ID_parcela]],Tabla8[Tipo_suelo],"Arenoso")</f>
        <v>5</v>
      </c>
      <c r="D37" s="1">
        <f>COUNTIFS(Tabla8[ID_parcela],Tabla7[[#This Row],[ID_parcela]],Tabla8[Tipo_suelo],"Franco")</f>
        <v>6</v>
      </c>
      <c r="E37" s="23">
        <f>_xlfn.MINIFS(Tabla8[Biomasa_real Estadistica],Tabla8[Biomasa_real Estadistica],"&lt;8000",Tabla8[ID_parcela],Tabla7[[#This Row],[ID_parcela]])</f>
        <v>1526.8</v>
      </c>
      <c r="F37" s="23">
        <f>AVERAGEIFS(Tabla8[Biomasa_real Estadistica],Tabla8[Biomasa_real Estadistica],"&lt;8000",Tabla8[ID_parcela],Tabla7[[#This Row],[ID_parcela]])</f>
        <v>3430.686666666666</v>
      </c>
      <c r="G37" s="23">
        <f>_xlfn.MAXIFS(Tabla8[Biomasa_real Estadistica],Tabla8[Biomasa_real Estadistica],"&gt;0",Tabla8[ID_parcela],Tabla7[[#This Row],[ID_parcela]])</f>
        <v>5902.2</v>
      </c>
      <c r="H37" s="23"/>
    </row>
    <row r="38" spans="1:8" x14ac:dyDescent="0.3">
      <c r="A38" s="1" t="s">
        <v>23</v>
      </c>
      <c r="B38" s="1">
        <f>COUNTIFS(Tabla8[ID_parcela],Tabla7[[#This Row],[ID_parcela]],Tabla8[Tipo_suelo],"Arcilloso")</f>
        <v>3</v>
      </c>
      <c r="C38" s="1">
        <f>COUNTIFS(Tabla8[ID_parcela],Tabla7[[#This Row],[ID_parcela]],Tabla8[Tipo_suelo],"Arenoso")</f>
        <v>8</v>
      </c>
      <c r="D38" s="1">
        <f>COUNTIFS(Tabla8[ID_parcela],Tabla7[[#This Row],[ID_parcela]],Tabla8[Tipo_suelo],"Franco")</f>
        <v>0</v>
      </c>
      <c r="E38" s="23">
        <f>_xlfn.MINIFS(Tabla8[Biomasa_real Estadistica],Tabla8[Biomasa_real Estadistica],"&lt;8000",Tabla8[ID_parcela],Tabla7[[#This Row],[ID_parcela]])</f>
        <v>2028.4</v>
      </c>
      <c r="F38" s="23">
        <f>AVERAGEIFS(Tabla8[Biomasa_real Estadistica],Tabla8[Biomasa_real Estadistica],"&lt;8000",Tabla8[ID_parcela],Tabla7[[#This Row],[ID_parcela]])</f>
        <v>3595.3090909090911</v>
      </c>
      <c r="G38" s="23">
        <f>_xlfn.MAXIFS(Tabla8[Biomasa_real Estadistica],Tabla8[Biomasa_real Estadistica],"&gt;0",Tabla8[ID_parcela],Tabla7[[#This Row],[ID_parcela]])</f>
        <v>5591.1</v>
      </c>
      <c r="H38" s="23"/>
    </row>
    <row r="39" spans="1:8" x14ac:dyDescent="0.3">
      <c r="A39" s="1" t="s">
        <v>30</v>
      </c>
      <c r="B39" s="1">
        <f>COUNTIFS(Tabla8[ID_parcela],Tabla7[[#This Row],[ID_parcela]],Tabla8[Tipo_suelo],"Arcilloso")</f>
        <v>6</v>
      </c>
      <c r="C39" s="1">
        <f>COUNTIFS(Tabla8[ID_parcela],Tabla7[[#This Row],[ID_parcela]],Tabla8[Tipo_suelo],"Arenoso")</f>
        <v>3</v>
      </c>
      <c r="D39" s="1">
        <f>COUNTIFS(Tabla8[ID_parcela],Tabla7[[#This Row],[ID_parcela]],Tabla8[Tipo_suelo],"Franco")</f>
        <v>2</v>
      </c>
      <c r="E39" s="23">
        <f>_xlfn.MINIFS(Tabla8[Biomasa_real Estadistica],Tabla8[Biomasa_real Estadistica],"&lt;8000",Tabla8[ID_parcela],Tabla7[[#This Row],[ID_parcela]])</f>
        <v>2340.6999999999998</v>
      </c>
      <c r="F39" s="23">
        <f>AVERAGEIFS(Tabla8[Biomasa_real Estadistica],Tabla8[Biomasa_real Estadistica],"&lt;8000",Tabla8[ID_parcela],Tabla7[[#This Row],[ID_parcela]])</f>
        <v>3870.6111111111113</v>
      </c>
      <c r="G39" s="23">
        <f>_xlfn.MAXIFS(Tabla8[Biomasa_real Estadistica],Tabla8[Biomasa_real Estadistica],"&gt;0",Tabla8[ID_parcela],Tabla7[[#This Row],[ID_parcela]])</f>
        <v>5344.3</v>
      </c>
      <c r="H39" s="23"/>
    </row>
  </sheetData>
  <sortState xmlns:xlrd2="http://schemas.microsoft.com/office/spreadsheetml/2017/richdata2" ref="A20:A39">
    <sortCondition ref="A20:A39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6BCF962-7272-4E47-948E-CA34889CAE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'Estadistica Descriptiva'!E20:G20</xm:f>
              <xm:sqref>H20</xm:sqref>
            </x14:sparkline>
            <x14:sparkline>
              <xm:f>'Estadistica Descriptiva'!E21:G21</xm:f>
              <xm:sqref>H21</xm:sqref>
            </x14:sparkline>
            <x14:sparkline>
              <xm:f>'Estadistica Descriptiva'!E22:G22</xm:f>
              <xm:sqref>H22</xm:sqref>
            </x14:sparkline>
            <x14:sparkline>
              <xm:f>'Estadistica Descriptiva'!E23:G23</xm:f>
              <xm:sqref>H23</xm:sqref>
            </x14:sparkline>
            <x14:sparkline>
              <xm:f>'Estadistica Descriptiva'!E24:G24</xm:f>
              <xm:sqref>H24</xm:sqref>
            </x14:sparkline>
            <x14:sparkline>
              <xm:f>'Estadistica Descriptiva'!E25:G25</xm:f>
              <xm:sqref>H25</xm:sqref>
            </x14:sparkline>
            <x14:sparkline>
              <xm:f>'Estadistica Descriptiva'!E26:G26</xm:f>
              <xm:sqref>H26</xm:sqref>
            </x14:sparkline>
            <x14:sparkline>
              <xm:f>'Estadistica Descriptiva'!E27:G27</xm:f>
              <xm:sqref>H27</xm:sqref>
            </x14:sparkline>
            <x14:sparkline>
              <xm:f>'Estadistica Descriptiva'!E28:G28</xm:f>
              <xm:sqref>H28</xm:sqref>
            </x14:sparkline>
            <x14:sparkline>
              <xm:f>'Estadistica Descriptiva'!E29:G29</xm:f>
              <xm:sqref>H29</xm:sqref>
            </x14:sparkline>
            <x14:sparkline>
              <xm:f>'Estadistica Descriptiva'!E30:G30</xm:f>
              <xm:sqref>H30</xm:sqref>
            </x14:sparkline>
            <x14:sparkline>
              <xm:f>'Estadistica Descriptiva'!E31:G31</xm:f>
              <xm:sqref>H31</xm:sqref>
            </x14:sparkline>
            <x14:sparkline>
              <xm:f>'Estadistica Descriptiva'!E32:G32</xm:f>
              <xm:sqref>H32</xm:sqref>
            </x14:sparkline>
            <x14:sparkline>
              <xm:f>'Estadistica Descriptiva'!E33:G33</xm:f>
              <xm:sqref>H33</xm:sqref>
            </x14:sparkline>
            <x14:sparkline>
              <xm:f>'Estadistica Descriptiva'!E34:G34</xm:f>
              <xm:sqref>H34</xm:sqref>
            </x14:sparkline>
            <x14:sparkline>
              <xm:f>'Estadistica Descriptiva'!E35:G35</xm:f>
              <xm:sqref>H35</xm:sqref>
            </x14:sparkline>
            <x14:sparkline>
              <xm:f>'Estadistica Descriptiva'!E36:G36</xm:f>
              <xm:sqref>H36</xm:sqref>
            </x14:sparkline>
            <x14:sparkline>
              <xm:f>'Estadistica Descriptiva'!E37:G37</xm:f>
              <xm:sqref>H37</xm:sqref>
            </x14:sparkline>
            <x14:sparkline>
              <xm:f>'Estadistica Descriptiva'!E38:G38</xm:f>
              <xm:sqref>H38</xm:sqref>
            </x14:sparkline>
            <x14:sparkline>
              <xm:f>'Estadistica Descriptiva'!E39:G39</xm:f>
              <xm:sqref>H39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PreProcesamiento_Outlier</vt:lpstr>
      <vt:lpstr>Datos Limpios</vt:lpstr>
      <vt:lpstr>Reporte 1Tabla de Busqueda</vt:lpstr>
      <vt:lpstr>Reporte 2 Tabla Dinamica</vt:lpstr>
      <vt:lpstr>Estadistica Descriptiva</vt:lpstr>
      <vt:lpstr>'Estadistica Descriptiva'!Área_de_impresión</vt:lpstr>
      <vt:lpstr>'Reporte 1Tabla de Busqueda'!Área_de_impresión</vt:lpstr>
      <vt:lpstr>'Reporte 2 Tabla Dinamica'!Área_de_impresión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cp:lastPrinted>2025-10-13T21:15:59Z</cp:lastPrinted>
  <dcterms:created xsi:type="dcterms:W3CDTF">2025-10-11T22:55:59Z</dcterms:created>
  <dcterms:modified xsi:type="dcterms:W3CDTF">2025-10-13T22:29:37Z</dcterms:modified>
</cp:coreProperties>
</file>