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65\"/>
    </mc:Choice>
  </mc:AlternateContent>
  <xr:revisionPtr revIDLastSave="0" documentId="8_{8422A873-EB14-47BC-A3FC-294F4BCA4D5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</calcChain>
</file>

<file path=xl/sharedStrings.xml><?xml version="1.0" encoding="utf-8"?>
<sst xmlns="http://schemas.openxmlformats.org/spreadsheetml/2006/main" count="2382" uniqueCount="394">
  <si>
    <t>entity_id</t>
  </si>
  <si>
    <t>CODIUP</t>
  </si>
  <si>
    <t>UP</t>
  </si>
  <si>
    <t>DATAASSISTENCIA</t>
  </si>
  <si>
    <t>DIESESTADA</t>
  </si>
  <si>
    <t>POSICIOPROCEDIMENT</t>
  </si>
  <si>
    <t>CODIPROCEDIMENT</t>
  </si>
  <si>
    <t>PROCEDIMENT</t>
  </si>
  <si>
    <t>TIPUSURG</t>
  </si>
  <si>
    <t>CMBDORIGEN</t>
  </si>
  <si>
    <t>AgeAtEncounter</t>
  </si>
  <si>
    <t>H. U. Germans Trias i Pujol de Badalona</t>
  </si>
  <si>
    <t>Excisió local lesió mama;extirp.àrea fibrosi;lumpectomia</t>
  </si>
  <si>
    <t>AH</t>
  </si>
  <si>
    <t>Hospital U. Mútua de Terrassa</t>
  </si>
  <si>
    <t>Histeroscòpia</t>
  </si>
  <si>
    <t>Hospital Universitari Vall d'Hebron</t>
  </si>
  <si>
    <t>Biòpsia d'estructura articular, colze</t>
  </si>
  <si>
    <t>Hospital Universitari de Bellvitge</t>
  </si>
  <si>
    <t>Colecistectomia laparoscòpica; amb làser</t>
  </si>
  <si>
    <t>Tomografia axial computada d'abdomen; TAC abdomen</t>
  </si>
  <si>
    <t>Hospital U. Arnau de Vilanova de Lleida</t>
  </si>
  <si>
    <t>Turbinectomia per diatèrmia o criocirurgia</t>
  </si>
  <si>
    <t>Germanes Hospitàlaries Sagrat Cor - HSM</t>
  </si>
  <si>
    <t>Altra terapèutica de grup</t>
  </si>
  <si>
    <t>SMH</t>
  </si>
  <si>
    <t>Hospital Sant Rafael</t>
  </si>
  <si>
    <t>Hospital del Vendrell</t>
  </si>
  <si>
    <t>Examen físic general</t>
  </si>
  <si>
    <t>Hospital</t>
  </si>
  <si>
    <t>URG</t>
  </si>
  <si>
    <t>Hospital del Mar - H. de l'Esperança</t>
  </si>
  <si>
    <t>Facoemulsificació i aspiració de cataracta</t>
  </si>
  <si>
    <t>Inserció pròtesi cristal·lí intraocular a/extracc.cataracta</t>
  </si>
  <si>
    <t>Hospital de Terrassa</t>
  </si>
  <si>
    <t>Altres septoplàsties; reparació de perforació septal</t>
  </si>
  <si>
    <t>Hospital de la Santa Creu i Sant Pau</t>
  </si>
  <si>
    <t>Excisió de gangli limfàtic axil·lar</t>
  </si>
  <si>
    <t>Hospital General de Hospitalet</t>
  </si>
  <si>
    <t>Excisió de cartílag semilunar del genoll;excis.menisc genoll</t>
  </si>
  <si>
    <t>Irrigació d'altre catèter urinari permanent</t>
  </si>
  <si>
    <t>Excisio lesió/tx. meninges cerebrals;decorticació,resecció</t>
  </si>
  <si>
    <t>Hospital Univ.  Joan XXIII de Tarragona</t>
  </si>
  <si>
    <t>Tancament pell/teixit subcutani altres llocs; grapes;sutures</t>
  </si>
  <si>
    <t>Tomografia axial computada de cap; TAC de cap</t>
  </si>
  <si>
    <t>Hospital Sant Pau i Santa Tecla</t>
  </si>
  <si>
    <t>Hospital Dos de Maig</t>
  </si>
  <si>
    <t>Procediments escurçament extremitat,tarsians/metatarsians</t>
  </si>
  <si>
    <t>Alt.excisió local/destrucció lesió articular, genoll</t>
  </si>
  <si>
    <t>Centre MQ Reus</t>
  </si>
  <si>
    <t>Alt.excisió/reparació dits del peu; dit: muntat, encavalcat</t>
  </si>
  <si>
    <t>Hospital de Tortosa Verge de la Cinta</t>
  </si>
  <si>
    <t>Excisió de disc intervertebral;extracc.nucli polpós herniat</t>
  </si>
  <si>
    <t>Hospital U de Girona Doctor Josep Trueta</t>
  </si>
  <si>
    <t>Tomografia computada del tòrax</t>
  </si>
  <si>
    <t>Proctopèxia abdominal; procediment de Frickman</t>
  </si>
  <si>
    <t>Hospital Plató</t>
  </si>
  <si>
    <t>Medicació respiratòria administrada amb un nebulitzador</t>
  </si>
  <si>
    <t>Injecció/infusió altra substància terapèutica o profilàctica</t>
  </si>
  <si>
    <t>Alt.excisió/destrucció de lesió d'úter; miomectomia uterina</t>
  </si>
  <si>
    <t>Biòpsia d'úter, tancada; biòpsia endoscòpica</t>
  </si>
  <si>
    <t>Parc Sanitari S. Joan Déu - HG</t>
  </si>
  <si>
    <t>Altra bunionectomia amb correcció de parts toves</t>
  </si>
  <si>
    <t>Alt.formes destruc.endoscòp.bilateral/oclusió Tromp.Fal·lopi</t>
  </si>
  <si>
    <t>Alt.formes lligadura bilateral/divisió de Trompes Fal·lopi</t>
  </si>
  <si>
    <t>Altra monitorització fetal</t>
  </si>
  <si>
    <t>Alt.oclusions quirúrgiques venes extremitat inferior; safena</t>
  </si>
  <si>
    <t>Arteriografia coronària en què són emprats dos catèters</t>
  </si>
  <si>
    <t>Cateterització cardíaca esquerra</t>
  </si>
  <si>
    <t>Injecció en el nervi perifèric d'anestèsic per a analgèsia</t>
  </si>
  <si>
    <t>Artroscòpia, canell</t>
  </si>
  <si>
    <t>H. Sant Antoni Abat - Urgències</t>
  </si>
  <si>
    <t>Ventilació mecànica contínua invas 96h consecut o més</t>
  </si>
  <si>
    <t>Hospital Residència Sant Camil</t>
  </si>
  <si>
    <t>Exploració beina tendinosa mà; extrac.cossos risiformes</t>
  </si>
  <si>
    <t>Hospital Municipal de Badalona</t>
  </si>
  <si>
    <t>Fusió espinal lumbar/lumbosacra tècni apòfisi transvers late</t>
  </si>
  <si>
    <t>Fundació Hospital de l'Esperit Sant</t>
  </si>
  <si>
    <t>Injecció d'antibiòtic</t>
  </si>
  <si>
    <t>Alt.descompressions/lisis adherència nervi/gangli perifèric</t>
  </si>
  <si>
    <t>HC Sant Jaume Calella i HC de Blanes</t>
  </si>
  <si>
    <t>Repar.unilateral hèrnia inguin.a/empelt/pròtesi,nsp alt.man.</t>
  </si>
  <si>
    <t>Alt.excisions/destruc.lesió/teixit laringe;denudació c.vocal</t>
  </si>
  <si>
    <t>Altra operació de mama</t>
  </si>
  <si>
    <t>Implantació d'un stent vascular</t>
  </si>
  <si>
    <t>Fusió o refusió requídia de 2-3 vèrtebres</t>
  </si>
  <si>
    <t>Reconstrucció de parpella no especific.d'una altra manera</t>
  </si>
  <si>
    <t>Excisió lesió dental mandíbula; excisió lesió odontogènica</t>
  </si>
  <si>
    <t>Injecció en la cambra anterior;injec.:líquid,medicament,aire</t>
  </si>
  <si>
    <t>Altres tipus histerec vaginal i histerec vaginal NE</t>
  </si>
  <si>
    <t>Extracció quirúrgica d'arrel residual</t>
  </si>
  <si>
    <t>Incisió de paladar</t>
  </si>
  <si>
    <t>Altres cateteritzacions venoses</t>
  </si>
  <si>
    <t>Resecció segmentària toracoscòpica del pulmó</t>
  </si>
  <si>
    <t>Aplicació d'altre motlle</t>
  </si>
  <si>
    <t>Radiografia rutinària de tòrax, descrita com a tal; NOS</t>
  </si>
  <si>
    <t>Hospital Clínic de Barcelona</t>
  </si>
  <si>
    <t>Reducció oberta fractura a/fixació interna, radi i cúbit</t>
  </si>
  <si>
    <t>Lligadura d'hemorroides</t>
  </si>
  <si>
    <t>Lligadura/esquinçament venes varicoses extremitat inferior</t>
  </si>
  <si>
    <t>Bursectomia</t>
  </si>
  <si>
    <t>Hospital Universitari Sant Joan de Reus</t>
  </si>
  <si>
    <t>Salpingectomia total unilateral</t>
  </si>
  <si>
    <t>Excisió local de lesió o teixit d'os, ròtula</t>
  </si>
  <si>
    <t>Inserció de catèter urinari permanent</t>
  </si>
  <si>
    <t>Alt.incis.os s/divisió,alt.ossos; pelvians;falanges(peu)(mà)</t>
  </si>
  <si>
    <t>Injecció substància terapèutica en articulació o lligament</t>
  </si>
  <si>
    <t>Reparació d'hèrnia umbilical amb pròtesi</t>
  </si>
  <si>
    <t>Laparoscòpia; peritoneoscòpia</t>
  </si>
  <si>
    <t>Procediment en un únic vas</t>
  </si>
  <si>
    <t>Inserció stent artèria coronària, alliberador de fàrmacs</t>
  </si>
  <si>
    <t>Alt.radiografies parts toves cara/cap/coll; s/contrast</t>
  </si>
  <si>
    <t>Altres reparacions de paret abdominal</t>
  </si>
  <si>
    <t>Alt.extraccions cos vitri;aspiració p/esclerotomia post.</t>
  </si>
  <si>
    <t>Alt.excisió local/destruc.vulva/perineu;divisió glànd.Skene</t>
  </si>
  <si>
    <t>Altra excisió local o destrucció laparoscòpica d'ovari</t>
  </si>
  <si>
    <t>Incisió meninges cerebrals; drenatge higroma intracranial</t>
  </si>
  <si>
    <t>Alt.mesuraments no operatoris del sistema genitourinari</t>
  </si>
  <si>
    <t>Ultrasò diagnòstic d'aparell urinari</t>
  </si>
  <si>
    <t>Gastrectomia  (manegot) laparoscòpica vertical</t>
  </si>
  <si>
    <t>Artroscòpia, genoll</t>
  </si>
  <si>
    <t>Operació plàstica reducció mida; liposucció: natges,cuixes</t>
  </si>
  <si>
    <t>Alt.endoscòpies intestí prim; esofagogastroduodenoscòpia</t>
  </si>
  <si>
    <t>Fundació Puigvert - IUNA</t>
  </si>
  <si>
    <t>Reconstrucció de conducte deferent dividit quirúrgicament</t>
  </si>
  <si>
    <t>Fistulectomia anal</t>
  </si>
  <si>
    <t>Aplicació d'embenat compressiu; de:Gibney,Robert Jones</t>
  </si>
  <si>
    <t>H. de l'Hospitalet-H. Moisès Broggi</t>
  </si>
  <si>
    <t>Hospital General de Catalunya</t>
  </si>
  <si>
    <t>Reparació de cistocele; colporràfia ant.(a/repar.uretrocele)</t>
  </si>
  <si>
    <t>Reparació de rectocele; colporràfia posterior</t>
  </si>
  <si>
    <t>Inducció mèdica de part</t>
  </si>
  <si>
    <t>Cateterització cardíaca dreta; cateterització cardíaca NOS</t>
  </si>
  <si>
    <t>Monitoratge neurofisiològic intraoperatori</t>
  </si>
  <si>
    <t>Reobertura de craniotomia</t>
  </si>
  <si>
    <t>Imatge per ressonància magnètica de cervell/tronc cerebral</t>
  </si>
  <si>
    <t>Imatge per ressonància magnètica d'altres parts del cos</t>
  </si>
  <si>
    <t>Altra sutura de tendó; Aquil·lorràfia; aponeurorràfia</t>
  </si>
  <si>
    <t>Hospital Santa Maria</t>
  </si>
  <si>
    <t>Injecció en el conducte raquidi d'anestèsic per a analgèsia</t>
  </si>
  <si>
    <t>Alt.operacions de retina, coroide i cambra posterior</t>
  </si>
  <si>
    <t>Altres vitrectomies mecàniques; abordatge posterior</t>
  </si>
  <si>
    <t>Suspensió parauretral; suspensió parauretral de Pereyra</t>
  </si>
  <si>
    <t>Sutura o altre tancament de pell o teixit subcutani</t>
  </si>
  <si>
    <t>Revisió de la peça tibial de l'artroplàstia de genoll</t>
  </si>
  <si>
    <t>Alliberament de canal carpiana</t>
  </si>
  <si>
    <t>Clínica de Ponent</t>
  </si>
  <si>
    <t>Hemodiàlisi; ronyó artificial;diàlisi renal;hemodiafiltració</t>
  </si>
  <si>
    <t>Monitoratge cabal cardíac p/tèc.indicador dilució;termod.</t>
  </si>
  <si>
    <t>Reparació blefaroptosi per altres tècniques</t>
  </si>
  <si>
    <t>Clínica Girona</t>
  </si>
  <si>
    <t>Excisió d'hemorroides; hemorroïdectomia NOS</t>
  </si>
  <si>
    <t>Ultrasó diagnòstic de cap i coll</t>
  </si>
  <si>
    <t>Hospital Comarcal de Sant Bernabé</t>
  </si>
  <si>
    <t>Altres intervencions de vulva</t>
  </si>
  <si>
    <t>Episiotomia; episioproctotomia; episiotomia a/episiorràfia</t>
  </si>
  <si>
    <t>Examen ginecològic; examen de la pelvis</t>
  </si>
  <si>
    <t>Fusió espinal lumbar/lumbosacra de colum post per tècni post</t>
  </si>
  <si>
    <t>Artroto extre pròtesi sense reemp,alt.llocs espec.;c.verteb.</t>
  </si>
  <si>
    <t>Altres tipus de reparació d'espatlla</t>
  </si>
  <si>
    <t>Electroencefalograma</t>
  </si>
  <si>
    <t>Altres procediments diagnòstics de penis</t>
  </si>
  <si>
    <t>Miringoplàstia; epitimpànica tipus I;timpanoplàstia(tipus I)</t>
  </si>
  <si>
    <t>Hospital Comarcal d'Amposta</t>
  </si>
  <si>
    <t>Extracció dispositiu implantat a l'os, lloc inespecificat</t>
  </si>
  <si>
    <t>Bunionectomia a/correc.parts toves/osteotom.1r metatarsià</t>
  </si>
  <si>
    <t>Altra i inespecificada histerectomia; histerectomia NOS</t>
  </si>
  <si>
    <t>Ostectomia total, tarsians i metatarsians</t>
  </si>
  <si>
    <t>Excisió de galindó de sastre; la feta amb osteotomia</t>
  </si>
  <si>
    <t>Altra terapèutica psiquiàtrica amb fàrmacs</t>
  </si>
  <si>
    <t>Lobectomia tiroïdal unilateral; extirpació completa un lòbul</t>
  </si>
  <si>
    <t>Procediment restrictiu gàstric laparoscòpic</t>
  </si>
  <si>
    <t>Alt.excisió/destruc.transuretral lesió/tx.bufeta;endoscòpica</t>
  </si>
  <si>
    <t>Procediments farmacològics</t>
  </si>
  <si>
    <t>Hospital Sant Joan de Déu (Esplugues Ll)</t>
  </si>
  <si>
    <t>Dilatació i curetatge d'úter consecutiu a part o avortament</t>
  </si>
  <si>
    <t>Ventilació mecànica contínua invas menys de 96 h consecutive</t>
  </si>
  <si>
    <t>Fixació interna os s/reducció fractura,tarsians/metatarsians</t>
  </si>
  <si>
    <t>Extracció dispositiu implantat a l'os,tarsians/metatarsians</t>
  </si>
  <si>
    <t>Osteotomia cuneïforme, tarsians i metatarsians</t>
  </si>
  <si>
    <t>Altra ostectomia parcial, tarsians i metatarsians</t>
  </si>
  <si>
    <t>Alliberament d'estenosi uretral;incisió esfínter uretra</t>
  </si>
  <si>
    <t>Altres reparacions de penis</t>
  </si>
  <si>
    <t>Quimiocirurgia cutània; decapatge químic de pell</t>
  </si>
  <si>
    <t>Hospital Universitari Sagrat Cor</t>
  </si>
  <si>
    <t>Hospital de Campdevànol</t>
  </si>
  <si>
    <t>Altra irrigació d'una ferida; neteja de ferida NOS</t>
  </si>
  <si>
    <t>Aplicació de fèrula; fèrula de guix; fèrula plana</t>
  </si>
  <si>
    <t>Altra cirurgia assistida per ordinador</t>
  </si>
  <si>
    <t>Inserció de placa cranial; reemplaçament de placa cranial</t>
  </si>
  <si>
    <t>Sinovectomia, muscle</t>
  </si>
  <si>
    <t>Lisi laparoscòpica d'adherències peritoneals</t>
  </si>
  <si>
    <t>Incisió de quist o si pilonidal</t>
  </si>
  <si>
    <t>Altra radiografia d'abdomen; placa simple d'abdomen</t>
  </si>
  <si>
    <t>Alt.exploracions i descompressions de conducte raquidi</t>
  </si>
  <si>
    <t>Excisió radical lesió cutània;extensa,afect.estruc.adjacents</t>
  </si>
  <si>
    <t>Altra divisió alt.ossos;pelvians;falanges(peu)(mà);vèrteb.</t>
  </si>
  <si>
    <t>Extrac.d'alt.dispositiu drenatge urinari; catèter permanent</t>
  </si>
  <si>
    <t>Altres prostatectomies transuretrals; enucleació; resecció</t>
  </si>
  <si>
    <t>Conització de coll uterí</t>
  </si>
  <si>
    <t>Radiografia esquelètica membre inferior, nsp altra manera</t>
  </si>
  <si>
    <t>Altra divisió d'os, tarsians i metatarsians</t>
  </si>
  <si>
    <t>Terapèutica ocupacional;activitats de la vida quotidiana</t>
  </si>
  <si>
    <t>Artroscòpia, muscle</t>
  </si>
  <si>
    <t>Reemplaçament total maluc;cap fèmur/acetàbul p/pròtesi</t>
  </si>
  <si>
    <t>Gastroplàstia laparoscòpica</t>
  </si>
  <si>
    <t>Miringotomia amb inserció de tub; miringostomia</t>
  </si>
  <si>
    <t>Alt.ex.mic.espècimen sist.musculoesquelètic,líquid articular</t>
  </si>
  <si>
    <t>Clínica Salus Infirmorum</t>
  </si>
  <si>
    <t>Injecció d'anticoagulant</t>
  </si>
  <si>
    <t>Alt.excisió local/destrucció lesió/teixit pell/teixit subcut</t>
  </si>
  <si>
    <t>Extirpació lesió parpella, nsp alt.manera;extirp.glàn.Meibom</t>
  </si>
  <si>
    <t>Extracció dispositiu implantat a l'os, tíbia i peroné</t>
  </si>
  <si>
    <t>Incisió/drenatge d'amígdala i estructures periamigdalines</t>
  </si>
  <si>
    <t>Altra reparació o operacions plàstiques d'os, radi i cúbit</t>
  </si>
  <si>
    <t>Biòpsia bronquial,tancada[endoscòpica];recollida espècimen</t>
  </si>
  <si>
    <t>Divisió càpsula articular/lligament/cartílag, genoll</t>
  </si>
  <si>
    <t>Alt.radiografia tòrax; bronquis;cor;pulmó;mediastí;tràquea</t>
  </si>
  <si>
    <t>Arteriografia artèries cerebrals;artèries:basilar,vertebral</t>
  </si>
  <si>
    <t>Extirpació ambdues Trompes Fal·lopi en un acte operatori</t>
  </si>
  <si>
    <t>Ultrasò diagnòstic d'abdomen i retroperitoneu</t>
  </si>
  <si>
    <t>Desintoxicació d'alcohol</t>
  </si>
  <si>
    <t>Angioplàstia coronària transluminal percutània [ACTP]</t>
  </si>
  <si>
    <t>Hospital Sant Joan de Déu (Martorell)</t>
  </si>
  <si>
    <t>Consulta, no especificada de cap altra manera</t>
  </si>
  <si>
    <t>Reparació del manegot dels rotadors</t>
  </si>
  <si>
    <t>Reparac.dit del peu de martell;fusió,falangectomia(parcial)</t>
  </si>
  <si>
    <t>Bunionectomia amb correcció de parts toves i artròdesi</t>
  </si>
  <si>
    <t>Alt fusió espinal cervical, colum ant, tècnica anterior</t>
  </si>
  <si>
    <t>Rinoscòpia</t>
  </si>
  <si>
    <t>Alt.immobilització/pressió/atenció ferida; embenat Velpeau</t>
  </si>
  <si>
    <t>Aplicació de guix toràcic</t>
  </si>
  <si>
    <t>Radiografia esquelètica de colze i avantbraç</t>
  </si>
  <si>
    <t>Excisió o destrucció de lesió o teixit de llengua</t>
  </si>
  <si>
    <t>Alt.excisions venes extremitat inferior; femoral;poplítia</t>
  </si>
  <si>
    <t>Polisomnograma; enregistrament del son</t>
  </si>
  <si>
    <t>Altr.reparacions meninges cerebrals; tancament fístula LCR</t>
  </si>
  <si>
    <t>Fusió metacarpocarpiana</t>
  </si>
  <si>
    <t>Reparació despreniment retina a/fotocoagulació nsp</t>
  </si>
  <si>
    <t>Alt.i inespecificada arteriografia coronària; NOS</t>
  </si>
  <si>
    <t>Cesària cervical baixa;operac.cesària segment uterí inferior</t>
  </si>
  <si>
    <t>Electrocardiograma; (amb 12 o més derivacions)</t>
  </si>
  <si>
    <t>Vasectomia</t>
  </si>
  <si>
    <t>Artroplàst.artic.carpocarpiana/carpometacarpiana a/implant</t>
  </si>
  <si>
    <t>Revisió de la peça femoral de l'artroplàstia de genoll</t>
  </si>
  <si>
    <t>Transposició nervis cranials/perifèrics; trasplantació nervi</t>
  </si>
  <si>
    <t>Altra cistotomia; cistolitotomia</t>
  </si>
  <si>
    <t>Artroplàst.artic.carpocarpiana/carpometacarpiana s/implant</t>
  </si>
  <si>
    <t>Timpanoplàstia tipus III; empelt a estrep mòbil i intacte</t>
  </si>
  <si>
    <t>Altres gastroscòpies</t>
  </si>
  <si>
    <t>Altres herniorràfies umbilicals obertes</t>
  </si>
  <si>
    <t>Reparació de cistocele i rectocele</t>
  </si>
  <si>
    <t>Recessió d'un múscul extraocular</t>
  </si>
  <si>
    <t>Sèries GI altes</t>
  </si>
  <si>
    <t>Excisió local de lesió o teixit de recte</t>
  </si>
  <si>
    <t>Excisió os p/a empelt,alt.ossos; vèrtebres; pelvians</t>
  </si>
  <si>
    <t>Empelt ossi, alt.ossos; falanges (peu) (mà); vèrtebres</t>
  </si>
  <si>
    <t>Reducció oberta fractura a/fixació interna, húmer</t>
  </si>
  <si>
    <t>Alt tip rep oberta hèr incis amb empelt o pròtesi</t>
  </si>
  <si>
    <t>Traqueostomia temporal; per a ajut de la respiració</t>
  </si>
  <si>
    <t>Alt.excisions/avulsions nervis cranials/perifèrics;curetatge</t>
  </si>
  <si>
    <t>Prostatectomia radical; prostatovesiculectomia</t>
  </si>
  <si>
    <t>Inserció percutània de stent(s) d'artèria caròtida</t>
  </si>
  <si>
    <t>Altra incisió d'os sense divisió, fèmur</t>
  </si>
  <si>
    <t>Resecció submucosa de septe nasal</t>
  </si>
  <si>
    <t>Altre examen microscòpic de sang</t>
  </si>
  <si>
    <t>Fractura de cornets</t>
  </si>
  <si>
    <t>Empelt pediculat o de penjall, no especificat alt.manera</t>
  </si>
  <si>
    <t>Excisió de teixit perirectal</t>
  </si>
  <si>
    <t>Inserció de sonda endotraqueal</t>
  </si>
  <si>
    <t>Altres puncions venoses</t>
  </si>
  <si>
    <t>Alt tip rep hèr ing ind i emp o pròt i rep oberta</t>
  </si>
  <si>
    <t>Apendicectomia laparoscòpica</t>
  </si>
  <si>
    <t>Sinovectomia, canell</t>
  </si>
  <si>
    <t>E.m.espè.perives.buf.uretr.pròst.v.sem.orina,sem.,cultiu</t>
  </si>
  <si>
    <t>Fixació interna os sense reducció de fractura, ròtula</t>
  </si>
  <si>
    <t>Altra divisió d'os, radi i cúbit</t>
  </si>
  <si>
    <t>Sialoadenectomia, no especificada d'una altra manera</t>
  </si>
  <si>
    <t>Altre ultrasò diagnòstic; transonografia de diversos llocs</t>
  </si>
  <si>
    <t>Excisió local de lesió o teixit d'os,carpians i metacarpians</t>
  </si>
  <si>
    <t>Reemplaçament total genoll; bi,tri,uni/compartimental</t>
  </si>
  <si>
    <t>Injecció de substància terapèutica a la bossa sinovial</t>
  </si>
  <si>
    <t>Prostatectomia retropúbica</t>
  </si>
  <si>
    <t>Altra excisió o destrucció local de lesió o teixit d'anus</t>
  </si>
  <si>
    <t>Laparotomia exploradora</t>
  </si>
  <si>
    <t>Mesurament de la pressió intravascular d'artèries coronàries</t>
  </si>
  <si>
    <t>Resecció d'un múscul extraocular</t>
  </si>
  <si>
    <t>Injecció o infusió de substància terapèutica o profilàctica</t>
  </si>
  <si>
    <t>Alt.operacions cordó espermàtic/epidídim/conducte deferent</t>
  </si>
  <si>
    <t>Mastoplàstia de reducció unilateral; amputativa</t>
  </si>
  <si>
    <t>Altra cistoscòpia; cistoscòpia transuretral</t>
  </si>
  <si>
    <t>Aplicació d'alt.embenat de ferida;embenat porcí de ferida</t>
  </si>
  <si>
    <t>Fixació interna os s/reducció fractura,alt.ossos; pelvians</t>
  </si>
  <si>
    <t>Altres gastrectomies parcials i gastro parcial obertes</t>
  </si>
  <si>
    <t>Exercici assistit</t>
  </si>
  <si>
    <t>Hospital Comarcal de Blanes</t>
  </si>
  <si>
    <t>ICO L'Hospitalet</t>
  </si>
  <si>
    <t>Incisió de pròstata; drenatge d'abscés; prostatolitotomia</t>
  </si>
  <si>
    <t>Altre enriquiment amb oxigen; efecte citoreductor</t>
  </si>
  <si>
    <t>Procediment laparoscòpic assistit per robot</t>
  </si>
  <si>
    <t>Reducció oberta fractura a/fixació interna, tíbia i peroné</t>
  </si>
  <si>
    <t>Reparac.dit del peu d'urpa;capsulotomia;allargament tendó</t>
  </si>
  <si>
    <t>Altres turbinectomies</t>
  </si>
  <si>
    <t>Determinació estat mental psiquiàtric;capacit.testamentària</t>
  </si>
  <si>
    <t>Visita psiquiàtrica rutinària, no especif. altra manera</t>
  </si>
  <si>
    <t>Altra reparació de colze</t>
  </si>
  <si>
    <t>Nefroureterectomia; a/manegot bufeta;nefrectomia unilaretal</t>
  </si>
  <si>
    <t>Inserció d'altra sonda (naso-)gàstrica; p/a descompressió</t>
  </si>
  <si>
    <t>Tancament d'estoma d'intestí prim</t>
  </si>
  <si>
    <t>Inserció de laminària a coll uterí</t>
  </si>
  <si>
    <t>Cirur amb ordinad amb ressonàn mag (RM)/angigraf per ARM</t>
  </si>
  <si>
    <t>Injecció d'esteroide; cortisona; progesterona subdèrmica</t>
  </si>
  <si>
    <t>Mesurament de gasos de la sang arterial sistèmica</t>
  </si>
  <si>
    <t>Excisió d'hidrocele (de túnica vaginal)</t>
  </si>
  <si>
    <t>Suspensió uretral retropúbica; procediment de Burch</t>
  </si>
  <si>
    <t>Marsupialització de glàndula (quist) de Bartholin</t>
  </si>
  <si>
    <t>Injecció d'agent esclerosant en la vena</t>
  </si>
  <si>
    <t>Biòpsia i mostratge de sang fetal</t>
  </si>
  <si>
    <t>Ultrasò diagnòstic d'úter gràvid</t>
  </si>
  <si>
    <t>Anastomosi intestinal, no especificada d'una altra manera</t>
  </si>
  <si>
    <t>Operació amb fòrceps baix amb episiotomia</t>
  </si>
  <si>
    <t>Altra reparació d'articulació</t>
  </si>
  <si>
    <t>Altra reparació de lligaments encreuats</t>
  </si>
  <si>
    <t>Excisió d'altra lesió de parts toves de la mà</t>
  </si>
  <si>
    <t>Ablació endometrial;ablac.histeroscòpica;dilatació/curetatge</t>
  </si>
  <si>
    <t>Injecció d'insulina</t>
  </si>
  <si>
    <t>Entrenament de moviments articulars</t>
  </si>
  <si>
    <t>Extracció dispositiu implantat a l'os,alt.ossos; vèrtebres</t>
  </si>
  <si>
    <t>Ultrasó diagnòstic de cor; Ecocardiografia transesofàgica</t>
  </si>
  <si>
    <t>Prostatectomia transuretral guiada p/ultrasò/induïda p/làser</t>
  </si>
  <si>
    <t>Implant./inserc.element radioactiu;braquiteràpia intravasc.</t>
  </si>
  <si>
    <t>Repar.bilat.hèrnia inguinal a/empelt/pròtesi, nsp alt.manera</t>
  </si>
  <si>
    <t>Extracció de sonda de traqueostomia</t>
  </si>
  <si>
    <t>Altra tenotomia; aponeurotomia; tendó:divisió,alliberament</t>
  </si>
  <si>
    <t>Biòpsia de laringe, tancada [endoscòpica]</t>
  </si>
  <si>
    <t>Excis./destruc.lesió fons de sac;endometrectomia fons de sac</t>
  </si>
  <si>
    <t>Altres extraccions quirúrgiques de dent; odontectomia NOS</t>
  </si>
  <si>
    <t>Determinació de la capacitat vital</t>
  </si>
  <si>
    <t>Clínica Terres de l'Ebre</t>
  </si>
  <si>
    <t>Alt.excisió local/destrucció lesió articular, colze</t>
  </si>
  <si>
    <t>Hemicolectomia esquerra oberta i alt tip hemicolect esq</t>
  </si>
  <si>
    <t>Terapèutica amb neurolèptics</t>
  </si>
  <si>
    <t>Altres reseccions anteriors de recte</t>
  </si>
  <si>
    <t>Sutura de laceració d'orella externa</t>
  </si>
  <si>
    <t>Anastomosi intestinal de budell prim a budell prim</t>
  </si>
  <si>
    <t>Inserció de pròtesi total de disc de columna cervical</t>
  </si>
  <si>
    <t>Alt.bunionectomia; resec.d'hàl·lux valg a/inserció pròtesi</t>
  </si>
  <si>
    <t>Examen digital de recte</t>
  </si>
  <si>
    <t>Histerectomia abdominal laparoscòpica total</t>
  </si>
  <si>
    <t>Altres tipus de procediments en altres vasos</t>
  </si>
  <si>
    <t>Altr.excis./destruc.lesió/teixit cerebral;curetatge,desbrid.</t>
  </si>
  <si>
    <t>Biòpsia cerebral tancada [percutània] [agulla]</t>
  </si>
  <si>
    <t>Consulta descrita com a limitada;relativa a sist.orgàn.únic</t>
  </si>
  <si>
    <t>E.m.espè.perives.buf.uretr.pròst.v.sem.orina,sem.cultiu/sens</t>
  </si>
  <si>
    <t>Altre procediment miscel·lani; teràpia amb sangoneres</t>
  </si>
  <si>
    <t>Fistulotomia anal</t>
  </si>
  <si>
    <t>Sutura de múscul, tendó i fàscia</t>
  </si>
  <si>
    <t>Infusió d'agent vasopresor</t>
  </si>
  <si>
    <t>Excisió lesió d'altres parts toves; excisió quist de Baker</t>
  </si>
  <si>
    <t>Cateterització ureteral; inserció de stent ureteral</t>
  </si>
  <si>
    <t>Alt.deslliurament assistit manualment; maniobra de Credé</t>
  </si>
  <si>
    <t>Biòpsia de pulmó, tancada [percutània] [agulla]</t>
  </si>
  <si>
    <t>Transfusió de concentrat d'hematies</t>
  </si>
  <si>
    <t>Lobectomia toracoscòpica del pulmó</t>
  </si>
  <si>
    <t>Excisió radical d'altres ganglis limfàtics</t>
  </si>
  <si>
    <t>Biòpsia de ronyó, percutània tancada [agulla]</t>
  </si>
  <si>
    <t>Mesurament dels gasos de la sang venosa mesclada</t>
  </si>
  <si>
    <t>Aïllament; després de contacte a/malaltia infecciosa</t>
  </si>
  <si>
    <t>Sinovectomia, mà i dits de la mà</t>
  </si>
  <si>
    <t>Angioplàstia percutània de vas -os extracranial -s</t>
  </si>
  <si>
    <t>Altres rinoplàsties; rinoplàstia NOS</t>
  </si>
  <si>
    <t>Psicoteràpia verbal de suport</t>
  </si>
  <si>
    <t>Altra tomografia de cap</t>
  </si>
  <si>
    <t>Altres operacions de parpella</t>
  </si>
  <si>
    <t>Aïllament de segment d'intestí prim;aïllament de nansa ileal</t>
  </si>
  <si>
    <t>Ruptura manual d'adherències articulars</t>
  </si>
  <si>
    <t>Inserció dispositiu fusió espinal intercorpori; clavilles os</t>
  </si>
  <si>
    <t>Control d'epistaxi per tamponament posterior (i anterior)</t>
  </si>
  <si>
    <t>Fusió metatarsofalàngia</t>
  </si>
  <si>
    <t>Homoempelt a pell; donant: membrana àmnica, pell</t>
  </si>
  <si>
    <t>Extracció de dispositiu contraceptiu intrauterí</t>
  </si>
  <si>
    <t>Altra sutura de tendó flexor de la mà</t>
  </si>
  <si>
    <t>Excisió/destrucció teixit peritoneal; mesenteri; epipló</t>
  </si>
  <si>
    <t>Altra reparació i reconstrucció de pell i teixit subcutani</t>
  </si>
  <si>
    <t>Monitoratge de pressió arterial sistèmica</t>
  </si>
  <si>
    <t>Colonoscòpia; colonoscòpia de fibra òptica flexible</t>
  </si>
  <si>
    <t>Suspensió i fixació vaginals amb empelt o pròtesi</t>
  </si>
  <si>
    <t>Altra fasciectomia</t>
  </si>
  <si>
    <t>Hospital Santa Caterina</t>
  </si>
  <si>
    <t>Alt.gastroenterostomies; desviació gastroduodenostomia</t>
  </si>
  <si>
    <t>Alt.examen microscòpic d'espècimen de lloc inespecificat</t>
  </si>
  <si>
    <t>Sutura de beina tendinosa</t>
  </si>
  <si>
    <t>Radiografia esquelètica membre superior, nsp altra manera</t>
  </si>
  <si>
    <t>Excisió local de lesió o teixit d'os,tarsians i metatarsians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</si>
</sst>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e">
        <f ca="1">E00251429369721</f>
        <v>#NAME?</v>
      </c>
      <c r="B2">
        <v>272</v>
      </c>
      <c r="C2" t="s">
        <v>11</v>
      </c>
      <c r="D2" s="1">
        <v>40917</v>
      </c>
      <c r="E2">
        <v>0</v>
      </c>
      <c r="F2">
        <v>0</v>
      </c>
      <c r="G2">
        <v>8521</v>
      </c>
      <c r="H2" t="s">
        <v>12</v>
      </c>
      <c r="J2" t="s">
        <v>13</v>
      </c>
      <c r="K2">
        <v>37</v>
      </c>
    </row>
    <row r="3" spans="1:11">
      <c r="A3" t="e">
        <f ca="1">E00251431603221</f>
        <v>#NAME?</v>
      </c>
      <c r="B3">
        <v>729</v>
      </c>
      <c r="C3" t="s">
        <v>14</v>
      </c>
      <c r="D3" s="1">
        <v>41653</v>
      </c>
      <c r="E3">
        <v>0</v>
      </c>
      <c r="F3">
        <v>1</v>
      </c>
      <c r="G3">
        <v>6812</v>
      </c>
      <c r="H3" t="s">
        <v>15</v>
      </c>
      <c r="J3" t="s">
        <v>13</v>
      </c>
      <c r="K3">
        <v>41</v>
      </c>
    </row>
    <row r="4" spans="1:11">
      <c r="A4" t="e">
        <f ca="1">E00251439851521</f>
        <v>#NAME?</v>
      </c>
      <c r="B4">
        <v>6046</v>
      </c>
      <c r="C4" t="s">
        <v>16</v>
      </c>
      <c r="D4" s="1">
        <v>42387</v>
      </c>
      <c r="E4">
        <v>0</v>
      </c>
      <c r="F4">
        <v>0</v>
      </c>
      <c r="G4">
        <v>8032</v>
      </c>
      <c r="H4" t="s">
        <v>17</v>
      </c>
      <c r="J4" t="s">
        <v>13</v>
      </c>
      <c r="K4">
        <v>47</v>
      </c>
    </row>
    <row r="5" spans="1:11">
      <c r="A5" t="e">
        <f ca="1">E00251510128221</f>
        <v>#NAME?</v>
      </c>
      <c r="B5">
        <v>148</v>
      </c>
      <c r="C5" t="s">
        <v>18</v>
      </c>
      <c r="D5" s="1">
        <v>41650</v>
      </c>
      <c r="E5">
        <v>4</v>
      </c>
      <c r="F5">
        <v>0</v>
      </c>
      <c r="G5">
        <v>5123</v>
      </c>
      <c r="H5" t="s">
        <v>19</v>
      </c>
      <c r="J5" t="s">
        <v>13</v>
      </c>
      <c r="K5">
        <v>52</v>
      </c>
    </row>
    <row r="6" spans="1:11">
      <c r="A6" t="e">
        <f ca="1">E00251510128221</f>
        <v>#NAME?</v>
      </c>
      <c r="B6">
        <v>148</v>
      </c>
      <c r="C6" t="s">
        <v>18</v>
      </c>
      <c r="D6" s="1">
        <v>41650</v>
      </c>
      <c r="E6">
        <v>4</v>
      </c>
      <c r="F6">
        <v>1</v>
      </c>
      <c r="G6">
        <v>8801</v>
      </c>
      <c r="H6" t="s">
        <v>20</v>
      </c>
      <c r="J6" t="s">
        <v>13</v>
      </c>
      <c r="K6">
        <v>52</v>
      </c>
    </row>
    <row r="7" spans="1:11">
      <c r="A7" t="e">
        <f ca="1">E00251711696621</f>
        <v>#NAME?</v>
      </c>
      <c r="B7">
        <v>1</v>
      </c>
      <c r="C7" t="s">
        <v>21</v>
      </c>
      <c r="D7" s="1">
        <v>41287</v>
      </c>
      <c r="E7">
        <v>0</v>
      </c>
      <c r="F7">
        <v>2</v>
      </c>
      <c r="G7">
        <v>2161</v>
      </c>
      <c r="H7" t="s">
        <v>22</v>
      </c>
      <c r="J7" t="s">
        <v>13</v>
      </c>
      <c r="K7">
        <v>39</v>
      </c>
    </row>
    <row r="8" spans="1:11">
      <c r="A8" t="e">
        <f ca="1">E00251429205421</f>
        <v>#NAME?</v>
      </c>
      <c r="B8">
        <v>639</v>
      </c>
      <c r="C8" t="s">
        <v>23</v>
      </c>
      <c r="D8" s="1">
        <v>42487</v>
      </c>
      <c r="E8">
        <v>23</v>
      </c>
      <c r="F8">
        <v>6</v>
      </c>
      <c r="G8">
        <v>9444</v>
      </c>
      <c r="H8" t="s">
        <v>24</v>
      </c>
      <c r="J8" t="s">
        <v>25</v>
      </c>
      <c r="K8">
        <v>42</v>
      </c>
    </row>
    <row r="9" spans="1:11">
      <c r="A9" t="e">
        <f ca="1">E00251432209721</f>
        <v>#NAME?</v>
      </c>
      <c r="B9">
        <v>769</v>
      </c>
      <c r="C9" t="s">
        <v>26</v>
      </c>
      <c r="D9" s="1">
        <v>41279</v>
      </c>
      <c r="E9">
        <v>1</v>
      </c>
      <c r="F9">
        <v>0</v>
      </c>
      <c r="G9">
        <v>5123</v>
      </c>
      <c r="H9" t="s">
        <v>19</v>
      </c>
      <c r="J9" t="s">
        <v>13</v>
      </c>
      <c r="K9">
        <v>40</v>
      </c>
    </row>
    <row r="10" spans="1:11">
      <c r="A10" t="e">
        <f ca="1">E00251432209721</f>
        <v>#NAME?</v>
      </c>
      <c r="B10">
        <v>4373</v>
      </c>
      <c r="C10" t="s">
        <v>27</v>
      </c>
      <c r="D10" s="1">
        <v>42229</v>
      </c>
      <c r="F10">
        <v>0</v>
      </c>
      <c r="G10">
        <v>897</v>
      </c>
      <c r="H10" t="s">
        <v>28</v>
      </c>
      <c r="I10" t="s">
        <v>29</v>
      </c>
      <c r="J10" t="s">
        <v>30</v>
      </c>
      <c r="K10">
        <v>42</v>
      </c>
    </row>
    <row r="11" spans="1:11">
      <c r="A11" t="e">
        <f ca="1">E00251524958821</f>
        <v>#NAME?</v>
      </c>
      <c r="B11">
        <v>746</v>
      </c>
      <c r="C11" t="s">
        <v>31</v>
      </c>
      <c r="D11" s="1">
        <v>41652</v>
      </c>
      <c r="E11">
        <v>0</v>
      </c>
      <c r="F11">
        <v>0</v>
      </c>
      <c r="G11">
        <v>1341</v>
      </c>
      <c r="H11" t="s">
        <v>32</v>
      </c>
      <c r="J11" t="s">
        <v>13</v>
      </c>
      <c r="K11">
        <v>64</v>
      </c>
    </row>
    <row r="12" spans="1:11">
      <c r="A12" t="e">
        <f ca="1">E00251524958821</f>
        <v>#NAME?</v>
      </c>
      <c r="B12">
        <v>746</v>
      </c>
      <c r="C12" t="s">
        <v>31</v>
      </c>
      <c r="D12" s="1">
        <v>41652</v>
      </c>
      <c r="E12">
        <v>0</v>
      </c>
      <c r="F12">
        <v>1</v>
      </c>
      <c r="G12">
        <v>1371</v>
      </c>
      <c r="H12" t="s">
        <v>33</v>
      </c>
      <c r="J12" t="s">
        <v>13</v>
      </c>
      <c r="K12">
        <v>64</v>
      </c>
    </row>
    <row r="13" spans="1:11">
      <c r="A13" t="e">
        <f ca="1">E00251513961521</f>
        <v>#NAME?</v>
      </c>
      <c r="B13">
        <v>744</v>
      </c>
      <c r="C13" t="s">
        <v>34</v>
      </c>
      <c r="D13" s="1">
        <v>42378</v>
      </c>
      <c r="E13">
        <v>0</v>
      </c>
      <c r="F13">
        <v>0</v>
      </c>
      <c r="G13">
        <v>2188</v>
      </c>
      <c r="H13" t="s">
        <v>35</v>
      </c>
      <c r="J13" t="s">
        <v>13</v>
      </c>
      <c r="K13">
        <v>41</v>
      </c>
    </row>
    <row r="14" spans="1:11">
      <c r="A14" t="e">
        <f ca="1">E00251432149421</f>
        <v>#NAME?</v>
      </c>
      <c r="B14">
        <v>6046</v>
      </c>
      <c r="C14" t="s">
        <v>16</v>
      </c>
      <c r="D14" s="1">
        <v>42749</v>
      </c>
      <c r="E14">
        <v>0</v>
      </c>
      <c r="F14">
        <v>0</v>
      </c>
      <c r="G14">
        <v>1341</v>
      </c>
      <c r="H14" t="s">
        <v>32</v>
      </c>
      <c r="J14" t="s">
        <v>13</v>
      </c>
      <c r="K14">
        <v>64</v>
      </c>
    </row>
    <row r="15" spans="1:11">
      <c r="A15" t="e">
        <f ca="1">E00251439665521</f>
        <v>#NAME?</v>
      </c>
      <c r="B15">
        <v>772</v>
      </c>
      <c r="C15" t="s">
        <v>36</v>
      </c>
      <c r="D15" s="1">
        <v>42757</v>
      </c>
      <c r="E15">
        <v>0</v>
      </c>
      <c r="F15">
        <v>0</v>
      </c>
      <c r="G15">
        <v>4023</v>
      </c>
      <c r="H15" t="s">
        <v>37</v>
      </c>
      <c r="J15" t="s">
        <v>13</v>
      </c>
      <c r="K15">
        <v>49</v>
      </c>
    </row>
    <row r="16" spans="1:11">
      <c r="A16" t="e">
        <f ca="1">E00251429776121</f>
        <v>#NAME?</v>
      </c>
      <c r="B16">
        <v>725</v>
      </c>
      <c r="C16" t="s">
        <v>38</v>
      </c>
      <c r="D16" s="1">
        <v>41288</v>
      </c>
      <c r="E16">
        <v>1</v>
      </c>
      <c r="F16">
        <v>0</v>
      </c>
      <c r="G16">
        <v>806</v>
      </c>
      <c r="H16" t="s">
        <v>39</v>
      </c>
      <c r="J16" t="s">
        <v>13</v>
      </c>
      <c r="K16">
        <v>39</v>
      </c>
    </row>
    <row r="17" spans="1:11">
      <c r="A17" t="e">
        <f ca="1">E00251427357321</f>
        <v>#NAME?</v>
      </c>
      <c r="B17">
        <v>1</v>
      </c>
      <c r="C17" t="s">
        <v>21</v>
      </c>
      <c r="D17" s="1">
        <v>40918</v>
      </c>
      <c r="E17">
        <v>5</v>
      </c>
      <c r="F17">
        <v>2</v>
      </c>
      <c r="G17">
        <v>9648</v>
      </c>
      <c r="H17" t="s">
        <v>40</v>
      </c>
      <c r="J17" t="s">
        <v>13</v>
      </c>
      <c r="K17">
        <v>61</v>
      </c>
    </row>
    <row r="18" spans="1:11">
      <c r="A18" t="e">
        <f ca="1">E00251518870221</f>
        <v>#NAME?</v>
      </c>
      <c r="B18">
        <v>272</v>
      </c>
      <c r="C18" t="s">
        <v>11</v>
      </c>
      <c r="D18" s="1">
        <v>42012</v>
      </c>
      <c r="E18">
        <v>11</v>
      </c>
      <c r="F18">
        <v>0</v>
      </c>
      <c r="G18">
        <v>151</v>
      </c>
      <c r="H18" t="s">
        <v>41</v>
      </c>
      <c r="J18" t="s">
        <v>13</v>
      </c>
      <c r="K18">
        <v>50</v>
      </c>
    </row>
    <row r="19" spans="1:11">
      <c r="A19" t="e">
        <f ca="1">E00251715024021</f>
        <v>#NAME?</v>
      </c>
      <c r="B19">
        <v>39</v>
      </c>
      <c r="C19" t="s">
        <v>42</v>
      </c>
      <c r="D19" s="1">
        <v>42743</v>
      </c>
      <c r="E19">
        <v>7</v>
      </c>
      <c r="F19">
        <v>1</v>
      </c>
      <c r="G19">
        <v>8659</v>
      </c>
      <c r="H19" t="s">
        <v>43</v>
      </c>
      <c r="J19" t="s">
        <v>13</v>
      </c>
      <c r="K19">
        <v>40</v>
      </c>
    </row>
    <row r="20" spans="1:11">
      <c r="A20" t="e">
        <f ca="1">E00251715024021</f>
        <v>#NAME?</v>
      </c>
      <c r="B20">
        <v>39</v>
      </c>
      <c r="C20" t="s">
        <v>42</v>
      </c>
      <c r="D20" s="1">
        <v>42743</v>
      </c>
      <c r="E20">
        <v>7</v>
      </c>
      <c r="F20">
        <v>4</v>
      </c>
      <c r="G20">
        <v>8703</v>
      </c>
      <c r="H20" t="s">
        <v>44</v>
      </c>
      <c r="J20" t="s">
        <v>13</v>
      </c>
      <c r="K20">
        <v>40</v>
      </c>
    </row>
    <row r="21" spans="1:11">
      <c r="A21" t="e">
        <f ca="1">E00251715024021</f>
        <v>#NAME?</v>
      </c>
      <c r="B21">
        <v>767</v>
      </c>
      <c r="C21" t="s">
        <v>45</v>
      </c>
      <c r="D21" s="1">
        <v>42777</v>
      </c>
      <c r="F21">
        <v>1</v>
      </c>
      <c r="G21">
        <v>897</v>
      </c>
      <c r="H21" t="s">
        <v>28</v>
      </c>
      <c r="I21" t="s">
        <v>29</v>
      </c>
      <c r="J21" t="s">
        <v>30</v>
      </c>
      <c r="K21">
        <v>40</v>
      </c>
    </row>
    <row r="22" spans="1:11">
      <c r="A22" t="e">
        <f ca="1">E00251430134821</f>
        <v>#NAME?</v>
      </c>
      <c r="B22">
        <v>726</v>
      </c>
      <c r="C22" t="s">
        <v>46</v>
      </c>
      <c r="D22" s="1">
        <v>41285</v>
      </c>
      <c r="E22">
        <v>0</v>
      </c>
      <c r="F22">
        <v>1</v>
      </c>
      <c r="G22">
        <v>7828</v>
      </c>
      <c r="H22" t="s">
        <v>47</v>
      </c>
      <c r="J22" t="s">
        <v>13</v>
      </c>
      <c r="K22">
        <v>54</v>
      </c>
    </row>
    <row r="23" spans="1:11">
      <c r="A23" t="e">
        <f ca="1">E00251439519321</f>
        <v>#NAME?</v>
      </c>
      <c r="B23">
        <v>729</v>
      </c>
      <c r="C23" t="s">
        <v>14</v>
      </c>
      <c r="D23" s="1">
        <v>41304</v>
      </c>
      <c r="E23">
        <v>0</v>
      </c>
      <c r="F23">
        <v>1</v>
      </c>
      <c r="G23">
        <v>8086</v>
      </c>
      <c r="H23" t="s">
        <v>48</v>
      </c>
      <c r="J23" t="s">
        <v>13</v>
      </c>
      <c r="K23">
        <v>57</v>
      </c>
    </row>
    <row r="24" spans="1:11">
      <c r="A24" t="e">
        <f ca="1">E00251615134721</f>
        <v>#NAME?</v>
      </c>
      <c r="B24">
        <v>1346</v>
      </c>
      <c r="C24" t="s">
        <v>49</v>
      </c>
      <c r="D24" s="1">
        <v>40913</v>
      </c>
      <c r="E24">
        <v>0</v>
      </c>
      <c r="F24">
        <v>0</v>
      </c>
      <c r="G24">
        <v>806</v>
      </c>
      <c r="H24" t="s">
        <v>39</v>
      </c>
      <c r="J24" t="s">
        <v>13</v>
      </c>
      <c r="K24">
        <v>60</v>
      </c>
    </row>
    <row r="25" spans="1:11">
      <c r="A25" t="e">
        <f ca="1">E00251619842621</f>
        <v>#NAME?</v>
      </c>
      <c r="B25">
        <v>746</v>
      </c>
      <c r="C25" t="s">
        <v>31</v>
      </c>
      <c r="D25" s="1">
        <v>42025</v>
      </c>
      <c r="E25">
        <v>0</v>
      </c>
      <c r="F25">
        <v>0</v>
      </c>
      <c r="G25">
        <v>7758</v>
      </c>
      <c r="H25" t="s">
        <v>50</v>
      </c>
      <c r="J25" t="s">
        <v>13</v>
      </c>
      <c r="K25">
        <v>38</v>
      </c>
    </row>
    <row r="26" spans="1:11">
      <c r="A26" t="e">
        <f ca="1">E00251615344521</f>
        <v>#NAME?</v>
      </c>
      <c r="B26">
        <v>86</v>
      </c>
      <c r="C26" t="s">
        <v>51</v>
      </c>
      <c r="D26" s="1">
        <v>42033</v>
      </c>
      <c r="E26">
        <v>2</v>
      </c>
      <c r="F26">
        <v>0</v>
      </c>
      <c r="G26">
        <v>8051</v>
      </c>
      <c r="H26" t="s">
        <v>52</v>
      </c>
      <c r="J26" t="s">
        <v>13</v>
      </c>
      <c r="K26">
        <v>59</v>
      </c>
    </row>
    <row r="27" spans="1:11">
      <c r="A27" t="e">
        <f ca="1">E00251424013321</f>
        <v>#NAME?</v>
      </c>
      <c r="B27">
        <v>100</v>
      </c>
      <c r="C27" t="s">
        <v>53</v>
      </c>
      <c r="D27" s="1">
        <v>42390</v>
      </c>
      <c r="E27">
        <v>1</v>
      </c>
      <c r="F27">
        <v>1</v>
      </c>
      <c r="G27">
        <v>8741</v>
      </c>
      <c r="H27" t="s">
        <v>54</v>
      </c>
      <c r="J27" t="s">
        <v>13</v>
      </c>
      <c r="K27">
        <v>48</v>
      </c>
    </row>
    <row r="28" spans="1:11">
      <c r="A28" t="e">
        <f ca="1">E00251531527021</f>
        <v>#NAME?</v>
      </c>
      <c r="B28">
        <v>729</v>
      </c>
      <c r="C28" t="s">
        <v>14</v>
      </c>
      <c r="D28" s="1">
        <v>40924</v>
      </c>
      <c r="E28">
        <v>3</v>
      </c>
      <c r="F28">
        <v>0</v>
      </c>
      <c r="G28">
        <v>4875</v>
      </c>
      <c r="H28" t="s">
        <v>55</v>
      </c>
      <c r="J28" t="s">
        <v>13</v>
      </c>
      <c r="K28">
        <v>60</v>
      </c>
    </row>
    <row r="29" spans="1:11">
      <c r="A29" t="e">
        <f ca="1">E00251537608721</f>
        <v>#NAME?</v>
      </c>
      <c r="B29">
        <v>827</v>
      </c>
      <c r="C29" t="s">
        <v>56</v>
      </c>
      <c r="D29" s="1">
        <v>41661</v>
      </c>
      <c r="E29">
        <v>2</v>
      </c>
      <c r="F29">
        <v>0</v>
      </c>
      <c r="G29">
        <v>5123</v>
      </c>
      <c r="H29" t="s">
        <v>19</v>
      </c>
      <c r="J29" t="s">
        <v>13</v>
      </c>
      <c r="K29">
        <v>41</v>
      </c>
    </row>
    <row r="30" spans="1:11">
      <c r="A30" t="e">
        <f ca="1">E00251713690721</f>
        <v>#NAME?</v>
      </c>
      <c r="B30">
        <v>148</v>
      </c>
      <c r="C30" t="s">
        <v>18</v>
      </c>
      <c r="D30" s="1">
        <v>41648</v>
      </c>
      <c r="E30">
        <v>2</v>
      </c>
      <c r="F30">
        <v>1</v>
      </c>
      <c r="G30">
        <v>8051</v>
      </c>
      <c r="H30" t="s">
        <v>52</v>
      </c>
      <c r="J30" t="s">
        <v>13</v>
      </c>
      <c r="K30">
        <v>40</v>
      </c>
    </row>
    <row r="31" spans="1:11">
      <c r="A31" t="e">
        <f ca="1">E00251512209421</f>
        <v>#NAME?</v>
      </c>
      <c r="B31">
        <v>767</v>
      </c>
      <c r="C31" t="s">
        <v>45</v>
      </c>
      <c r="D31" s="1">
        <v>42150</v>
      </c>
      <c r="F31">
        <v>2</v>
      </c>
      <c r="G31">
        <v>9394</v>
      </c>
      <c r="H31" t="s">
        <v>57</v>
      </c>
      <c r="I31" t="s">
        <v>29</v>
      </c>
      <c r="J31" t="s">
        <v>30</v>
      </c>
      <c r="K31">
        <v>60</v>
      </c>
    </row>
    <row r="32" spans="1:11">
      <c r="A32" t="e">
        <f ca="1">E00251512209421</f>
        <v>#NAME?</v>
      </c>
      <c r="B32">
        <v>767</v>
      </c>
      <c r="C32" t="s">
        <v>45</v>
      </c>
      <c r="D32" s="1">
        <v>42170</v>
      </c>
      <c r="F32">
        <v>1</v>
      </c>
      <c r="G32">
        <v>9929</v>
      </c>
      <c r="H32" t="s">
        <v>58</v>
      </c>
      <c r="I32" t="s">
        <v>29</v>
      </c>
      <c r="J32" t="s">
        <v>30</v>
      </c>
      <c r="K32">
        <v>60</v>
      </c>
    </row>
    <row r="33" spans="1:11">
      <c r="A33" t="e">
        <f ca="1">E00251716548221</f>
        <v>#NAME?</v>
      </c>
      <c r="B33">
        <v>6046</v>
      </c>
      <c r="C33" t="s">
        <v>16</v>
      </c>
      <c r="D33" s="1">
        <v>40925</v>
      </c>
      <c r="E33">
        <v>0</v>
      </c>
      <c r="F33">
        <v>0</v>
      </c>
      <c r="G33">
        <v>6829</v>
      </c>
      <c r="H33" t="s">
        <v>59</v>
      </c>
      <c r="J33" t="s">
        <v>13</v>
      </c>
      <c r="K33">
        <v>46</v>
      </c>
    </row>
    <row r="34" spans="1:11">
      <c r="A34" t="e">
        <f ca="1">E00251716548221</f>
        <v>#NAME?</v>
      </c>
      <c r="B34">
        <v>6046</v>
      </c>
      <c r="C34" t="s">
        <v>16</v>
      </c>
      <c r="D34" s="1">
        <v>40925</v>
      </c>
      <c r="E34">
        <v>0</v>
      </c>
      <c r="F34">
        <v>1</v>
      </c>
      <c r="G34">
        <v>6816</v>
      </c>
      <c r="H34" t="s">
        <v>60</v>
      </c>
      <c r="J34" t="s">
        <v>13</v>
      </c>
      <c r="K34">
        <v>46</v>
      </c>
    </row>
    <row r="35" spans="1:11">
      <c r="A35" t="e">
        <f ca="1">E00251510503721</f>
        <v>#NAME?</v>
      </c>
      <c r="B35">
        <v>742</v>
      </c>
      <c r="C35" t="s">
        <v>61</v>
      </c>
      <c r="D35" s="1">
        <v>41646</v>
      </c>
      <c r="E35">
        <v>1</v>
      </c>
      <c r="F35">
        <v>0</v>
      </c>
      <c r="G35">
        <v>7753</v>
      </c>
      <c r="H35" t="s">
        <v>62</v>
      </c>
      <c r="J35" t="s">
        <v>13</v>
      </c>
      <c r="K35">
        <v>39</v>
      </c>
    </row>
    <row r="36" spans="1:11">
      <c r="A36" t="e">
        <f ca="1">E00251514740821</f>
        <v>#NAME?</v>
      </c>
      <c r="B36">
        <v>6046</v>
      </c>
      <c r="C36" t="s">
        <v>16</v>
      </c>
      <c r="D36" s="1">
        <v>42374</v>
      </c>
      <c r="E36">
        <v>0</v>
      </c>
      <c r="F36">
        <v>0</v>
      </c>
      <c r="G36">
        <v>6629</v>
      </c>
      <c r="H36" t="s">
        <v>63</v>
      </c>
      <c r="J36" t="s">
        <v>13</v>
      </c>
      <c r="K36">
        <v>43</v>
      </c>
    </row>
    <row r="37" spans="1:11">
      <c r="A37" t="e">
        <f ca="1">E00251512340221</f>
        <v>#NAME?</v>
      </c>
      <c r="B37">
        <v>6046</v>
      </c>
      <c r="C37" t="s">
        <v>16</v>
      </c>
      <c r="D37" s="1">
        <v>42006</v>
      </c>
      <c r="E37">
        <v>4</v>
      </c>
      <c r="F37">
        <v>1</v>
      </c>
      <c r="G37">
        <v>6632</v>
      </c>
      <c r="H37" t="s">
        <v>64</v>
      </c>
      <c r="J37" t="s">
        <v>13</v>
      </c>
      <c r="K37">
        <v>41</v>
      </c>
    </row>
    <row r="38" spans="1:11">
      <c r="A38" t="e">
        <f ca="1">E00251512340221</f>
        <v>#NAME?</v>
      </c>
      <c r="B38">
        <v>6046</v>
      </c>
      <c r="C38" t="s">
        <v>16</v>
      </c>
      <c r="D38" s="1">
        <v>42006</v>
      </c>
      <c r="E38">
        <v>4</v>
      </c>
      <c r="F38">
        <v>3</v>
      </c>
      <c r="G38">
        <v>7534</v>
      </c>
      <c r="H38" t="s">
        <v>65</v>
      </c>
      <c r="J38" t="s">
        <v>13</v>
      </c>
      <c r="K38">
        <v>41</v>
      </c>
    </row>
    <row r="39" spans="1:11">
      <c r="A39" t="e">
        <f ca="1">E00251512648921</f>
        <v>#NAME?</v>
      </c>
      <c r="B39">
        <v>1346</v>
      </c>
      <c r="C39" t="s">
        <v>49</v>
      </c>
      <c r="D39" s="1">
        <v>41667</v>
      </c>
      <c r="E39">
        <v>0</v>
      </c>
      <c r="F39">
        <v>0</v>
      </c>
      <c r="G39">
        <v>3889</v>
      </c>
      <c r="H39" t="s">
        <v>66</v>
      </c>
      <c r="J39" t="s">
        <v>13</v>
      </c>
      <c r="K39">
        <v>55</v>
      </c>
    </row>
    <row r="40" spans="1:11">
      <c r="A40" t="e">
        <f ca="1">E00251512352121</f>
        <v>#NAME?</v>
      </c>
      <c r="B40">
        <v>767</v>
      </c>
      <c r="C40" t="s">
        <v>45</v>
      </c>
      <c r="D40" s="1">
        <v>42753</v>
      </c>
      <c r="E40">
        <v>3</v>
      </c>
      <c r="F40">
        <v>0</v>
      </c>
      <c r="G40">
        <v>8856</v>
      </c>
      <c r="H40" t="s">
        <v>67</v>
      </c>
      <c r="J40" t="s">
        <v>13</v>
      </c>
      <c r="K40">
        <v>55</v>
      </c>
    </row>
    <row r="41" spans="1:11">
      <c r="A41" t="e">
        <f ca="1">E00251512352121</f>
        <v>#NAME?</v>
      </c>
      <c r="B41">
        <v>767</v>
      </c>
      <c r="C41" t="s">
        <v>45</v>
      </c>
      <c r="D41" s="1">
        <v>42753</v>
      </c>
      <c r="E41">
        <v>3</v>
      </c>
      <c r="F41">
        <v>1</v>
      </c>
      <c r="G41">
        <v>3722</v>
      </c>
      <c r="H41" t="s">
        <v>68</v>
      </c>
      <c r="J41" t="s">
        <v>13</v>
      </c>
      <c r="K41">
        <v>55</v>
      </c>
    </row>
    <row r="42" spans="1:11">
      <c r="A42" t="e">
        <f ca="1">E00251711670221</f>
        <v>#NAME?</v>
      </c>
      <c r="B42">
        <v>1</v>
      </c>
      <c r="C42" t="s">
        <v>21</v>
      </c>
      <c r="D42" s="1">
        <v>42020</v>
      </c>
      <c r="E42">
        <v>1</v>
      </c>
      <c r="F42">
        <v>0</v>
      </c>
      <c r="G42">
        <v>481</v>
      </c>
      <c r="H42" t="s">
        <v>69</v>
      </c>
      <c r="J42" t="s">
        <v>13</v>
      </c>
      <c r="K42">
        <v>50</v>
      </c>
    </row>
    <row r="43" spans="1:11">
      <c r="A43" t="e">
        <f ca="1">E00251711670221</f>
        <v>#NAME?</v>
      </c>
      <c r="B43">
        <v>1</v>
      </c>
      <c r="C43" t="s">
        <v>21</v>
      </c>
      <c r="D43" s="1">
        <v>42020</v>
      </c>
      <c r="E43">
        <v>1</v>
      </c>
      <c r="F43">
        <v>3</v>
      </c>
      <c r="G43">
        <v>8023</v>
      </c>
      <c r="H43" t="s">
        <v>70</v>
      </c>
      <c r="J43" t="s">
        <v>13</v>
      </c>
      <c r="K43">
        <v>50</v>
      </c>
    </row>
    <row r="44" spans="1:11">
      <c r="A44" t="e">
        <f ca="1">E00251537633921</f>
        <v>#NAME?</v>
      </c>
      <c r="B44">
        <v>772</v>
      </c>
      <c r="C44" t="s">
        <v>36</v>
      </c>
      <c r="D44" s="1">
        <v>42397</v>
      </c>
      <c r="E44">
        <v>1</v>
      </c>
      <c r="F44">
        <v>4</v>
      </c>
      <c r="G44">
        <v>8856</v>
      </c>
      <c r="H44" t="s">
        <v>67</v>
      </c>
      <c r="J44" t="s">
        <v>13</v>
      </c>
      <c r="K44">
        <v>52</v>
      </c>
    </row>
    <row r="45" spans="1:11">
      <c r="A45" t="e">
        <f ca="1">E00251512282321</f>
        <v>#NAME?</v>
      </c>
      <c r="B45">
        <v>767</v>
      </c>
      <c r="C45" t="s">
        <v>45</v>
      </c>
      <c r="D45" s="1">
        <v>42182</v>
      </c>
      <c r="F45">
        <v>0</v>
      </c>
      <c r="G45">
        <v>9929</v>
      </c>
      <c r="H45" t="s">
        <v>58</v>
      </c>
      <c r="I45" t="s">
        <v>29</v>
      </c>
      <c r="J45" t="s">
        <v>30</v>
      </c>
      <c r="K45">
        <v>59</v>
      </c>
    </row>
    <row r="46" spans="1:11">
      <c r="A46" t="e">
        <f ca="1">E00251429788421</f>
        <v>#NAME?</v>
      </c>
      <c r="B46">
        <v>756</v>
      </c>
      <c r="C46" t="s">
        <v>71</v>
      </c>
      <c r="D46" s="1">
        <v>42847</v>
      </c>
      <c r="F46">
        <v>0</v>
      </c>
      <c r="G46">
        <v>897</v>
      </c>
      <c r="H46" t="s">
        <v>28</v>
      </c>
      <c r="I46" t="s">
        <v>29</v>
      </c>
      <c r="J46" t="s">
        <v>30</v>
      </c>
      <c r="K46">
        <v>47</v>
      </c>
    </row>
    <row r="47" spans="1:11">
      <c r="A47" t="e">
        <f ca="1">E00251430254221</f>
        <v>#NAME?</v>
      </c>
      <c r="B47">
        <v>769</v>
      </c>
      <c r="C47" t="s">
        <v>26</v>
      </c>
      <c r="D47" s="1">
        <v>41304</v>
      </c>
      <c r="E47">
        <v>1</v>
      </c>
      <c r="F47">
        <v>0</v>
      </c>
      <c r="G47">
        <v>5123</v>
      </c>
      <c r="H47" t="s">
        <v>19</v>
      </c>
      <c r="J47" t="s">
        <v>13</v>
      </c>
      <c r="K47">
        <v>55</v>
      </c>
    </row>
    <row r="48" spans="1:11">
      <c r="A48" t="e">
        <f ca="1">E00251514725221</f>
        <v>#NAME?</v>
      </c>
      <c r="B48">
        <v>6046</v>
      </c>
      <c r="C48" t="s">
        <v>16</v>
      </c>
      <c r="D48" s="1">
        <v>42752</v>
      </c>
      <c r="E48">
        <v>24</v>
      </c>
      <c r="F48">
        <v>2</v>
      </c>
      <c r="G48">
        <v>9672</v>
      </c>
      <c r="H48" t="s">
        <v>72</v>
      </c>
      <c r="J48" t="s">
        <v>13</v>
      </c>
      <c r="K48">
        <v>51</v>
      </c>
    </row>
    <row r="49" spans="1:11">
      <c r="A49" t="e">
        <f ca="1">E00251526889621</f>
        <v>#NAME?</v>
      </c>
      <c r="B49">
        <v>754</v>
      </c>
      <c r="C49" t="s">
        <v>73</v>
      </c>
      <c r="D49" s="1">
        <v>42850</v>
      </c>
      <c r="F49">
        <v>0</v>
      </c>
      <c r="G49">
        <v>897</v>
      </c>
      <c r="H49" t="s">
        <v>28</v>
      </c>
      <c r="I49" t="s">
        <v>29</v>
      </c>
      <c r="J49" t="s">
        <v>30</v>
      </c>
      <c r="K49">
        <v>52</v>
      </c>
    </row>
    <row r="50" spans="1:11">
      <c r="A50" t="e">
        <f ca="1">E00251526889621</f>
        <v>#NAME?</v>
      </c>
      <c r="B50">
        <v>754</v>
      </c>
      <c r="C50" t="s">
        <v>73</v>
      </c>
      <c r="D50" s="1">
        <v>42903</v>
      </c>
      <c r="F50">
        <v>0</v>
      </c>
      <c r="G50">
        <v>897</v>
      </c>
      <c r="H50" t="s">
        <v>28</v>
      </c>
      <c r="I50" t="s">
        <v>29</v>
      </c>
      <c r="J50" t="s">
        <v>30</v>
      </c>
      <c r="K50">
        <v>52</v>
      </c>
    </row>
    <row r="51" spans="1:11">
      <c r="A51" t="e">
        <f ca="1">E00251532633521</f>
        <v>#NAME?</v>
      </c>
      <c r="B51">
        <v>6046</v>
      </c>
      <c r="C51" t="s">
        <v>16</v>
      </c>
      <c r="D51" s="1">
        <v>40927</v>
      </c>
      <c r="E51">
        <v>0</v>
      </c>
      <c r="F51">
        <v>0</v>
      </c>
      <c r="G51">
        <v>8201</v>
      </c>
      <c r="H51" t="s">
        <v>74</v>
      </c>
      <c r="J51" t="s">
        <v>13</v>
      </c>
      <c r="K51">
        <v>55</v>
      </c>
    </row>
    <row r="52" spans="1:11">
      <c r="A52" t="e">
        <f ca="1">E00251429396721</f>
        <v>#NAME?</v>
      </c>
      <c r="B52">
        <v>753</v>
      </c>
      <c r="C52" t="s">
        <v>75</v>
      </c>
      <c r="D52" s="1">
        <v>42389</v>
      </c>
      <c r="E52">
        <v>4</v>
      </c>
      <c r="F52">
        <v>0</v>
      </c>
      <c r="G52">
        <v>8107</v>
      </c>
      <c r="H52" t="s">
        <v>76</v>
      </c>
      <c r="J52" t="s">
        <v>13</v>
      </c>
      <c r="K52">
        <v>55</v>
      </c>
    </row>
    <row r="53" spans="1:11">
      <c r="A53" t="e">
        <f ca="1">E00251429215421</f>
        <v>#NAME?</v>
      </c>
      <c r="B53">
        <v>734</v>
      </c>
      <c r="C53" t="s">
        <v>77</v>
      </c>
      <c r="D53" s="1">
        <v>42372</v>
      </c>
      <c r="E53">
        <v>0</v>
      </c>
      <c r="F53">
        <v>2</v>
      </c>
      <c r="G53">
        <v>9921</v>
      </c>
      <c r="H53" t="s">
        <v>78</v>
      </c>
      <c r="J53" t="s">
        <v>13</v>
      </c>
      <c r="K53">
        <v>47</v>
      </c>
    </row>
    <row r="54" spans="1:11">
      <c r="A54" t="e">
        <f ca="1">E00251518868021</f>
        <v>#NAME?</v>
      </c>
      <c r="B54">
        <v>753</v>
      </c>
      <c r="C54" t="s">
        <v>75</v>
      </c>
      <c r="D54" s="1">
        <v>42029</v>
      </c>
      <c r="E54">
        <v>0</v>
      </c>
      <c r="F54">
        <v>0</v>
      </c>
      <c r="G54">
        <v>449</v>
      </c>
      <c r="H54" t="s">
        <v>79</v>
      </c>
      <c r="J54" t="s">
        <v>13</v>
      </c>
      <c r="K54">
        <v>61</v>
      </c>
    </row>
    <row r="55" spans="1:11">
      <c r="A55" t="e">
        <f ca="1">E00251537880321</f>
        <v>#NAME?</v>
      </c>
      <c r="B55">
        <v>759</v>
      </c>
      <c r="C55" t="s">
        <v>80</v>
      </c>
      <c r="D55" s="1">
        <v>42028</v>
      </c>
      <c r="E55">
        <v>1</v>
      </c>
      <c r="F55">
        <v>0</v>
      </c>
      <c r="G55">
        <v>5305</v>
      </c>
      <c r="H55" t="s">
        <v>81</v>
      </c>
      <c r="J55" t="s">
        <v>13</v>
      </c>
      <c r="K55">
        <v>41</v>
      </c>
    </row>
    <row r="56" spans="1:11">
      <c r="A56" t="e">
        <f ca="1">E00251430251921</f>
        <v>#NAME?</v>
      </c>
      <c r="B56">
        <v>6046</v>
      </c>
      <c r="C56" t="s">
        <v>16</v>
      </c>
      <c r="D56" s="1">
        <v>41666</v>
      </c>
      <c r="E56">
        <v>1</v>
      </c>
      <c r="F56">
        <v>0</v>
      </c>
      <c r="G56">
        <v>3009</v>
      </c>
      <c r="H56" t="s">
        <v>82</v>
      </c>
      <c r="J56" t="s">
        <v>13</v>
      </c>
      <c r="K56">
        <v>52</v>
      </c>
    </row>
    <row r="57" spans="1:11">
      <c r="A57" t="e">
        <f ca="1">E00251528565821</f>
        <v>#NAME?</v>
      </c>
      <c r="B57">
        <v>734</v>
      </c>
      <c r="C57" t="s">
        <v>77</v>
      </c>
      <c r="D57" s="1">
        <v>42010</v>
      </c>
      <c r="E57">
        <v>0</v>
      </c>
      <c r="F57">
        <v>1</v>
      </c>
      <c r="G57">
        <v>6816</v>
      </c>
      <c r="H57" t="s">
        <v>60</v>
      </c>
      <c r="J57" t="s">
        <v>13</v>
      </c>
      <c r="K57">
        <v>55</v>
      </c>
    </row>
    <row r="58" spans="1:11">
      <c r="A58" t="e">
        <f ca="1">E00251514218521</f>
        <v>#NAME?</v>
      </c>
      <c r="B58">
        <v>746</v>
      </c>
      <c r="C58" t="s">
        <v>31</v>
      </c>
      <c r="D58" s="1">
        <v>42749</v>
      </c>
      <c r="E58">
        <v>0</v>
      </c>
      <c r="F58">
        <v>1</v>
      </c>
      <c r="G58">
        <v>8599</v>
      </c>
      <c r="H58" t="s">
        <v>83</v>
      </c>
      <c r="J58" t="s">
        <v>13</v>
      </c>
      <c r="K58">
        <v>57</v>
      </c>
    </row>
    <row r="59" spans="1:11">
      <c r="A59" t="e">
        <f ca="1">E00251617573321</f>
        <v>#NAME?</v>
      </c>
      <c r="B59">
        <v>746</v>
      </c>
      <c r="C59" t="s">
        <v>31</v>
      </c>
      <c r="D59" s="1">
        <v>42390</v>
      </c>
      <c r="E59">
        <v>0</v>
      </c>
      <c r="F59">
        <v>0</v>
      </c>
      <c r="G59">
        <v>6629</v>
      </c>
      <c r="H59" t="s">
        <v>63</v>
      </c>
      <c r="J59" t="s">
        <v>13</v>
      </c>
      <c r="K59">
        <v>46</v>
      </c>
    </row>
    <row r="60" spans="1:11">
      <c r="A60" t="e">
        <f ca="1">E00251528938321</f>
        <v>#NAME?</v>
      </c>
      <c r="B60">
        <v>272</v>
      </c>
      <c r="C60" t="s">
        <v>11</v>
      </c>
      <c r="D60" s="1">
        <v>42739</v>
      </c>
      <c r="E60">
        <v>9</v>
      </c>
      <c r="F60">
        <v>4</v>
      </c>
      <c r="G60">
        <v>45</v>
      </c>
      <c r="H60" t="s">
        <v>84</v>
      </c>
      <c r="J60" t="s">
        <v>13</v>
      </c>
      <c r="K60">
        <v>58</v>
      </c>
    </row>
    <row r="61" spans="1:11">
      <c r="A61" t="e">
        <f ca="1">E00251514729821</f>
        <v>#NAME?</v>
      </c>
      <c r="B61">
        <v>6046</v>
      </c>
      <c r="C61" t="s">
        <v>16</v>
      </c>
      <c r="D61" s="1">
        <v>40923</v>
      </c>
      <c r="E61">
        <v>6</v>
      </c>
      <c r="F61">
        <v>2</v>
      </c>
      <c r="G61">
        <v>8162</v>
      </c>
      <c r="H61" t="s">
        <v>85</v>
      </c>
      <c r="J61" t="s">
        <v>13</v>
      </c>
      <c r="K61">
        <v>37</v>
      </c>
    </row>
    <row r="62" spans="1:11">
      <c r="A62" t="e">
        <f ca="1">E00251514288421</f>
        <v>#NAME?</v>
      </c>
      <c r="B62">
        <v>769</v>
      </c>
      <c r="C62" t="s">
        <v>26</v>
      </c>
      <c r="D62" s="1">
        <v>42010</v>
      </c>
      <c r="E62">
        <v>0</v>
      </c>
      <c r="F62">
        <v>0</v>
      </c>
      <c r="G62">
        <v>870</v>
      </c>
      <c r="H62" t="s">
        <v>86</v>
      </c>
      <c r="J62" t="s">
        <v>13</v>
      </c>
      <c r="K62">
        <v>59</v>
      </c>
    </row>
    <row r="63" spans="1:11">
      <c r="A63" t="e">
        <f ca="1">E00251429175721</f>
        <v>#NAME?</v>
      </c>
      <c r="B63">
        <v>734</v>
      </c>
      <c r="C63" t="s">
        <v>77</v>
      </c>
      <c r="D63" s="1">
        <v>40936</v>
      </c>
      <c r="E63">
        <v>0</v>
      </c>
      <c r="F63">
        <v>1</v>
      </c>
      <c r="G63">
        <v>244</v>
      </c>
      <c r="H63" t="s">
        <v>87</v>
      </c>
      <c r="J63" t="s">
        <v>13</v>
      </c>
      <c r="K63">
        <v>44</v>
      </c>
    </row>
    <row r="64" spans="1:11">
      <c r="A64" t="e">
        <f ca="1">E00251524989521</f>
        <v>#NAME?</v>
      </c>
      <c r="B64">
        <v>746</v>
      </c>
      <c r="C64" t="s">
        <v>31</v>
      </c>
      <c r="D64" s="1">
        <v>40938</v>
      </c>
      <c r="E64">
        <v>0</v>
      </c>
      <c r="F64">
        <v>2</v>
      </c>
      <c r="G64">
        <v>1292</v>
      </c>
      <c r="H64" t="s">
        <v>88</v>
      </c>
      <c r="J64" t="s">
        <v>13</v>
      </c>
      <c r="K64">
        <v>53</v>
      </c>
    </row>
    <row r="65" spans="1:11">
      <c r="A65" t="e">
        <f ca="1">E00251432315821</f>
        <v>#NAME?</v>
      </c>
      <c r="B65">
        <v>6046</v>
      </c>
      <c r="C65" t="s">
        <v>16</v>
      </c>
      <c r="D65" s="1">
        <v>42740</v>
      </c>
      <c r="E65">
        <v>3</v>
      </c>
      <c r="F65">
        <v>0</v>
      </c>
      <c r="G65">
        <v>6859</v>
      </c>
      <c r="H65" t="s">
        <v>89</v>
      </c>
      <c r="J65" t="s">
        <v>13</v>
      </c>
      <c r="K65">
        <v>65</v>
      </c>
    </row>
    <row r="66" spans="1:11">
      <c r="A66" t="e">
        <f ca="1">E00251615815321</f>
        <v>#NAME?</v>
      </c>
      <c r="B66">
        <v>827</v>
      </c>
      <c r="C66" t="s">
        <v>56</v>
      </c>
      <c r="D66" s="1">
        <v>42395</v>
      </c>
      <c r="E66">
        <v>0</v>
      </c>
      <c r="F66">
        <v>0</v>
      </c>
      <c r="G66">
        <v>2311</v>
      </c>
      <c r="H66" t="s">
        <v>90</v>
      </c>
      <c r="J66" t="s">
        <v>13</v>
      </c>
      <c r="K66">
        <v>58</v>
      </c>
    </row>
    <row r="67" spans="1:11">
      <c r="A67" t="e">
        <f ca="1">E00251532092421</f>
        <v>#NAME?</v>
      </c>
      <c r="B67">
        <v>827</v>
      </c>
      <c r="C67" t="s">
        <v>56</v>
      </c>
      <c r="D67" s="1">
        <v>41277</v>
      </c>
      <c r="E67">
        <v>0</v>
      </c>
      <c r="F67">
        <v>0</v>
      </c>
      <c r="G67">
        <v>271</v>
      </c>
      <c r="H67" t="s">
        <v>91</v>
      </c>
      <c r="J67" t="s">
        <v>13</v>
      </c>
      <c r="K67">
        <v>49</v>
      </c>
    </row>
    <row r="68" spans="1:11">
      <c r="A68" t="e">
        <f ca="1">E00251430134421</f>
        <v>#NAME?</v>
      </c>
      <c r="B68">
        <v>726</v>
      </c>
      <c r="C68" t="s">
        <v>46</v>
      </c>
      <c r="D68" s="1">
        <v>42390</v>
      </c>
      <c r="E68">
        <v>1</v>
      </c>
      <c r="F68">
        <v>0</v>
      </c>
      <c r="G68">
        <v>5123</v>
      </c>
      <c r="H68" t="s">
        <v>19</v>
      </c>
      <c r="J68" t="s">
        <v>13</v>
      </c>
      <c r="K68">
        <v>53</v>
      </c>
    </row>
    <row r="69" spans="1:11">
      <c r="A69" t="e">
        <f ca="1">E00251715544321</f>
        <v>#NAME?</v>
      </c>
      <c r="B69">
        <v>767</v>
      </c>
      <c r="C69" t="s">
        <v>45</v>
      </c>
      <c r="D69" s="1">
        <v>42116</v>
      </c>
      <c r="F69">
        <v>0</v>
      </c>
      <c r="G69">
        <v>3893</v>
      </c>
      <c r="H69" t="s">
        <v>92</v>
      </c>
      <c r="I69" t="s">
        <v>29</v>
      </c>
      <c r="J69" t="s">
        <v>30</v>
      </c>
      <c r="K69">
        <v>43</v>
      </c>
    </row>
    <row r="70" spans="1:11">
      <c r="A70" t="e">
        <f ca="1">E00251532291121</f>
        <v>#NAME?</v>
      </c>
      <c r="B70">
        <v>6046</v>
      </c>
      <c r="C70" t="s">
        <v>16</v>
      </c>
      <c r="D70" s="1">
        <v>42391</v>
      </c>
      <c r="E70">
        <v>5</v>
      </c>
      <c r="F70">
        <v>0</v>
      </c>
      <c r="G70">
        <v>3230</v>
      </c>
      <c r="H70" t="s">
        <v>93</v>
      </c>
      <c r="J70" t="s">
        <v>13</v>
      </c>
      <c r="K70">
        <v>61</v>
      </c>
    </row>
    <row r="71" spans="1:11">
      <c r="A71" t="e">
        <f ca="1">E00251711585721</f>
        <v>#NAME?</v>
      </c>
      <c r="B71">
        <v>1</v>
      </c>
      <c r="C71" t="s">
        <v>21</v>
      </c>
      <c r="D71" s="1">
        <v>42014</v>
      </c>
      <c r="E71">
        <v>6</v>
      </c>
      <c r="F71">
        <v>4</v>
      </c>
      <c r="G71">
        <v>8162</v>
      </c>
      <c r="H71" t="s">
        <v>85</v>
      </c>
      <c r="J71" t="s">
        <v>13</v>
      </c>
      <c r="K71">
        <v>54</v>
      </c>
    </row>
    <row r="72" spans="1:11">
      <c r="A72" t="e">
        <f ca="1">E00251711585721</f>
        <v>#NAME?</v>
      </c>
      <c r="B72">
        <v>1</v>
      </c>
      <c r="C72" t="s">
        <v>21</v>
      </c>
      <c r="D72" s="1">
        <v>42014</v>
      </c>
      <c r="E72">
        <v>6</v>
      </c>
      <c r="F72">
        <v>5</v>
      </c>
      <c r="G72">
        <v>9353</v>
      </c>
      <c r="H72" t="s">
        <v>94</v>
      </c>
      <c r="J72" t="s">
        <v>13</v>
      </c>
      <c r="K72">
        <v>54</v>
      </c>
    </row>
    <row r="73" spans="1:11">
      <c r="A73" t="e">
        <f ca="1">E00251528743621</f>
        <v>#NAME?</v>
      </c>
      <c r="B73">
        <v>6046</v>
      </c>
      <c r="C73" t="s">
        <v>16</v>
      </c>
      <c r="D73" s="1">
        <v>42747</v>
      </c>
      <c r="E73">
        <v>2</v>
      </c>
      <c r="F73">
        <v>2</v>
      </c>
      <c r="G73">
        <v>8744</v>
      </c>
      <c r="H73" t="s">
        <v>95</v>
      </c>
      <c r="J73" t="s">
        <v>13</v>
      </c>
      <c r="K73">
        <v>54</v>
      </c>
    </row>
    <row r="74" spans="1:11">
      <c r="A74" t="e">
        <f ca="1">E00251617643721</f>
        <v>#NAME?</v>
      </c>
      <c r="B74">
        <v>718</v>
      </c>
      <c r="C74" t="s">
        <v>96</v>
      </c>
      <c r="D74" s="1">
        <v>42010</v>
      </c>
      <c r="E74">
        <v>1</v>
      </c>
      <c r="F74">
        <v>0</v>
      </c>
      <c r="G74">
        <v>7932</v>
      </c>
      <c r="H74" t="s">
        <v>97</v>
      </c>
      <c r="J74" t="s">
        <v>13</v>
      </c>
      <c r="K74">
        <v>47</v>
      </c>
    </row>
    <row r="75" spans="1:11">
      <c r="A75" t="e">
        <f ca="1">E00251617643721</f>
        <v>#NAME?</v>
      </c>
      <c r="B75">
        <v>746</v>
      </c>
      <c r="C75" t="s">
        <v>31</v>
      </c>
      <c r="D75" s="1">
        <v>42023</v>
      </c>
      <c r="E75">
        <v>0</v>
      </c>
      <c r="F75">
        <v>0</v>
      </c>
      <c r="G75">
        <v>5305</v>
      </c>
      <c r="H75" t="s">
        <v>81</v>
      </c>
      <c r="J75" t="s">
        <v>13</v>
      </c>
      <c r="K75">
        <v>47</v>
      </c>
    </row>
    <row r="76" spans="1:11">
      <c r="A76" t="e">
        <f ca="1">E00251617643721</f>
        <v>#NAME?</v>
      </c>
      <c r="B76">
        <v>769</v>
      </c>
      <c r="C76" t="s">
        <v>26</v>
      </c>
      <c r="D76" s="1">
        <v>42760</v>
      </c>
      <c r="E76">
        <v>1</v>
      </c>
      <c r="F76">
        <v>1</v>
      </c>
      <c r="G76">
        <v>4945</v>
      </c>
      <c r="H76" t="s">
        <v>98</v>
      </c>
      <c r="J76" t="s">
        <v>13</v>
      </c>
      <c r="K76">
        <v>49</v>
      </c>
    </row>
    <row r="77" spans="1:11">
      <c r="A77" t="e">
        <f ca="1">E00251432413621</f>
        <v>#NAME?</v>
      </c>
      <c r="B77">
        <v>769</v>
      </c>
      <c r="C77" t="s">
        <v>26</v>
      </c>
      <c r="D77" s="1">
        <v>40920</v>
      </c>
      <c r="E77">
        <v>0</v>
      </c>
      <c r="F77">
        <v>0</v>
      </c>
      <c r="G77">
        <v>3859</v>
      </c>
      <c r="H77" t="s">
        <v>99</v>
      </c>
      <c r="J77" t="s">
        <v>13</v>
      </c>
      <c r="K77">
        <v>56</v>
      </c>
    </row>
    <row r="78" spans="1:11">
      <c r="A78" t="e">
        <f ca="1">E00251513752721</f>
        <v>#NAME?</v>
      </c>
      <c r="B78">
        <v>744</v>
      </c>
      <c r="C78" t="s">
        <v>34</v>
      </c>
      <c r="D78" s="1">
        <v>42370</v>
      </c>
      <c r="E78">
        <v>1</v>
      </c>
      <c r="F78">
        <v>2</v>
      </c>
      <c r="G78">
        <v>835</v>
      </c>
      <c r="H78" t="s">
        <v>100</v>
      </c>
      <c r="J78" t="s">
        <v>13</v>
      </c>
      <c r="K78">
        <v>56</v>
      </c>
    </row>
    <row r="79" spans="1:11">
      <c r="A79" t="e">
        <f ca="1">E00251424016021</f>
        <v>#NAME?</v>
      </c>
      <c r="B79">
        <v>754</v>
      </c>
      <c r="C79" t="s">
        <v>73</v>
      </c>
      <c r="D79" s="1">
        <v>42789</v>
      </c>
      <c r="F79">
        <v>0</v>
      </c>
      <c r="G79">
        <v>897</v>
      </c>
      <c r="H79" t="s">
        <v>28</v>
      </c>
      <c r="I79" t="s">
        <v>29</v>
      </c>
      <c r="J79" t="s">
        <v>30</v>
      </c>
      <c r="K79">
        <v>62</v>
      </c>
    </row>
    <row r="80" spans="1:11">
      <c r="A80" t="e">
        <f ca="1">E00251615150021</f>
        <v>#NAME?</v>
      </c>
      <c r="B80">
        <v>763</v>
      </c>
      <c r="C80" t="s">
        <v>101</v>
      </c>
      <c r="D80" s="1">
        <v>42386</v>
      </c>
      <c r="E80">
        <v>5</v>
      </c>
      <c r="F80">
        <v>1</v>
      </c>
      <c r="G80">
        <v>664</v>
      </c>
      <c r="H80" t="s">
        <v>102</v>
      </c>
      <c r="J80" t="s">
        <v>13</v>
      </c>
      <c r="K80">
        <v>40</v>
      </c>
    </row>
    <row r="81" spans="1:11">
      <c r="A81" t="e">
        <f ca="1">E00251514238021</f>
        <v>#NAME?</v>
      </c>
      <c r="B81">
        <v>6046</v>
      </c>
      <c r="C81" t="s">
        <v>16</v>
      </c>
      <c r="D81" s="1">
        <v>42394</v>
      </c>
      <c r="E81">
        <v>2</v>
      </c>
      <c r="F81">
        <v>0</v>
      </c>
      <c r="G81">
        <v>7766</v>
      </c>
      <c r="H81" t="s">
        <v>103</v>
      </c>
      <c r="J81" t="s">
        <v>13</v>
      </c>
      <c r="K81">
        <v>45</v>
      </c>
    </row>
    <row r="82" spans="1:11">
      <c r="A82" t="e">
        <f ca="1">E00251716445321</f>
        <v>#NAME?</v>
      </c>
      <c r="B82">
        <v>272</v>
      </c>
      <c r="C82" t="s">
        <v>11</v>
      </c>
      <c r="D82" s="1">
        <v>42740</v>
      </c>
      <c r="E82">
        <v>2</v>
      </c>
      <c r="F82">
        <v>0</v>
      </c>
      <c r="G82">
        <v>5794</v>
      </c>
      <c r="H82" t="s">
        <v>104</v>
      </c>
      <c r="J82" t="s">
        <v>13</v>
      </c>
      <c r="K82">
        <v>63</v>
      </c>
    </row>
    <row r="83" spans="1:11">
      <c r="A83" t="e">
        <f ca="1">E00251511146121</f>
        <v>#NAME?</v>
      </c>
      <c r="B83">
        <v>1</v>
      </c>
      <c r="C83" t="s">
        <v>21</v>
      </c>
      <c r="D83" s="1">
        <v>41281</v>
      </c>
      <c r="E83">
        <v>9</v>
      </c>
      <c r="F83">
        <v>0</v>
      </c>
      <c r="G83">
        <v>9921</v>
      </c>
      <c r="H83" t="s">
        <v>78</v>
      </c>
      <c r="J83" t="s">
        <v>13</v>
      </c>
      <c r="K83">
        <v>55</v>
      </c>
    </row>
    <row r="84" spans="1:11">
      <c r="A84" t="e">
        <f ca="1">E00251524995121</f>
        <v>#NAME?</v>
      </c>
      <c r="B84">
        <v>827</v>
      </c>
      <c r="C84" t="s">
        <v>56</v>
      </c>
      <c r="D84" s="1">
        <v>41670</v>
      </c>
      <c r="E84">
        <v>0</v>
      </c>
      <c r="F84">
        <v>1</v>
      </c>
      <c r="G84">
        <v>244</v>
      </c>
      <c r="H84" t="s">
        <v>87</v>
      </c>
      <c r="J84" t="s">
        <v>13</v>
      </c>
      <c r="K84">
        <v>39</v>
      </c>
    </row>
    <row r="85" spans="1:11">
      <c r="A85" t="e">
        <f ca="1">E00251430391921</f>
        <v>#NAME?</v>
      </c>
      <c r="B85">
        <v>718</v>
      </c>
      <c r="C85" t="s">
        <v>96</v>
      </c>
      <c r="D85" s="1">
        <v>40933</v>
      </c>
      <c r="E85">
        <v>5</v>
      </c>
      <c r="F85">
        <v>1</v>
      </c>
      <c r="G85">
        <v>7719</v>
      </c>
      <c r="H85" t="s">
        <v>105</v>
      </c>
      <c r="J85" t="s">
        <v>13</v>
      </c>
      <c r="K85">
        <v>56</v>
      </c>
    </row>
    <row r="86" spans="1:11">
      <c r="A86" t="e">
        <f ca="1">E00251431603221</f>
        <v>#NAME?</v>
      </c>
      <c r="B86">
        <v>729</v>
      </c>
      <c r="C86" t="s">
        <v>14</v>
      </c>
      <c r="D86" s="1">
        <v>41653</v>
      </c>
      <c r="E86">
        <v>0</v>
      </c>
      <c r="F86">
        <v>0</v>
      </c>
      <c r="G86">
        <v>6829</v>
      </c>
      <c r="H86" t="s">
        <v>59</v>
      </c>
      <c r="J86" t="s">
        <v>13</v>
      </c>
      <c r="K86">
        <v>41</v>
      </c>
    </row>
    <row r="87" spans="1:11">
      <c r="A87" t="e">
        <f ca="1">E00251439569621</f>
        <v>#NAME?</v>
      </c>
      <c r="B87">
        <v>729</v>
      </c>
      <c r="C87" t="s">
        <v>14</v>
      </c>
      <c r="D87" s="1">
        <v>41293</v>
      </c>
      <c r="E87">
        <v>0</v>
      </c>
      <c r="F87">
        <v>2</v>
      </c>
      <c r="G87">
        <v>8192</v>
      </c>
      <c r="H87" t="s">
        <v>106</v>
      </c>
      <c r="J87" t="s">
        <v>13</v>
      </c>
      <c r="K87">
        <v>61</v>
      </c>
    </row>
    <row r="88" spans="1:11">
      <c r="A88" t="e">
        <f ca="1">E00251418205021</f>
        <v>#NAME?</v>
      </c>
      <c r="B88">
        <v>1346</v>
      </c>
      <c r="C88" t="s">
        <v>49</v>
      </c>
      <c r="D88" s="1">
        <v>42763</v>
      </c>
      <c r="E88">
        <v>0</v>
      </c>
      <c r="F88">
        <v>1</v>
      </c>
      <c r="G88">
        <v>3859</v>
      </c>
      <c r="H88" t="s">
        <v>99</v>
      </c>
      <c r="J88" t="s">
        <v>13</v>
      </c>
      <c r="K88">
        <v>48</v>
      </c>
    </row>
    <row r="89" spans="1:11">
      <c r="A89" t="e">
        <f ca="1">E00251715835421</f>
        <v>#NAME?</v>
      </c>
      <c r="B89">
        <v>772</v>
      </c>
      <c r="C89" t="s">
        <v>36</v>
      </c>
      <c r="D89" s="1">
        <v>41668</v>
      </c>
      <c r="E89">
        <v>3</v>
      </c>
      <c r="F89">
        <v>0</v>
      </c>
      <c r="G89">
        <v>8051</v>
      </c>
      <c r="H89" t="s">
        <v>52</v>
      </c>
      <c r="J89" t="s">
        <v>13</v>
      </c>
      <c r="K89">
        <v>56</v>
      </c>
    </row>
    <row r="90" spans="1:11">
      <c r="A90" t="e">
        <f ca="1">E00251715539621</f>
        <v>#NAME?</v>
      </c>
      <c r="B90">
        <v>1346</v>
      </c>
      <c r="C90" t="s">
        <v>49</v>
      </c>
      <c r="D90" s="1">
        <v>42029</v>
      </c>
      <c r="E90">
        <v>1</v>
      </c>
      <c r="F90">
        <v>0</v>
      </c>
      <c r="G90">
        <v>5341</v>
      </c>
      <c r="H90" t="s">
        <v>107</v>
      </c>
      <c r="J90" t="s">
        <v>13</v>
      </c>
      <c r="K90">
        <v>42</v>
      </c>
    </row>
    <row r="91" spans="1:11">
      <c r="A91" t="e">
        <f ca="1">E00251432209721</f>
        <v>#NAME?</v>
      </c>
      <c r="B91">
        <v>6046</v>
      </c>
      <c r="C91" t="s">
        <v>16</v>
      </c>
      <c r="D91" s="1">
        <v>40920</v>
      </c>
      <c r="E91">
        <v>0</v>
      </c>
      <c r="F91">
        <v>0</v>
      </c>
      <c r="G91">
        <v>5421</v>
      </c>
      <c r="H91" t="s">
        <v>108</v>
      </c>
      <c r="J91" t="s">
        <v>13</v>
      </c>
      <c r="K91">
        <v>39</v>
      </c>
    </row>
    <row r="92" spans="1:11">
      <c r="A92" t="e">
        <f ca="1">E00251513961521</f>
        <v>#NAME?</v>
      </c>
      <c r="B92">
        <v>744</v>
      </c>
      <c r="C92" t="s">
        <v>34</v>
      </c>
      <c r="D92" s="1">
        <v>42378</v>
      </c>
      <c r="E92">
        <v>0</v>
      </c>
      <c r="F92">
        <v>1</v>
      </c>
      <c r="G92">
        <v>2161</v>
      </c>
      <c r="H92" t="s">
        <v>22</v>
      </c>
      <c r="J92" t="s">
        <v>13</v>
      </c>
      <c r="K92">
        <v>41</v>
      </c>
    </row>
    <row r="93" spans="1:11">
      <c r="A93" t="e">
        <f ca="1">E00251514849321</f>
        <v>#NAME?</v>
      </c>
      <c r="B93">
        <v>772</v>
      </c>
      <c r="C93" t="s">
        <v>36</v>
      </c>
      <c r="D93" s="1">
        <v>42373</v>
      </c>
      <c r="E93">
        <v>1</v>
      </c>
      <c r="F93">
        <v>2</v>
      </c>
      <c r="G93">
        <v>40</v>
      </c>
      <c r="H93" t="s">
        <v>109</v>
      </c>
      <c r="J93" t="s">
        <v>13</v>
      </c>
      <c r="K93">
        <v>48</v>
      </c>
    </row>
    <row r="94" spans="1:11">
      <c r="A94" t="e">
        <f ca="1">E00251514849321</f>
        <v>#NAME?</v>
      </c>
      <c r="B94">
        <v>772</v>
      </c>
      <c r="C94" t="s">
        <v>36</v>
      </c>
      <c r="D94" s="1">
        <v>42373</v>
      </c>
      <c r="E94">
        <v>1</v>
      </c>
      <c r="F94">
        <v>3</v>
      </c>
      <c r="G94">
        <v>3607</v>
      </c>
      <c r="H94" t="s">
        <v>110</v>
      </c>
      <c r="J94" t="s">
        <v>13</v>
      </c>
      <c r="K94">
        <v>48</v>
      </c>
    </row>
    <row r="95" spans="1:11">
      <c r="A95" t="e">
        <f ca="1">E00251510449421</f>
        <v>#NAME?</v>
      </c>
      <c r="B95">
        <v>148</v>
      </c>
      <c r="C95" t="s">
        <v>18</v>
      </c>
      <c r="D95" s="1">
        <v>40932</v>
      </c>
      <c r="E95">
        <v>1</v>
      </c>
      <c r="F95">
        <v>0</v>
      </c>
      <c r="G95">
        <v>8709</v>
      </c>
      <c r="H95" t="s">
        <v>111</v>
      </c>
      <c r="J95" t="s">
        <v>13</v>
      </c>
      <c r="K95">
        <v>43</v>
      </c>
    </row>
    <row r="96" spans="1:11">
      <c r="A96" t="e">
        <f ca="1">E00251510449421</f>
        <v>#NAME?</v>
      </c>
      <c r="B96">
        <v>148</v>
      </c>
      <c r="C96" t="s">
        <v>18</v>
      </c>
      <c r="D96" s="1">
        <v>42008</v>
      </c>
      <c r="E96">
        <v>8</v>
      </c>
      <c r="F96">
        <v>1</v>
      </c>
      <c r="G96">
        <v>5472</v>
      </c>
      <c r="H96" t="s">
        <v>112</v>
      </c>
      <c r="J96" t="s">
        <v>13</v>
      </c>
      <c r="K96">
        <v>45</v>
      </c>
    </row>
    <row r="97" spans="1:11">
      <c r="A97" t="e">
        <f ca="1">E00251512346621</f>
        <v>#NAME?</v>
      </c>
      <c r="B97">
        <v>767</v>
      </c>
      <c r="C97" t="s">
        <v>45</v>
      </c>
      <c r="D97" s="1">
        <v>41289</v>
      </c>
      <c r="E97">
        <v>0</v>
      </c>
      <c r="F97">
        <v>0</v>
      </c>
      <c r="G97">
        <v>1472</v>
      </c>
      <c r="H97" t="s">
        <v>113</v>
      </c>
      <c r="J97" t="s">
        <v>13</v>
      </c>
      <c r="K97">
        <v>62</v>
      </c>
    </row>
    <row r="98" spans="1:11">
      <c r="A98" t="e">
        <f ca="1">E00251514762521</f>
        <v>#NAME?</v>
      </c>
      <c r="B98">
        <v>6046</v>
      </c>
      <c r="C98" t="s">
        <v>16</v>
      </c>
      <c r="D98" s="1">
        <v>41280</v>
      </c>
      <c r="E98">
        <v>0</v>
      </c>
      <c r="F98">
        <v>0</v>
      </c>
      <c r="G98">
        <v>713</v>
      </c>
      <c r="H98" t="s">
        <v>114</v>
      </c>
      <c r="J98" t="s">
        <v>13</v>
      </c>
      <c r="K98">
        <v>45</v>
      </c>
    </row>
    <row r="99" spans="1:11">
      <c r="A99" t="e">
        <f ca="1">E00251625264121</f>
        <v>#NAME?</v>
      </c>
      <c r="B99">
        <v>772</v>
      </c>
      <c r="C99" t="s">
        <v>36</v>
      </c>
      <c r="D99" s="1">
        <v>40935</v>
      </c>
      <c r="E99">
        <v>2</v>
      </c>
      <c r="F99">
        <v>1</v>
      </c>
      <c r="G99">
        <v>6525</v>
      </c>
      <c r="H99" t="s">
        <v>115</v>
      </c>
      <c r="J99" t="s">
        <v>13</v>
      </c>
      <c r="K99">
        <v>38</v>
      </c>
    </row>
    <row r="100" spans="1:11">
      <c r="A100" t="e">
        <f ca="1">E00251518870221</f>
        <v>#NAME?</v>
      </c>
      <c r="B100">
        <v>272</v>
      </c>
      <c r="C100" t="s">
        <v>11</v>
      </c>
      <c r="D100" s="1">
        <v>42012</v>
      </c>
      <c r="E100">
        <v>11</v>
      </c>
      <c r="F100">
        <v>2</v>
      </c>
      <c r="G100">
        <v>8703</v>
      </c>
      <c r="H100" t="s">
        <v>44</v>
      </c>
      <c r="J100" t="s">
        <v>13</v>
      </c>
      <c r="K100">
        <v>50</v>
      </c>
    </row>
    <row r="101" spans="1:11">
      <c r="A101" t="e">
        <f ca="1">E00251715024021</f>
        <v>#NAME?</v>
      </c>
      <c r="B101">
        <v>39</v>
      </c>
      <c r="C101" t="s">
        <v>42</v>
      </c>
      <c r="D101" s="1">
        <v>42743</v>
      </c>
      <c r="E101">
        <v>7</v>
      </c>
      <c r="F101">
        <v>0</v>
      </c>
      <c r="G101">
        <v>131</v>
      </c>
      <c r="H101" t="s">
        <v>116</v>
      </c>
      <c r="J101" t="s">
        <v>13</v>
      </c>
      <c r="K101">
        <v>40</v>
      </c>
    </row>
    <row r="102" spans="1:11">
      <c r="A102" t="e">
        <f ca="1">E00251715024021</f>
        <v>#NAME?</v>
      </c>
      <c r="B102">
        <v>767</v>
      </c>
      <c r="C102" t="s">
        <v>45</v>
      </c>
      <c r="D102" s="1">
        <v>42503</v>
      </c>
      <c r="F102">
        <v>0</v>
      </c>
      <c r="G102">
        <v>8929</v>
      </c>
      <c r="H102" t="s">
        <v>117</v>
      </c>
      <c r="I102" t="s">
        <v>29</v>
      </c>
      <c r="J102" t="s">
        <v>30</v>
      </c>
      <c r="K102">
        <v>39</v>
      </c>
    </row>
    <row r="103" spans="1:11">
      <c r="A103" t="e">
        <f ca="1">E00251430352821</f>
        <v>#NAME?</v>
      </c>
      <c r="B103">
        <v>769</v>
      </c>
      <c r="C103" t="s">
        <v>26</v>
      </c>
      <c r="D103" s="1">
        <v>42014</v>
      </c>
      <c r="E103">
        <v>1</v>
      </c>
      <c r="F103">
        <v>0</v>
      </c>
      <c r="G103">
        <v>5305</v>
      </c>
      <c r="H103" t="s">
        <v>81</v>
      </c>
      <c r="J103" t="s">
        <v>13</v>
      </c>
      <c r="K103">
        <v>55</v>
      </c>
    </row>
    <row r="104" spans="1:11">
      <c r="A104" t="e">
        <f ca="1">E00251531826221</f>
        <v>#NAME?</v>
      </c>
      <c r="B104">
        <v>729</v>
      </c>
      <c r="C104" t="s">
        <v>14</v>
      </c>
      <c r="D104" s="1">
        <v>41283</v>
      </c>
      <c r="E104">
        <v>3</v>
      </c>
      <c r="F104">
        <v>1</v>
      </c>
      <c r="G104">
        <v>8875</v>
      </c>
      <c r="H104" t="s">
        <v>118</v>
      </c>
      <c r="J104" t="s">
        <v>13</v>
      </c>
      <c r="K104">
        <v>38</v>
      </c>
    </row>
    <row r="105" spans="1:11">
      <c r="A105" t="e">
        <f ca="1">E00251439519321</f>
        <v>#NAME?</v>
      </c>
      <c r="B105">
        <v>729</v>
      </c>
      <c r="C105" t="s">
        <v>14</v>
      </c>
      <c r="D105" s="1">
        <v>41304</v>
      </c>
      <c r="E105">
        <v>0</v>
      </c>
      <c r="F105">
        <v>2</v>
      </c>
      <c r="G105">
        <v>806</v>
      </c>
      <c r="H105" t="s">
        <v>39</v>
      </c>
      <c r="J105" t="s">
        <v>13</v>
      </c>
      <c r="K105">
        <v>57</v>
      </c>
    </row>
    <row r="106" spans="1:11">
      <c r="A106" t="e">
        <f ca="1">E00251529543221</f>
        <v>#NAME?</v>
      </c>
      <c r="B106">
        <v>148</v>
      </c>
      <c r="C106" t="s">
        <v>18</v>
      </c>
      <c r="D106" s="1">
        <v>42392</v>
      </c>
      <c r="E106">
        <v>3</v>
      </c>
      <c r="F106">
        <v>1</v>
      </c>
      <c r="G106">
        <v>4382</v>
      </c>
      <c r="H106" t="s">
        <v>119</v>
      </c>
      <c r="J106" t="s">
        <v>13</v>
      </c>
      <c r="K106">
        <v>60</v>
      </c>
    </row>
    <row r="107" spans="1:11">
      <c r="A107" t="e">
        <f ca="1">E00251615134721</f>
        <v>#NAME?</v>
      </c>
      <c r="B107">
        <v>1346</v>
      </c>
      <c r="C107" t="s">
        <v>49</v>
      </c>
      <c r="D107" s="1">
        <v>40913</v>
      </c>
      <c r="E107">
        <v>0</v>
      </c>
      <c r="F107">
        <v>2</v>
      </c>
      <c r="G107">
        <v>8026</v>
      </c>
      <c r="H107" t="s">
        <v>120</v>
      </c>
      <c r="J107" t="s">
        <v>13</v>
      </c>
      <c r="K107">
        <v>60</v>
      </c>
    </row>
    <row r="108" spans="1:11">
      <c r="A108" t="e">
        <f ca="1">E00251619842621</f>
        <v>#NAME?</v>
      </c>
      <c r="B108">
        <v>272</v>
      </c>
      <c r="C108" t="s">
        <v>11</v>
      </c>
      <c r="D108" s="1">
        <v>41294</v>
      </c>
      <c r="E108">
        <v>2</v>
      </c>
      <c r="F108">
        <v>0</v>
      </c>
      <c r="G108">
        <v>8683</v>
      </c>
      <c r="H108" t="s">
        <v>121</v>
      </c>
      <c r="J108" t="s">
        <v>13</v>
      </c>
      <c r="K108">
        <v>36</v>
      </c>
    </row>
    <row r="109" spans="1:11">
      <c r="A109" t="e">
        <f ca="1">E00251619842621</f>
        <v>#NAME?</v>
      </c>
      <c r="B109">
        <v>746</v>
      </c>
      <c r="C109" t="s">
        <v>31</v>
      </c>
      <c r="D109" s="1">
        <v>42766</v>
      </c>
      <c r="E109">
        <v>4</v>
      </c>
      <c r="F109">
        <v>0</v>
      </c>
      <c r="G109">
        <v>4513</v>
      </c>
      <c r="H109" t="s">
        <v>122</v>
      </c>
      <c r="J109" t="s">
        <v>13</v>
      </c>
      <c r="K109">
        <v>40</v>
      </c>
    </row>
    <row r="110" spans="1:11">
      <c r="A110" t="e">
        <f ca="1">E00251430095721</f>
        <v>#NAME?</v>
      </c>
      <c r="B110">
        <v>777</v>
      </c>
      <c r="C110" t="s">
        <v>123</v>
      </c>
      <c r="D110" s="1">
        <v>42382</v>
      </c>
      <c r="E110">
        <v>2</v>
      </c>
      <c r="F110">
        <v>0</v>
      </c>
      <c r="G110">
        <v>6382</v>
      </c>
      <c r="H110" t="s">
        <v>124</v>
      </c>
      <c r="J110" t="s">
        <v>13</v>
      </c>
      <c r="K110">
        <v>57</v>
      </c>
    </row>
    <row r="111" spans="1:11">
      <c r="A111" t="e">
        <f ca="1">E00251626575521</f>
        <v>#NAME?</v>
      </c>
      <c r="B111">
        <v>272</v>
      </c>
      <c r="C111" t="s">
        <v>11</v>
      </c>
      <c r="D111" s="1">
        <v>41646</v>
      </c>
      <c r="E111">
        <v>0</v>
      </c>
      <c r="F111">
        <v>0</v>
      </c>
      <c r="G111">
        <v>4912</v>
      </c>
      <c r="H111" t="s">
        <v>125</v>
      </c>
      <c r="J111" t="s">
        <v>13</v>
      </c>
      <c r="K111">
        <v>43</v>
      </c>
    </row>
    <row r="112" spans="1:11">
      <c r="A112" t="e">
        <f ca="1">E00251432445021</f>
        <v>#NAME?</v>
      </c>
      <c r="B112">
        <v>827</v>
      </c>
      <c r="C112" t="s">
        <v>56</v>
      </c>
      <c r="D112" s="1">
        <v>42105</v>
      </c>
      <c r="F112">
        <v>0</v>
      </c>
      <c r="G112">
        <v>9356</v>
      </c>
      <c r="H112" t="s">
        <v>126</v>
      </c>
      <c r="I112" t="s">
        <v>29</v>
      </c>
      <c r="J112" t="s">
        <v>30</v>
      </c>
      <c r="K112">
        <v>45</v>
      </c>
    </row>
    <row r="113" spans="1:11">
      <c r="A113" t="e">
        <f ca="1">E00251532955921</f>
        <v>#NAME?</v>
      </c>
      <c r="B113">
        <v>726</v>
      </c>
      <c r="C113" t="s">
        <v>46</v>
      </c>
      <c r="D113" s="1">
        <v>40932</v>
      </c>
      <c r="E113">
        <v>0</v>
      </c>
      <c r="F113">
        <v>0</v>
      </c>
      <c r="G113">
        <v>2188</v>
      </c>
      <c r="H113" t="s">
        <v>35</v>
      </c>
      <c r="J113" t="s">
        <v>13</v>
      </c>
      <c r="K113">
        <v>49</v>
      </c>
    </row>
    <row r="114" spans="1:11">
      <c r="A114" t="e">
        <f ca="1">E00251429836321</f>
        <v>#NAME?</v>
      </c>
      <c r="B114">
        <v>5994</v>
      </c>
      <c r="C114" t="s">
        <v>127</v>
      </c>
      <c r="D114" s="1">
        <v>40923</v>
      </c>
      <c r="E114">
        <v>0</v>
      </c>
      <c r="F114">
        <v>0</v>
      </c>
      <c r="G114">
        <v>5341</v>
      </c>
      <c r="H114" t="s">
        <v>107</v>
      </c>
      <c r="J114" t="s">
        <v>13</v>
      </c>
      <c r="K114">
        <v>51</v>
      </c>
    </row>
    <row r="115" spans="1:11">
      <c r="A115" t="e">
        <f ca="1">E00251514033621</f>
        <v>#NAME?</v>
      </c>
      <c r="B115">
        <v>1579</v>
      </c>
      <c r="C115" t="s">
        <v>128</v>
      </c>
      <c r="D115" s="1">
        <v>42750</v>
      </c>
      <c r="E115">
        <v>3</v>
      </c>
      <c r="F115">
        <v>0</v>
      </c>
      <c r="G115">
        <v>7932</v>
      </c>
      <c r="H115" t="s">
        <v>97</v>
      </c>
      <c r="J115" t="s">
        <v>13</v>
      </c>
      <c r="K115">
        <v>65</v>
      </c>
    </row>
    <row r="116" spans="1:11">
      <c r="A116" t="e">
        <f ca="1">E00251430348521</f>
        <v>#NAME?</v>
      </c>
      <c r="B116">
        <v>772</v>
      </c>
      <c r="C116" t="s">
        <v>36</v>
      </c>
      <c r="D116" s="1">
        <v>42398</v>
      </c>
      <c r="E116">
        <v>1</v>
      </c>
      <c r="F116">
        <v>0</v>
      </c>
      <c r="G116">
        <v>7051</v>
      </c>
      <c r="H116" t="s">
        <v>129</v>
      </c>
      <c r="J116" t="s">
        <v>13</v>
      </c>
      <c r="K116">
        <v>65</v>
      </c>
    </row>
    <row r="117" spans="1:11">
      <c r="A117" t="e">
        <f ca="1">E00251430348521</f>
        <v>#NAME?</v>
      </c>
      <c r="B117">
        <v>777</v>
      </c>
      <c r="C117" t="s">
        <v>123</v>
      </c>
      <c r="D117" s="1">
        <v>40930</v>
      </c>
      <c r="E117">
        <v>5</v>
      </c>
      <c r="F117">
        <v>0</v>
      </c>
      <c r="G117">
        <v>7052</v>
      </c>
      <c r="H117" t="s">
        <v>130</v>
      </c>
      <c r="J117" t="s">
        <v>13</v>
      </c>
      <c r="K117">
        <v>61</v>
      </c>
    </row>
    <row r="118" spans="1:11">
      <c r="A118" t="e">
        <f ca="1">E00251417997521</f>
        <v>#NAME?</v>
      </c>
      <c r="B118">
        <v>767</v>
      </c>
      <c r="C118" t="s">
        <v>45</v>
      </c>
      <c r="D118" s="1">
        <v>42627</v>
      </c>
      <c r="F118">
        <v>0</v>
      </c>
      <c r="G118">
        <v>9929</v>
      </c>
      <c r="H118" t="s">
        <v>58</v>
      </c>
      <c r="I118" t="s">
        <v>29</v>
      </c>
      <c r="J118" t="s">
        <v>30</v>
      </c>
      <c r="K118">
        <v>42</v>
      </c>
    </row>
    <row r="119" spans="1:11">
      <c r="A119" t="e">
        <f ca="1">E00251529498321</f>
        <v>#NAME?</v>
      </c>
      <c r="B119">
        <v>148</v>
      </c>
      <c r="C119" t="s">
        <v>18</v>
      </c>
      <c r="D119" s="1">
        <v>42380</v>
      </c>
      <c r="E119">
        <v>0</v>
      </c>
      <c r="F119">
        <v>0</v>
      </c>
      <c r="G119">
        <v>8744</v>
      </c>
      <c r="H119" t="s">
        <v>95</v>
      </c>
      <c r="J119" t="s">
        <v>13</v>
      </c>
      <c r="K119">
        <v>65</v>
      </c>
    </row>
    <row r="120" spans="1:11">
      <c r="A120" t="e">
        <f ca="1">E00251617620421</f>
        <v>#NAME?</v>
      </c>
      <c r="B120">
        <v>769</v>
      </c>
      <c r="C120" t="s">
        <v>26</v>
      </c>
      <c r="D120" s="1">
        <v>40922</v>
      </c>
      <c r="E120">
        <v>0</v>
      </c>
      <c r="F120">
        <v>0</v>
      </c>
      <c r="G120">
        <v>3859</v>
      </c>
      <c r="H120" t="s">
        <v>99</v>
      </c>
      <c r="J120" t="s">
        <v>13</v>
      </c>
      <c r="K120">
        <v>49</v>
      </c>
    </row>
    <row r="121" spans="1:11">
      <c r="A121" t="e">
        <f ca="1">E00251512340221</f>
        <v>#NAME?</v>
      </c>
      <c r="B121">
        <v>6046</v>
      </c>
      <c r="C121" t="s">
        <v>16</v>
      </c>
      <c r="D121" s="1">
        <v>42006</v>
      </c>
      <c r="E121">
        <v>4</v>
      </c>
      <c r="F121">
        <v>2</v>
      </c>
      <c r="G121">
        <v>734</v>
      </c>
      <c r="H121" t="s">
        <v>131</v>
      </c>
      <c r="J121" t="s">
        <v>13</v>
      </c>
      <c r="K121">
        <v>41</v>
      </c>
    </row>
    <row r="122" spans="1:11">
      <c r="A122" t="e">
        <f ca="1">E00251512340221</f>
        <v>#NAME?</v>
      </c>
      <c r="B122">
        <v>6046</v>
      </c>
      <c r="C122" t="s">
        <v>16</v>
      </c>
      <c r="D122" s="1">
        <v>42006</v>
      </c>
      <c r="E122">
        <v>4</v>
      </c>
      <c r="F122">
        <v>6</v>
      </c>
      <c r="G122">
        <v>9921</v>
      </c>
      <c r="H122" t="s">
        <v>78</v>
      </c>
      <c r="J122" t="s">
        <v>13</v>
      </c>
      <c r="K122">
        <v>41</v>
      </c>
    </row>
    <row r="123" spans="1:11">
      <c r="A123" t="e">
        <f ca="1">E00251512352121</f>
        <v>#NAME?</v>
      </c>
      <c r="B123">
        <v>39</v>
      </c>
      <c r="C123" t="s">
        <v>42</v>
      </c>
      <c r="D123" s="1">
        <v>42752</v>
      </c>
      <c r="E123">
        <v>1</v>
      </c>
      <c r="F123">
        <v>5</v>
      </c>
      <c r="G123">
        <v>3721</v>
      </c>
      <c r="H123" t="s">
        <v>132</v>
      </c>
      <c r="J123" t="s">
        <v>13</v>
      </c>
      <c r="K123">
        <v>55</v>
      </c>
    </row>
    <row r="124" spans="1:11">
      <c r="A124" t="e">
        <f ca="1">E00251529504221</f>
        <v>#NAME?</v>
      </c>
      <c r="B124">
        <v>148</v>
      </c>
      <c r="C124" t="s">
        <v>18</v>
      </c>
      <c r="D124" s="1">
        <v>42740</v>
      </c>
      <c r="E124">
        <v>11</v>
      </c>
      <c r="F124">
        <v>2</v>
      </c>
      <c r="G124">
        <v>94</v>
      </c>
      <c r="H124" t="s">
        <v>133</v>
      </c>
      <c r="J124" t="s">
        <v>13</v>
      </c>
      <c r="K124">
        <v>50</v>
      </c>
    </row>
    <row r="125" spans="1:11">
      <c r="A125" t="e">
        <f ca="1">E00251529504221</f>
        <v>#NAME?</v>
      </c>
      <c r="B125">
        <v>148</v>
      </c>
      <c r="C125" t="s">
        <v>18</v>
      </c>
      <c r="D125" s="1">
        <v>42740</v>
      </c>
      <c r="E125">
        <v>11</v>
      </c>
      <c r="F125">
        <v>5</v>
      </c>
      <c r="G125">
        <v>123</v>
      </c>
      <c r="H125" t="s">
        <v>134</v>
      </c>
      <c r="J125" t="s">
        <v>13</v>
      </c>
      <c r="K125">
        <v>50</v>
      </c>
    </row>
    <row r="126" spans="1:11">
      <c r="A126" t="e">
        <f ca="1">E00251529504221</f>
        <v>#NAME?</v>
      </c>
      <c r="B126">
        <v>148</v>
      </c>
      <c r="C126" t="s">
        <v>18</v>
      </c>
      <c r="D126" s="1">
        <v>42751</v>
      </c>
      <c r="E126">
        <v>15</v>
      </c>
      <c r="F126">
        <v>0</v>
      </c>
      <c r="G126">
        <v>8891</v>
      </c>
      <c r="H126" t="s">
        <v>135</v>
      </c>
      <c r="J126" t="s">
        <v>13</v>
      </c>
      <c r="K126">
        <v>50</v>
      </c>
    </row>
    <row r="127" spans="1:11">
      <c r="A127" t="e">
        <f ca="1">E00251529504221</f>
        <v>#NAME?</v>
      </c>
      <c r="B127">
        <v>148</v>
      </c>
      <c r="C127" t="s">
        <v>18</v>
      </c>
      <c r="D127" s="1">
        <v>42751</v>
      </c>
      <c r="E127">
        <v>15</v>
      </c>
      <c r="F127">
        <v>1</v>
      </c>
      <c r="G127">
        <v>8897</v>
      </c>
      <c r="H127" t="s">
        <v>136</v>
      </c>
      <c r="J127" t="s">
        <v>13</v>
      </c>
      <c r="K127">
        <v>50</v>
      </c>
    </row>
    <row r="128" spans="1:11">
      <c r="A128" t="e">
        <f ca="1">E00251512525621</f>
        <v>#NAME?</v>
      </c>
      <c r="B128">
        <v>767</v>
      </c>
      <c r="C128" t="s">
        <v>45</v>
      </c>
      <c r="D128" s="1">
        <v>41304</v>
      </c>
      <c r="E128">
        <v>0</v>
      </c>
      <c r="F128">
        <v>0</v>
      </c>
      <c r="G128">
        <v>8364</v>
      </c>
      <c r="H128" t="s">
        <v>137</v>
      </c>
      <c r="J128" t="s">
        <v>13</v>
      </c>
      <c r="K128">
        <v>63</v>
      </c>
    </row>
    <row r="129" spans="1:11">
      <c r="A129" t="e">
        <f ca="1">E00251513365321</f>
        <v>#NAME?</v>
      </c>
      <c r="B129">
        <v>725</v>
      </c>
      <c r="C129" t="s">
        <v>38</v>
      </c>
      <c r="D129" s="1">
        <v>41653</v>
      </c>
      <c r="E129">
        <v>2</v>
      </c>
      <c r="F129">
        <v>0</v>
      </c>
      <c r="G129">
        <v>6525</v>
      </c>
      <c r="H129" t="s">
        <v>115</v>
      </c>
      <c r="J129" t="s">
        <v>13</v>
      </c>
      <c r="K129">
        <v>39</v>
      </c>
    </row>
    <row r="130" spans="1:11">
      <c r="A130" t="e">
        <f ca="1">E00251427202821</f>
        <v>#NAME?</v>
      </c>
      <c r="B130">
        <v>771</v>
      </c>
      <c r="C130" t="s">
        <v>138</v>
      </c>
      <c r="D130" s="1">
        <v>41277</v>
      </c>
      <c r="E130">
        <v>0</v>
      </c>
      <c r="F130">
        <v>1</v>
      </c>
      <c r="G130">
        <v>391</v>
      </c>
      <c r="H130" t="s">
        <v>139</v>
      </c>
      <c r="J130" t="s">
        <v>13</v>
      </c>
      <c r="K130">
        <v>63</v>
      </c>
    </row>
    <row r="131" spans="1:11">
      <c r="A131" t="e">
        <f ca="1">E00251439868821</f>
        <v>#NAME?</v>
      </c>
      <c r="B131">
        <v>6046</v>
      </c>
      <c r="C131" t="s">
        <v>16</v>
      </c>
      <c r="D131" s="1">
        <v>41290</v>
      </c>
      <c r="E131">
        <v>0</v>
      </c>
      <c r="F131">
        <v>0</v>
      </c>
      <c r="G131">
        <v>149</v>
      </c>
      <c r="H131" t="s">
        <v>140</v>
      </c>
      <c r="J131" t="s">
        <v>13</v>
      </c>
      <c r="K131">
        <v>60</v>
      </c>
    </row>
    <row r="132" spans="1:11">
      <c r="A132" t="e">
        <f ca="1">E00251439868821</f>
        <v>#NAME?</v>
      </c>
      <c r="B132">
        <v>6046</v>
      </c>
      <c r="C132" t="s">
        <v>16</v>
      </c>
      <c r="D132" s="1">
        <v>41290</v>
      </c>
      <c r="E132">
        <v>0</v>
      </c>
      <c r="F132">
        <v>2</v>
      </c>
      <c r="G132">
        <v>1474</v>
      </c>
      <c r="H132" t="s">
        <v>141</v>
      </c>
      <c r="J132" t="s">
        <v>13</v>
      </c>
      <c r="K132">
        <v>60</v>
      </c>
    </row>
    <row r="133" spans="1:11">
      <c r="A133" t="e">
        <f ca="1">E00251531371621</f>
        <v>#NAME?</v>
      </c>
      <c r="B133">
        <v>100</v>
      </c>
      <c r="C133" t="s">
        <v>53</v>
      </c>
      <c r="D133" s="1">
        <v>42377</v>
      </c>
      <c r="E133">
        <v>5</v>
      </c>
      <c r="F133">
        <v>2</v>
      </c>
      <c r="G133">
        <v>3721</v>
      </c>
      <c r="H133" t="s">
        <v>132</v>
      </c>
      <c r="J133" t="s">
        <v>13</v>
      </c>
      <c r="K133">
        <v>62</v>
      </c>
    </row>
    <row r="134" spans="1:11">
      <c r="A134" t="e">
        <f ca="1">E00251427562221</f>
        <v>#NAME?</v>
      </c>
      <c r="B134">
        <v>1</v>
      </c>
      <c r="C134" t="s">
        <v>21</v>
      </c>
      <c r="D134" s="1">
        <v>40928</v>
      </c>
      <c r="E134">
        <v>3</v>
      </c>
      <c r="F134">
        <v>2</v>
      </c>
      <c r="G134">
        <v>7534</v>
      </c>
      <c r="H134" t="s">
        <v>65</v>
      </c>
      <c r="J134" t="s">
        <v>13</v>
      </c>
      <c r="K134">
        <v>37</v>
      </c>
    </row>
    <row r="135" spans="1:11">
      <c r="A135" t="e">
        <f ca="1">E00251619842221</f>
        <v>#NAME?</v>
      </c>
      <c r="B135">
        <v>746</v>
      </c>
      <c r="C135" t="s">
        <v>31</v>
      </c>
      <c r="D135" s="1">
        <v>41659</v>
      </c>
      <c r="E135">
        <v>0</v>
      </c>
      <c r="F135">
        <v>0</v>
      </c>
      <c r="G135">
        <v>6829</v>
      </c>
      <c r="H135" t="s">
        <v>59</v>
      </c>
      <c r="J135" t="s">
        <v>13</v>
      </c>
      <c r="K135">
        <v>48</v>
      </c>
    </row>
    <row r="136" spans="1:11">
      <c r="A136" t="e">
        <f ca="1">E00251430254221</f>
        <v>#NAME?</v>
      </c>
      <c r="B136">
        <v>6046</v>
      </c>
      <c r="C136" t="s">
        <v>16</v>
      </c>
      <c r="D136" s="1">
        <v>40910</v>
      </c>
      <c r="E136">
        <v>2</v>
      </c>
      <c r="F136">
        <v>2</v>
      </c>
      <c r="G136">
        <v>596</v>
      </c>
      <c r="H136" t="s">
        <v>142</v>
      </c>
      <c r="J136" t="s">
        <v>13</v>
      </c>
      <c r="K136">
        <v>54</v>
      </c>
    </row>
    <row r="137" spans="1:11">
      <c r="A137" t="e">
        <f ca="1">E00251429396721</f>
        <v>#NAME?</v>
      </c>
      <c r="B137">
        <v>753</v>
      </c>
      <c r="C137" t="s">
        <v>75</v>
      </c>
      <c r="D137" s="1">
        <v>41962</v>
      </c>
      <c r="F137">
        <v>0</v>
      </c>
      <c r="G137">
        <v>865</v>
      </c>
      <c r="H137" t="s">
        <v>143</v>
      </c>
      <c r="I137" t="s">
        <v>29</v>
      </c>
      <c r="J137" t="s">
        <v>30</v>
      </c>
      <c r="K137">
        <v>54</v>
      </c>
    </row>
    <row r="138" spans="1:11">
      <c r="A138" t="e">
        <f ca="1">E00251429396721</f>
        <v>#NAME?</v>
      </c>
      <c r="B138">
        <v>753</v>
      </c>
      <c r="C138" t="s">
        <v>75</v>
      </c>
      <c r="D138" s="1">
        <v>42389</v>
      </c>
      <c r="E138">
        <v>4</v>
      </c>
      <c r="F138">
        <v>3</v>
      </c>
      <c r="G138">
        <v>8162</v>
      </c>
      <c r="H138" t="s">
        <v>85</v>
      </c>
      <c r="J138" t="s">
        <v>13</v>
      </c>
      <c r="K138">
        <v>55</v>
      </c>
    </row>
    <row r="139" spans="1:11">
      <c r="A139" t="e">
        <f ca="1">E00251531497221</f>
        <v>#NAME?</v>
      </c>
      <c r="B139">
        <v>729</v>
      </c>
      <c r="C139" t="s">
        <v>14</v>
      </c>
      <c r="D139" s="1">
        <v>42757</v>
      </c>
      <c r="E139">
        <v>3</v>
      </c>
      <c r="F139">
        <v>0</v>
      </c>
      <c r="G139">
        <v>81</v>
      </c>
      <c r="H139" t="s">
        <v>144</v>
      </c>
      <c r="J139" t="s">
        <v>13</v>
      </c>
      <c r="K139">
        <v>65</v>
      </c>
    </row>
    <row r="140" spans="1:11">
      <c r="A140" t="e">
        <f ca="1">E00251518868021</f>
        <v>#NAME?</v>
      </c>
      <c r="B140">
        <v>753</v>
      </c>
      <c r="C140" t="s">
        <v>75</v>
      </c>
      <c r="D140" s="1">
        <v>41655</v>
      </c>
      <c r="E140">
        <v>0</v>
      </c>
      <c r="F140">
        <v>1</v>
      </c>
      <c r="G140">
        <v>443</v>
      </c>
      <c r="H140" t="s">
        <v>145</v>
      </c>
      <c r="J140" t="s">
        <v>13</v>
      </c>
      <c r="K140">
        <v>60</v>
      </c>
    </row>
    <row r="141" spans="1:11">
      <c r="A141" t="e">
        <f ca="1">E00251527272721</f>
        <v>#NAME?</v>
      </c>
      <c r="B141">
        <v>834</v>
      </c>
      <c r="C141" t="s">
        <v>146</v>
      </c>
      <c r="D141" s="1">
        <v>42755</v>
      </c>
      <c r="E141">
        <v>0</v>
      </c>
      <c r="F141">
        <v>0</v>
      </c>
      <c r="G141">
        <v>3009</v>
      </c>
      <c r="H141" t="s">
        <v>82</v>
      </c>
      <c r="J141" t="s">
        <v>13</v>
      </c>
      <c r="K141">
        <v>48</v>
      </c>
    </row>
    <row r="142" spans="1:11">
      <c r="A142" t="e">
        <f ca="1">E00251514218521</f>
        <v>#NAME?</v>
      </c>
      <c r="B142">
        <v>827</v>
      </c>
      <c r="C142" t="s">
        <v>56</v>
      </c>
      <c r="D142" s="1">
        <v>42012</v>
      </c>
      <c r="E142">
        <v>0</v>
      </c>
      <c r="F142">
        <v>0</v>
      </c>
      <c r="G142">
        <v>443</v>
      </c>
      <c r="H142" t="s">
        <v>145</v>
      </c>
      <c r="J142" t="s">
        <v>13</v>
      </c>
      <c r="K142">
        <v>55</v>
      </c>
    </row>
    <row r="143" spans="1:11">
      <c r="A143" t="e">
        <f ca="1">E00251510737521</f>
        <v>#NAME?</v>
      </c>
      <c r="B143">
        <v>100</v>
      </c>
      <c r="C143" t="s">
        <v>53</v>
      </c>
      <c r="D143" s="1">
        <v>42028</v>
      </c>
      <c r="E143">
        <v>4</v>
      </c>
      <c r="F143">
        <v>4</v>
      </c>
      <c r="G143">
        <v>3995</v>
      </c>
      <c r="H143" t="s">
        <v>147</v>
      </c>
      <c r="J143" t="s">
        <v>13</v>
      </c>
      <c r="K143">
        <v>65</v>
      </c>
    </row>
    <row r="144" spans="1:11">
      <c r="A144" t="e">
        <f ca="1">E00251510737521</f>
        <v>#NAME?</v>
      </c>
      <c r="B144">
        <v>100</v>
      </c>
      <c r="C144" t="s">
        <v>53</v>
      </c>
      <c r="D144" s="1">
        <v>42028</v>
      </c>
      <c r="E144">
        <v>4</v>
      </c>
      <c r="F144">
        <v>7</v>
      </c>
      <c r="G144">
        <v>8968</v>
      </c>
      <c r="H144" t="s">
        <v>148</v>
      </c>
      <c r="J144" t="s">
        <v>13</v>
      </c>
      <c r="K144">
        <v>65</v>
      </c>
    </row>
    <row r="145" spans="1:11">
      <c r="A145" t="e">
        <f ca="1">E00251528938321</f>
        <v>#NAME?</v>
      </c>
      <c r="B145">
        <v>272</v>
      </c>
      <c r="C145" t="s">
        <v>11</v>
      </c>
      <c r="D145" s="1">
        <v>42739</v>
      </c>
      <c r="E145">
        <v>9</v>
      </c>
      <c r="F145">
        <v>3</v>
      </c>
      <c r="G145">
        <v>40</v>
      </c>
      <c r="H145" t="s">
        <v>109</v>
      </c>
      <c r="J145" t="s">
        <v>13</v>
      </c>
      <c r="K145">
        <v>58</v>
      </c>
    </row>
    <row r="146" spans="1:11">
      <c r="A146" t="e">
        <f ca="1">E00251429317021</f>
        <v>#NAME?</v>
      </c>
      <c r="B146">
        <v>272</v>
      </c>
      <c r="C146" t="s">
        <v>11</v>
      </c>
      <c r="D146" s="1">
        <v>41656</v>
      </c>
      <c r="E146">
        <v>12</v>
      </c>
      <c r="F146">
        <v>0</v>
      </c>
      <c r="G146">
        <v>151</v>
      </c>
      <c r="H146" t="s">
        <v>41</v>
      </c>
      <c r="J146" t="s">
        <v>13</v>
      </c>
      <c r="K146">
        <v>51</v>
      </c>
    </row>
    <row r="147" spans="1:11">
      <c r="A147" t="e">
        <f ca="1">E00251429317021</f>
        <v>#NAME?</v>
      </c>
      <c r="B147">
        <v>272</v>
      </c>
      <c r="C147" t="s">
        <v>11</v>
      </c>
      <c r="D147" s="1">
        <v>42749</v>
      </c>
      <c r="E147">
        <v>0</v>
      </c>
      <c r="F147">
        <v>0</v>
      </c>
      <c r="G147">
        <v>836</v>
      </c>
      <c r="H147" t="s">
        <v>149</v>
      </c>
      <c r="J147" t="s">
        <v>13</v>
      </c>
      <c r="K147">
        <v>54</v>
      </c>
    </row>
    <row r="148" spans="1:11">
      <c r="A148" t="e">
        <f ca="1">E00251533607221</f>
        <v>#NAME?</v>
      </c>
      <c r="B148">
        <v>668</v>
      </c>
      <c r="C148" t="s">
        <v>150</v>
      </c>
      <c r="D148" s="1">
        <v>42374</v>
      </c>
      <c r="E148">
        <v>1</v>
      </c>
      <c r="F148">
        <v>0</v>
      </c>
      <c r="G148">
        <v>4946</v>
      </c>
      <c r="H148" t="s">
        <v>151</v>
      </c>
      <c r="J148" t="s">
        <v>13</v>
      </c>
      <c r="K148">
        <v>46</v>
      </c>
    </row>
    <row r="149" spans="1:11">
      <c r="A149" t="e">
        <f ca="1">E00251429350021</f>
        <v>#NAME?</v>
      </c>
      <c r="B149">
        <v>272</v>
      </c>
      <c r="C149" t="s">
        <v>11</v>
      </c>
      <c r="D149" s="1">
        <v>41298</v>
      </c>
      <c r="E149">
        <v>0</v>
      </c>
      <c r="F149">
        <v>0</v>
      </c>
      <c r="G149">
        <v>6829</v>
      </c>
      <c r="H149" t="s">
        <v>59</v>
      </c>
      <c r="J149" t="s">
        <v>13</v>
      </c>
      <c r="K149">
        <v>62</v>
      </c>
    </row>
    <row r="150" spans="1:11">
      <c r="A150" t="e">
        <f ca="1">E00251429251821</f>
        <v>#NAME?</v>
      </c>
      <c r="B150">
        <v>272</v>
      </c>
      <c r="C150" t="s">
        <v>11</v>
      </c>
      <c r="D150" s="1">
        <v>41656</v>
      </c>
      <c r="E150">
        <v>4</v>
      </c>
      <c r="F150">
        <v>0</v>
      </c>
      <c r="G150">
        <v>8703</v>
      </c>
      <c r="H150" t="s">
        <v>44</v>
      </c>
      <c r="J150" t="s">
        <v>13</v>
      </c>
      <c r="K150">
        <v>53</v>
      </c>
    </row>
    <row r="151" spans="1:11">
      <c r="A151" t="e">
        <f ca="1">E00251429251821</f>
        <v>#NAME?</v>
      </c>
      <c r="B151">
        <v>272</v>
      </c>
      <c r="C151" t="s">
        <v>11</v>
      </c>
      <c r="D151" s="1">
        <v>41656</v>
      </c>
      <c r="E151">
        <v>4</v>
      </c>
      <c r="F151">
        <v>2</v>
      </c>
      <c r="G151">
        <v>8871</v>
      </c>
      <c r="H151" t="s">
        <v>152</v>
      </c>
      <c r="J151" t="s">
        <v>13</v>
      </c>
      <c r="K151">
        <v>53</v>
      </c>
    </row>
    <row r="152" spans="1:11">
      <c r="A152" t="e">
        <f ca="1">E00251429251821</f>
        <v>#NAME?</v>
      </c>
      <c r="B152">
        <v>753</v>
      </c>
      <c r="C152" t="s">
        <v>75</v>
      </c>
      <c r="D152" s="1">
        <v>42393</v>
      </c>
      <c r="E152">
        <v>0</v>
      </c>
      <c r="F152">
        <v>2</v>
      </c>
      <c r="G152">
        <v>8086</v>
      </c>
      <c r="H152" t="s">
        <v>48</v>
      </c>
      <c r="J152" t="s">
        <v>13</v>
      </c>
      <c r="K152">
        <v>55</v>
      </c>
    </row>
    <row r="153" spans="1:11">
      <c r="A153" t="e">
        <f ca="1">E00251429251821</f>
        <v>#NAME?</v>
      </c>
      <c r="B153">
        <v>753</v>
      </c>
      <c r="C153" t="s">
        <v>75</v>
      </c>
      <c r="D153" s="1">
        <v>42750</v>
      </c>
      <c r="E153">
        <v>1</v>
      </c>
      <c r="F153">
        <v>0</v>
      </c>
      <c r="G153">
        <v>5123</v>
      </c>
      <c r="H153" t="s">
        <v>19</v>
      </c>
      <c r="J153" t="s">
        <v>13</v>
      </c>
      <c r="K153">
        <v>56</v>
      </c>
    </row>
    <row r="154" spans="1:11">
      <c r="A154" t="e">
        <f ca="1">E00251514725221</f>
        <v>#NAME?</v>
      </c>
      <c r="B154">
        <v>757</v>
      </c>
      <c r="C154" t="s">
        <v>153</v>
      </c>
      <c r="D154" s="1">
        <v>42995</v>
      </c>
      <c r="F154">
        <v>0</v>
      </c>
      <c r="G154">
        <v>8703</v>
      </c>
      <c r="H154" t="s">
        <v>44</v>
      </c>
      <c r="I154" t="s">
        <v>29</v>
      </c>
      <c r="J154" t="s">
        <v>30</v>
      </c>
      <c r="K154">
        <v>52</v>
      </c>
    </row>
    <row r="155" spans="1:11">
      <c r="A155" t="e">
        <f ca="1">E00251512504921</f>
        <v>#NAME?</v>
      </c>
      <c r="B155">
        <v>763</v>
      </c>
      <c r="C155" t="s">
        <v>101</v>
      </c>
      <c r="D155" s="1">
        <v>41661</v>
      </c>
      <c r="E155">
        <v>0</v>
      </c>
      <c r="F155">
        <v>0</v>
      </c>
      <c r="G155">
        <v>1341</v>
      </c>
      <c r="H155" t="s">
        <v>32</v>
      </c>
      <c r="J155" t="s">
        <v>13</v>
      </c>
      <c r="K155">
        <v>51</v>
      </c>
    </row>
    <row r="156" spans="1:11">
      <c r="A156" t="e">
        <f ca="1">E00251617666221</f>
        <v>#NAME?</v>
      </c>
      <c r="B156">
        <v>6046</v>
      </c>
      <c r="C156" t="s">
        <v>16</v>
      </c>
      <c r="D156" s="1">
        <v>42377</v>
      </c>
      <c r="E156">
        <v>0</v>
      </c>
      <c r="F156">
        <v>0</v>
      </c>
      <c r="G156">
        <v>718</v>
      </c>
      <c r="H156" t="s">
        <v>154</v>
      </c>
      <c r="J156" t="s">
        <v>13</v>
      </c>
      <c r="K156">
        <v>40</v>
      </c>
    </row>
    <row r="157" spans="1:11">
      <c r="A157" t="e">
        <f ca="1">E00251531964221</f>
        <v>#NAME?</v>
      </c>
      <c r="B157">
        <v>746</v>
      </c>
      <c r="C157" t="s">
        <v>31</v>
      </c>
      <c r="D157" s="1">
        <v>42762</v>
      </c>
      <c r="E157">
        <v>0</v>
      </c>
      <c r="F157">
        <v>0</v>
      </c>
      <c r="G157">
        <v>3722</v>
      </c>
      <c r="H157" t="s">
        <v>68</v>
      </c>
      <c r="J157" t="s">
        <v>13</v>
      </c>
      <c r="K157">
        <v>46</v>
      </c>
    </row>
    <row r="158" spans="1:11">
      <c r="A158" t="e">
        <f ca="1">E00251626527921</f>
        <v>#NAME?</v>
      </c>
      <c r="B158">
        <v>753</v>
      </c>
      <c r="C158" t="s">
        <v>75</v>
      </c>
      <c r="D158" s="1">
        <v>42754</v>
      </c>
      <c r="E158">
        <v>0</v>
      </c>
      <c r="F158">
        <v>1</v>
      </c>
      <c r="G158">
        <v>8026</v>
      </c>
      <c r="H158" t="s">
        <v>120</v>
      </c>
      <c r="J158" t="s">
        <v>13</v>
      </c>
      <c r="K158">
        <v>43</v>
      </c>
    </row>
    <row r="159" spans="1:11">
      <c r="A159" t="e">
        <f ca="1">E00251715544321</f>
        <v>#NAME?</v>
      </c>
      <c r="B159">
        <v>767</v>
      </c>
      <c r="C159" t="s">
        <v>45</v>
      </c>
      <c r="D159" s="1">
        <v>42026</v>
      </c>
      <c r="E159">
        <v>2</v>
      </c>
      <c r="F159">
        <v>1</v>
      </c>
      <c r="G159">
        <v>736</v>
      </c>
      <c r="H159" t="s">
        <v>155</v>
      </c>
      <c r="J159" t="s">
        <v>13</v>
      </c>
      <c r="K159">
        <v>43</v>
      </c>
    </row>
    <row r="160" spans="1:11">
      <c r="A160" t="e">
        <f ca="1">E00251715544321</f>
        <v>#NAME?</v>
      </c>
      <c r="B160">
        <v>767</v>
      </c>
      <c r="C160" t="s">
        <v>45</v>
      </c>
      <c r="D160" s="1">
        <v>42116</v>
      </c>
      <c r="F160">
        <v>2</v>
      </c>
      <c r="G160">
        <v>8926</v>
      </c>
      <c r="H160" t="s">
        <v>156</v>
      </c>
      <c r="I160" t="s">
        <v>29</v>
      </c>
      <c r="J160" t="s">
        <v>30</v>
      </c>
      <c r="K160">
        <v>43</v>
      </c>
    </row>
    <row r="161" spans="1:11">
      <c r="A161" t="e">
        <f ca="1">E00251711585721</f>
        <v>#NAME?</v>
      </c>
      <c r="B161">
        <v>1</v>
      </c>
      <c r="C161" t="s">
        <v>21</v>
      </c>
      <c r="D161" s="1">
        <v>42014</v>
      </c>
      <c r="E161">
        <v>6</v>
      </c>
      <c r="F161">
        <v>0</v>
      </c>
      <c r="G161">
        <v>8108</v>
      </c>
      <c r="H161" t="s">
        <v>157</v>
      </c>
      <c r="J161" t="s">
        <v>13</v>
      </c>
      <c r="K161">
        <v>54</v>
      </c>
    </row>
    <row r="162" spans="1:11">
      <c r="A162" t="e">
        <f ca="1">E00251524957221</f>
        <v>#NAME?</v>
      </c>
      <c r="B162">
        <v>746</v>
      </c>
      <c r="C162" t="s">
        <v>31</v>
      </c>
      <c r="D162" s="1">
        <v>42395</v>
      </c>
      <c r="E162">
        <v>8</v>
      </c>
      <c r="F162">
        <v>2</v>
      </c>
      <c r="G162">
        <v>3893</v>
      </c>
      <c r="H162" t="s">
        <v>92</v>
      </c>
      <c r="J162" t="s">
        <v>13</v>
      </c>
      <c r="K162">
        <v>56</v>
      </c>
    </row>
    <row r="163" spans="1:11">
      <c r="A163" t="e">
        <f ca="1">E00251532440721</f>
        <v>#NAME?</v>
      </c>
      <c r="B163">
        <v>734</v>
      </c>
      <c r="C163" t="s">
        <v>77</v>
      </c>
      <c r="D163" s="1">
        <v>41660</v>
      </c>
      <c r="E163">
        <v>2</v>
      </c>
      <c r="F163">
        <v>0</v>
      </c>
      <c r="G163">
        <v>7051</v>
      </c>
      <c r="H163" t="s">
        <v>129</v>
      </c>
      <c r="J163" t="s">
        <v>13</v>
      </c>
      <c r="K163">
        <v>54</v>
      </c>
    </row>
    <row r="164" spans="1:11">
      <c r="A164" t="e">
        <f ca="1">E00251617643721</f>
        <v>#NAME?</v>
      </c>
      <c r="B164">
        <v>769</v>
      </c>
      <c r="C164" t="s">
        <v>26</v>
      </c>
      <c r="D164" s="1">
        <v>42760</v>
      </c>
      <c r="E164">
        <v>1</v>
      </c>
      <c r="F164">
        <v>0</v>
      </c>
      <c r="G164">
        <v>4946</v>
      </c>
      <c r="H164" t="s">
        <v>151</v>
      </c>
      <c r="J164" t="s">
        <v>13</v>
      </c>
      <c r="K164">
        <v>49</v>
      </c>
    </row>
    <row r="165" spans="1:11">
      <c r="A165" t="e">
        <f ca="1">E00251424016021</f>
        <v>#NAME?</v>
      </c>
      <c r="B165">
        <v>754</v>
      </c>
      <c r="C165" t="s">
        <v>73</v>
      </c>
      <c r="D165" s="1">
        <v>42786</v>
      </c>
      <c r="F165">
        <v>0</v>
      </c>
      <c r="G165">
        <v>897</v>
      </c>
      <c r="H165" t="s">
        <v>28</v>
      </c>
      <c r="I165" t="s">
        <v>29</v>
      </c>
      <c r="J165" t="s">
        <v>30</v>
      </c>
      <c r="K165">
        <v>62</v>
      </c>
    </row>
    <row r="166" spans="1:11">
      <c r="A166" t="e">
        <f ca="1">E00251427391321</f>
        <v>#NAME?</v>
      </c>
      <c r="B166">
        <v>771</v>
      </c>
      <c r="C166" t="s">
        <v>138</v>
      </c>
      <c r="D166" s="1">
        <v>40912</v>
      </c>
      <c r="E166">
        <v>0</v>
      </c>
      <c r="F166">
        <v>0</v>
      </c>
      <c r="G166">
        <v>2161</v>
      </c>
      <c r="H166" t="s">
        <v>22</v>
      </c>
      <c r="J166" t="s">
        <v>13</v>
      </c>
      <c r="K166">
        <v>44</v>
      </c>
    </row>
    <row r="167" spans="1:11">
      <c r="A167" t="e">
        <f ca="1">E00251513752721</f>
        <v>#NAME?</v>
      </c>
      <c r="B167">
        <v>744</v>
      </c>
      <c r="C167" t="s">
        <v>34</v>
      </c>
      <c r="D167" s="1">
        <v>41650</v>
      </c>
      <c r="E167">
        <v>2</v>
      </c>
      <c r="F167">
        <v>0</v>
      </c>
      <c r="G167">
        <v>8009</v>
      </c>
      <c r="H167" t="s">
        <v>158</v>
      </c>
      <c r="J167" t="s">
        <v>13</v>
      </c>
      <c r="K167">
        <v>54</v>
      </c>
    </row>
    <row r="168" spans="1:11">
      <c r="A168" t="e">
        <f ca="1">E00251513752721</f>
        <v>#NAME?</v>
      </c>
      <c r="B168">
        <v>744</v>
      </c>
      <c r="C168" t="s">
        <v>34</v>
      </c>
      <c r="D168" s="1">
        <v>42370</v>
      </c>
      <c r="E168">
        <v>1</v>
      </c>
      <c r="F168">
        <v>0</v>
      </c>
      <c r="G168">
        <v>8183</v>
      </c>
      <c r="H168" t="s">
        <v>159</v>
      </c>
      <c r="J168" t="s">
        <v>13</v>
      </c>
      <c r="K168">
        <v>56</v>
      </c>
    </row>
    <row r="169" spans="1:11">
      <c r="A169" t="e">
        <f ca="1">E00251432302421</f>
        <v>#NAME?</v>
      </c>
      <c r="B169">
        <v>6046</v>
      </c>
      <c r="C169" t="s">
        <v>16</v>
      </c>
      <c r="D169" s="1">
        <v>42017</v>
      </c>
      <c r="E169">
        <v>0</v>
      </c>
      <c r="F169">
        <v>0</v>
      </c>
      <c r="G169">
        <v>449</v>
      </c>
      <c r="H169" t="s">
        <v>79</v>
      </c>
      <c r="J169" t="s">
        <v>13</v>
      </c>
      <c r="K169">
        <v>57</v>
      </c>
    </row>
    <row r="170" spans="1:11">
      <c r="A170" t="e">
        <f ca="1">E00251532351021</f>
        <v>#NAME?</v>
      </c>
      <c r="B170">
        <v>6046</v>
      </c>
      <c r="C170" t="s">
        <v>16</v>
      </c>
      <c r="D170" s="1">
        <v>41659</v>
      </c>
      <c r="E170">
        <v>9</v>
      </c>
      <c r="F170">
        <v>1</v>
      </c>
      <c r="G170">
        <v>9921</v>
      </c>
      <c r="H170" t="s">
        <v>78</v>
      </c>
      <c r="J170" t="s">
        <v>13</v>
      </c>
      <c r="K170">
        <v>55</v>
      </c>
    </row>
    <row r="171" spans="1:11">
      <c r="A171" t="e">
        <f ca="1">E00251532351021</f>
        <v>#NAME?</v>
      </c>
      <c r="B171">
        <v>6046</v>
      </c>
      <c r="C171" t="s">
        <v>16</v>
      </c>
      <c r="D171" s="1">
        <v>41659</v>
      </c>
      <c r="E171">
        <v>9</v>
      </c>
      <c r="F171">
        <v>3</v>
      </c>
      <c r="G171">
        <v>8914</v>
      </c>
      <c r="H171" t="s">
        <v>160</v>
      </c>
      <c r="J171" t="s">
        <v>13</v>
      </c>
      <c r="K171">
        <v>55</v>
      </c>
    </row>
    <row r="172" spans="1:11">
      <c r="A172" t="e">
        <f ca="1">E00251615150021</f>
        <v>#NAME?</v>
      </c>
      <c r="B172">
        <v>763</v>
      </c>
      <c r="C172" t="s">
        <v>101</v>
      </c>
      <c r="D172" s="1">
        <v>42386</v>
      </c>
      <c r="E172">
        <v>5</v>
      </c>
      <c r="F172">
        <v>0</v>
      </c>
      <c r="G172">
        <v>6525</v>
      </c>
      <c r="H172" t="s">
        <v>115</v>
      </c>
      <c r="J172" t="s">
        <v>13</v>
      </c>
      <c r="K172">
        <v>40</v>
      </c>
    </row>
    <row r="173" spans="1:11">
      <c r="A173" t="e">
        <f ca="1">E00251432398121</f>
        <v>#NAME?</v>
      </c>
      <c r="B173">
        <v>777</v>
      </c>
      <c r="C173" t="s">
        <v>123</v>
      </c>
      <c r="D173" s="1">
        <v>41279</v>
      </c>
      <c r="E173">
        <v>3</v>
      </c>
      <c r="F173">
        <v>0</v>
      </c>
      <c r="G173">
        <v>6419</v>
      </c>
      <c r="H173" t="s">
        <v>161</v>
      </c>
      <c r="J173" t="s">
        <v>13</v>
      </c>
      <c r="K173">
        <v>53</v>
      </c>
    </row>
    <row r="174" spans="1:11">
      <c r="A174" t="e">
        <f ca="1">E00251515316621</f>
        <v>#NAME?</v>
      </c>
      <c r="B174">
        <v>1</v>
      </c>
      <c r="C174" t="s">
        <v>21</v>
      </c>
      <c r="D174" s="1">
        <v>42758</v>
      </c>
      <c r="E174">
        <v>0</v>
      </c>
      <c r="F174">
        <v>0</v>
      </c>
      <c r="G174">
        <v>194</v>
      </c>
      <c r="H174" t="s">
        <v>162</v>
      </c>
      <c r="J174" t="s">
        <v>13</v>
      </c>
      <c r="K174">
        <v>47</v>
      </c>
    </row>
    <row r="175" spans="1:11">
      <c r="A175" t="e">
        <f ca="1">E00251615269521</f>
        <v>#NAME?</v>
      </c>
      <c r="B175">
        <v>86</v>
      </c>
      <c r="C175" t="s">
        <v>51</v>
      </c>
      <c r="D175" s="1">
        <v>41640</v>
      </c>
      <c r="E175">
        <v>1</v>
      </c>
      <c r="F175">
        <v>1</v>
      </c>
      <c r="G175">
        <v>9929</v>
      </c>
      <c r="H175" t="s">
        <v>58</v>
      </c>
      <c r="J175" t="s">
        <v>13</v>
      </c>
      <c r="K175">
        <v>54</v>
      </c>
    </row>
    <row r="176" spans="1:11">
      <c r="A176" t="e">
        <f ca="1">E00251615269521</f>
        <v>#NAME?</v>
      </c>
      <c r="B176">
        <v>975</v>
      </c>
      <c r="C176" t="s">
        <v>163</v>
      </c>
      <c r="D176" s="1">
        <v>42014</v>
      </c>
      <c r="E176">
        <v>0</v>
      </c>
      <c r="F176">
        <v>0</v>
      </c>
      <c r="G176">
        <v>7860</v>
      </c>
      <c r="H176" t="s">
        <v>164</v>
      </c>
      <c r="J176" t="s">
        <v>13</v>
      </c>
      <c r="K176">
        <v>55</v>
      </c>
    </row>
    <row r="177" spans="1:11">
      <c r="A177" t="e">
        <f ca="1">E00251532878921</f>
        <v>#NAME?</v>
      </c>
      <c r="B177">
        <v>746</v>
      </c>
      <c r="C177" t="s">
        <v>31</v>
      </c>
      <c r="D177" s="1">
        <v>42749</v>
      </c>
      <c r="E177">
        <v>0</v>
      </c>
      <c r="F177">
        <v>1</v>
      </c>
      <c r="G177">
        <v>1371</v>
      </c>
      <c r="H177" t="s">
        <v>33</v>
      </c>
      <c r="J177" t="s">
        <v>13</v>
      </c>
      <c r="K177">
        <v>65</v>
      </c>
    </row>
    <row r="178" spans="1:11">
      <c r="A178" t="e">
        <f ca="1">E00251439569621</f>
        <v>#NAME?</v>
      </c>
      <c r="B178">
        <v>729</v>
      </c>
      <c r="C178" t="s">
        <v>14</v>
      </c>
      <c r="D178" s="1">
        <v>41293</v>
      </c>
      <c r="E178">
        <v>0</v>
      </c>
      <c r="F178">
        <v>0</v>
      </c>
      <c r="G178">
        <v>806</v>
      </c>
      <c r="H178" t="s">
        <v>39</v>
      </c>
      <c r="J178" t="s">
        <v>13</v>
      </c>
      <c r="K178">
        <v>61</v>
      </c>
    </row>
    <row r="179" spans="1:11">
      <c r="A179" t="e">
        <f ca="1">E00251439569621</f>
        <v>#NAME?</v>
      </c>
      <c r="B179">
        <v>744</v>
      </c>
      <c r="C179" t="s">
        <v>34</v>
      </c>
      <c r="D179" s="1">
        <v>42755</v>
      </c>
      <c r="E179">
        <v>0</v>
      </c>
      <c r="F179">
        <v>0</v>
      </c>
      <c r="G179">
        <v>7751</v>
      </c>
      <c r="H179" t="s">
        <v>165</v>
      </c>
      <c r="J179" t="s">
        <v>13</v>
      </c>
      <c r="K179">
        <v>65</v>
      </c>
    </row>
    <row r="180" spans="1:11">
      <c r="A180" t="e">
        <f ca="1">E00251429387421</f>
        <v>#NAME?</v>
      </c>
      <c r="B180">
        <v>753</v>
      </c>
      <c r="C180" t="s">
        <v>75</v>
      </c>
      <c r="D180" s="1">
        <v>42009</v>
      </c>
      <c r="E180">
        <v>2</v>
      </c>
      <c r="F180">
        <v>0</v>
      </c>
      <c r="G180">
        <v>689</v>
      </c>
      <c r="H180" t="s">
        <v>166</v>
      </c>
      <c r="J180" t="s">
        <v>13</v>
      </c>
      <c r="K180">
        <v>48</v>
      </c>
    </row>
    <row r="181" spans="1:11">
      <c r="A181" t="e">
        <f ca="1">E00251513292821</f>
        <v>#NAME?</v>
      </c>
      <c r="B181">
        <v>726</v>
      </c>
      <c r="C181" t="s">
        <v>46</v>
      </c>
      <c r="D181" s="1">
        <v>40917</v>
      </c>
      <c r="E181">
        <v>1</v>
      </c>
      <c r="F181">
        <v>0</v>
      </c>
      <c r="G181">
        <v>5123</v>
      </c>
      <c r="H181" t="s">
        <v>19</v>
      </c>
      <c r="J181" t="s">
        <v>13</v>
      </c>
      <c r="K181">
        <v>52</v>
      </c>
    </row>
    <row r="182" spans="1:11">
      <c r="A182" t="e">
        <f ca="1">E00251513359021</f>
        <v>#NAME?</v>
      </c>
      <c r="B182">
        <v>772</v>
      </c>
      <c r="C182" t="s">
        <v>36</v>
      </c>
      <c r="D182" s="1">
        <v>41283</v>
      </c>
      <c r="E182">
        <v>0</v>
      </c>
      <c r="F182">
        <v>0</v>
      </c>
      <c r="G182">
        <v>806</v>
      </c>
      <c r="H182" t="s">
        <v>39</v>
      </c>
      <c r="J182" t="s">
        <v>13</v>
      </c>
      <c r="K182">
        <v>57</v>
      </c>
    </row>
    <row r="183" spans="1:11">
      <c r="A183" t="e">
        <f ca="1">E00251513359021</f>
        <v>#NAME?</v>
      </c>
      <c r="B183">
        <v>772</v>
      </c>
      <c r="C183" t="s">
        <v>36</v>
      </c>
      <c r="D183" s="1">
        <v>41283</v>
      </c>
      <c r="E183">
        <v>0</v>
      </c>
      <c r="F183">
        <v>1</v>
      </c>
      <c r="G183">
        <v>8026</v>
      </c>
      <c r="H183" t="s">
        <v>120</v>
      </c>
      <c r="J183" t="s">
        <v>13</v>
      </c>
      <c r="K183">
        <v>57</v>
      </c>
    </row>
    <row r="184" spans="1:11">
      <c r="A184" t="e">
        <f ca="1">E00251429331821</f>
        <v>#NAME?</v>
      </c>
      <c r="B184">
        <v>272</v>
      </c>
      <c r="C184" t="s">
        <v>11</v>
      </c>
      <c r="D184" s="1">
        <v>41665</v>
      </c>
      <c r="E184">
        <v>0</v>
      </c>
      <c r="F184">
        <v>0</v>
      </c>
      <c r="G184">
        <v>7798</v>
      </c>
      <c r="H184" t="s">
        <v>167</v>
      </c>
      <c r="J184" t="s">
        <v>13</v>
      </c>
      <c r="K184">
        <v>56</v>
      </c>
    </row>
    <row r="185" spans="1:11">
      <c r="A185" t="e">
        <f ca="1">E00251429331821</f>
        <v>#NAME?</v>
      </c>
      <c r="B185">
        <v>272</v>
      </c>
      <c r="C185" t="s">
        <v>11</v>
      </c>
      <c r="D185" s="1">
        <v>42399</v>
      </c>
      <c r="E185">
        <v>0</v>
      </c>
      <c r="F185">
        <v>0</v>
      </c>
      <c r="G185">
        <v>7754</v>
      </c>
      <c r="H185" t="s">
        <v>168</v>
      </c>
      <c r="J185" t="s">
        <v>13</v>
      </c>
      <c r="K185">
        <v>58</v>
      </c>
    </row>
    <row r="186" spans="1:11">
      <c r="A186" t="e">
        <f ca="1">E00251429205421</f>
        <v>#NAME?</v>
      </c>
      <c r="B186">
        <v>639</v>
      </c>
      <c r="C186" t="s">
        <v>23</v>
      </c>
      <c r="D186" s="1">
        <v>42487</v>
      </c>
      <c r="E186">
        <v>23</v>
      </c>
      <c r="F186">
        <v>4</v>
      </c>
      <c r="G186">
        <v>9425</v>
      </c>
      <c r="H186" t="s">
        <v>169</v>
      </c>
      <c r="J186" t="s">
        <v>25</v>
      </c>
      <c r="K186">
        <v>42</v>
      </c>
    </row>
    <row r="187" spans="1:11">
      <c r="A187" t="e">
        <f ca="1">E00251432274421</f>
        <v>#NAME?</v>
      </c>
      <c r="B187">
        <v>6046</v>
      </c>
      <c r="C187" t="s">
        <v>16</v>
      </c>
      <c r="D187" s="1">
        <v>42749</v>
      </c>
      <c r="E187">
        <v>1</v>
      </c>
      <c r="F187">
        <v>0</v>
      </c>
      <c r="G187">
        <v>62</v>
      </c>
      <c r="H187" t="s">
        <v>170</v>
      </c>
      <c r="J187" t="s">
        <v>13</v>
      </c>
      <c r="K187">
        <v>51</v>
      </c>
    </row>
    <row r="188" spans="1:11">
      <c r="A188" t="e">
        <f ca="1">E00251424802621</f>
        <v>#NAME?</v>
      </c>
      <c r="B188">
        <v>100</v>
      </c>
      <c r="C188" t="s">
        <v>53</v>
      </c>
      <c r="D188" s="1">
        <v>42748</v>
      </c>
      <c r="E188">
        <v>3</v>
      </c>
      <c r="F188">
        <v>0</v>
      </c>
      <c r="G188">
        <v>4495</v>
      </c>
      <c r="H188" t="s">
        <v>171</v>
      </c>
      <c r="J188" t="s">
        <v>13</v>
      </c>
      <c r="K188">
        <v>50</v>
      </c>
    </row>
    <row r="189" spans="1:11">
      <c r="A189" t="e">
        <f ca="1">E00251524958821</f>
        <v>#NAME?</v>
      </c>
      <c r="B189">
        <v>746</v>
      </c>
      <c r="C189" t="s">
        <v>31</v>
      </c>
      <c r="D189" s="1">
        <v>41657</v>
      </c>
      <c r="E189">
        <v>0</v>
      </c>
      <c r="F189">
        <v>0</v>
      </c>
      <c r="G189">
        <v>1341</v>
      </c>
      <c r="H189" t="s">
        <v>32</v>
      </c>
      <c r="J189" t="s">
        <v>13</v>
      </c>
      <c r="K189">
        <v>64</v>
      </c>
    </row>
    <row r="190" spans="1:11">
      <c r="A190" t="e">
        <f ca="1">E00251513961521</f>
        <v>#NAME?</v>
      </c>
      <c r="B190">
        <v>744</v>
      </c>
      <c r="C190" t="s">
        <v>34</v>
      </c>
      <c r="D190" s="1">
        <v>42019</v>
      </c>
      <c r="E190">
        <v>0</v>
      </c>
      <c r="F190">
        <v>0</v>
      </c>
      <c r="G190">
        <v>2161</v>
      </c>
      <c r="H190" t="s">
        <v>22</v>
      </c>
      <c r="J190" t="s">
        <v>13</v>
      </c>
      <c r="K190">
        <v>40</v>
      </c>
    </row>
    <row r="191" spans="1:11">
      <c r="A191" t="e">
        <f ca="1">E00251432149421</f>
        <v>#NAME?</v>
      </c>
      <c r="B191">
        <v>6046</v>
      </c>
      <c r="C191" t="s">
        <v>16</v>
      </c>
      <c r="D191" s="1">
        <v>42750</v>
      </c>
      <c r="E191">
        <v>0</v>
      </c>
      <c r="F191">
        <v>1</v>
      </c>
      <c r="G191">
        <v>1371</v>
      </c>
      <c r="H191" t="s">
        <v>33</v>
      </c>
      <c r="J191" t="s">
        <v>13</v>
      </c>
      <c r="K191">
        <v>64</v>
      </c>
    </row>
    <row r="192" spans="1:11">
      <c r="A192" t="e">
        <f ca="1">E00251439068821</f>
        <v>#NAME?</v>
      </c>
      <c r="B192">
        <v>744</v>
      </c>
      <c r="C192" t="s">
        <v>34</v>
      </c>
      <c r="D192" s="1">
        <v>41277</v>
      </c>
      <c r="E192">
        <v>0</v>
      </c>
      <c r="F192">
        <v>0</v>
      </c>
      <c r="G192">
        <v>2188</v>
      </c>
      <c r="H192" t="s">
        <v>35</v>
      </c>
      <c r="J192" t="s">
        <v>13</v>
      </c>
      <c r="K192">
        <v>49</v>
      </c>
    </row>
    <row r="193" spans="1:11">
      <c r="A193" t="e">
        <f ca="1">E00251429776121</f>
        <v>#NAME?</v>
      </c>
      <c r="B193">
        <v>725</v>
      </c>
      <c r="C193" t="s">
        <v>38</v>
      </c>
      <c r="D193" s="1">
        <v>41288</v>
      </c>
      <c r="E193">
        <v>1</v>
      </c>
      <c r="F193">
        <v>2</v>
      </c>
      <c r="G193">
        <v>8086</v>
      </c>
      <c r="H193" t="s">
        <v>48</v>
      </c>
      <c r="J193" t="s">
        <v>13</v>
      </c>
      <c r="K193">
        <v>39</v>
      </c>
    </row>
    <row r="194" spans="1:11">
      <c r="A194" t="e">
        <f ca="1">E00251716516021</f>
        <v>#NAME?</v>
      </c>
      <c r="B194">
        <v>769</v>
      </c>
      <c r="C194" t="s">
        <v>26</v>
      </c>
      <c r="D194" s="1">
        <v>41292</v>
      </c>
      <c r="E194">
        <v>0</v>
      </c>
      <c r="F194">
        <v>0</v>
      </c>
      <c r="G194">
        <v>443</v>
      </c>
      <c r="H194" t="s">
        <v>145</v>
      </c>
      <c r="J194" t="s">
        <v>13</v>
      </c>
      <c r="K194">
        <v>49</v>
      </c>
    </row>
    <row r="195" spans="1:11">
      <c r="A195" t="e">
        <f ca="1">E00251429286121</f>
        <v>#NAME?</v>
      </c>
      <c r="B195">
        <v>272</v>
      </c>
      <c r="C195" t="s">
        <v>11</v>
      </c>
      <c r="D195" s="1">
        <v>42013</v>
      </c>
      <c r="E195">
        <v>3</v>
      </c>
      <c r="F195">
        <v>0</v>
      </c>
      <c r="G195">
        <v>5749</v>
      </c>
      <c r="H195" t="s">
        <v>172</v>
      </c>
      <c r="J195" t="s">
        <v>13</v>
      </c>
      <c r="K195">
        <v>65</v>
      </c>
    </row>
    <row r="196" spans="1:11">
      <c r="A196" t="e">
        <f ca="1">E00251429176121</f>
        <v>#NAME?</v>
      </c>
      <c r="B196">
        <v>753</v>
      </c>
      <c r="C196" t="s">
        <v>75</v>
      </c>
      <c r="D196" s="1">
        <v>42242</v>
      </c>
      <c r="F196">
        <v>0</v>
      </c>
      <c r="G196">
        <v>1</v>
      </c>
      <c r="H196" t="s">
        <v>173</v>
      </c>
      <c r="I196" t="s">
        <v>29</v>
      </c>
      <c r="J196" t="s">
        <v>30</v>
      </c>
      <c r="K196">
        <v>49</v>
      </c>
    </row>
    <row r="197" spans="1:11">
      <c r="A197" t="e">
        <f ca="1">E00251625264121</f>
        <v>#NAME?</v>
      </c>
      <c r="B197">
        <v>765</v>
      </c>
      <c r="C197" t="s">
        <v>174</v>
      </c>
      <c r="D197" s="1">
        <v>41290</v>
      </c>
      <c r="E197">
        <v>1</v>
      </c>
      <c r="F197">
        <v>0</v>
      </c>
      <c r="G197">
        <v>6902</v>
      </c>
      <c r="H197" t="s">
        <v>175</v>
      </c>
      <c r="J197" t="s">
        <v>13</v>
      </c>
      <c r="K197">
        <v>39</v>
      </c>
    </row>
    <row r="198" spans="1:11">
      <c r="A198" t="e">
        <f ca="1">E00251518870221</f>
        <v>#NAME?</v>
      </c>
      <c r="B198">
        <v>272</v>
      </c>
      <c r="C198" t="s">
        <v>11</v>
      </c>
      <c r="D198" s="1">
        <v>41288</v>
      </c>
      <c r="E198">
        <v>0</v>
      </c>
      <c r="F198">
        <v>0</v>
      </c>
      <c r="G198">
        <v>443</v>
      </c>
      <c r="H198" t="s">
        <v>145</v>
      </c>
      <c r="J198" t="s">
        <v>13</v>
      </c>
      <c r="K198">
        <v>48</v>
      </c>
    </row>
    <row r="199" spans="1:11">
      <c r="A199" t="e">
        <f ca="1">E00251715024021</f>
        <v>#NAME?</v>
      </c>
      <c r="B199">
        <v>39</v>
      </c>
      <c r="C199" t="s">
        <v>42</v>
      </c>
      <c r="D199" s="1">
        <v>42743</v>
      </c>
      <c r="E199">
        <v>7</v>
      </c>
      <c r="F199">
        <v>2</v>
      </c>
      <c r="G199">
        <v>9671</v>
      </c>
      <c r="H199" t="s">
        <v>176</v>
      </c>
      <c r="J199" t="s">
        <v>13</v>
      </c>
      <c r="K199">
        <v>40</v>
      </c>
    </row>
    <row r="200" spans="1:11">
      <c r="A200" t="e">
        <f ca="1">E00251430134821</f>
        <v>#NAME?</v>
      </c>
      <c r="B200">
        <v>726</v>
      </c>
      <c r="C200" t="s">
        <v>46</v>
      </c>
      <c r="D200" s="1">
        <v>41285</v>
      </c>
      <c r="E200">
        <v>0</v>
      </c>
      <c r="F200">
        <v>0</v>
      </c>
      <c r="G200">
        <v>7751</v>
      </c>
      <c r="H200" t="s">
        <v>165</v>
      </c>
      <c r="J200" t="s">
        <v>13</v>
      </c>
      <c r="K200">
        <v>54</v>
      </c>
    </row>
    <row r="201" spans="1:11">
      <c r="A201" t="e">
        <f ca="1">E00251430134821</f>
        <v>#NAME?</v>
      </c>
      <c r="B201">
        <v>726</v>
      </c>
      <c r="C201" t="s">
        <v>46</v>
      </c>
      <c r="D201" s="1">
        <v>41643</v>
      </c>
      <c r="E201">
        <v>0</v>
      </c>
      <c r="F201">
        <v>2</v>
      </c>
      <c r="G201">
        <v>7858</v>
      </c>
      <c r="H201" t="s">
        <v>177</v>
      </c>
      <c r="J201" t="s">
        <v>13</v>
      </c>
      <c r="K201">
        <v>55</v>
      </c>
    </row>
    <row r="202" spans="1:11">
      <c r="A202" t="e">
        <f ca="1">E00251430134821</f>
        <v>#NAME?</v>
      </c>
      <c r="B202">
        <v>726</v>
      </c>
      <c r="C202" t="s">
        <v>46</v>
      </c>
      <c r="D202" s="1">
        <v>42017</v>
      </c>
      <c r="E202">
        <v>0</v>
      </c>
      <c r="F202">
        <v>0</v>
      </c>
      <c r="G202">
        <v>7868</v>
      </c>
      <c r="H202" t="s">
        <v>178</v>
      </c>
      <c r="J202" t="s">
        <v>13</v>
      </c>
      <c r="K202">
        <v>56</v>
      </c>
    </row>
    <row r="203" spans="1:11">
      <c r="A203" t="e">
        <f ca="1">E00251529543221</f>
        <v>#NAME?</v>
      </c>
      <c r="B203">
        <v>725</v>
      </c>
      <c r="C203" t="s">
        <v>38</v>
      </c>
      <c r="D203" s="1">
        <v>42020</v>
      </c>
      <c r="E203">
        <v>0</v>
      </c>
      <c r="F203">
        <v>0</v>
      </c>
      <c r="G203">
        <v>7728</v>
      </c>
      <c r="H203" t="s">
        <v>179</v>
      </c>
      <c r="J203" t="s">
        <v>13</v>
      </c>
      <c r="K203">
        <v>59</v>
      </c>
    </row>
    <row r="204" spans="1:11">
      <c r="A204" t="e">
        <f ca="1">E00251615134721</f>
        <v>#NAME?</v>
      </c>
      <c r="B204">
        <v>763</v>
      </c>
      <c r="C204" t="s">
        <v>101</v>
      </c>
      <c r="D204" s="1">
        <v>42384</v>
      </c>
      <c r="E204">
        <v>0</v>
      </c>
      <c r="F204">
        <v>0</v>
      </c>
      <c r="G204">
        <v>7788</v>
      </c>
      <c r="H204" t="s">
        <v>180</v>
      </c>
      <c r="J204" t="s">
        <v>13</v>
      </c>
      <c r="K204">
        <v>64</v>
      </c>
    </row>
    <row r="205" spans="1:11">
      <c r="A205" t="e">
        <f ca="1">E00251619842621</f>
        <v>#NAME?</v>
      </c>
      <c r="B205">
        <v>827</v>
      </c>
      <c r="C205" t="s">
        <v>56</v>
      </c>
      <c r="D205" s="1">
        <v>42745</v>
      </c>
      <c r="E205">
        <v>0</v>
      </c>
      <c r="F205">
        <v>0</v>
      </c>
      <c r="G205">
        <v>7868</v>
      </c>
      <c r="H205" t="s">
        <v>178</v>
      </c>
      <c r="J205" t="s">
        <v>13</v>
      </c>
      <c r="K205">
        <v>40</v>
      </c>
    </row>
    <row r="206" spans="1:11">
      <c r="A206" t="e">
        <f ca="1">E00251439955221</f>
        <v>#NAME?</v>
      </c>
      <c r="B206">
        <v>827</v>
      </c>
      <c r="C206" t="s">
        <v>56</v>
      </c>
      <c r="D206" s="1">
        <v>40933</v>
      </c>
      <c r="E206">
        <v>1</v>
      </c>
      <c r="F206">
        <v>0</v>
      </c>
      <c r="G206">
        <v>5123</v>
      </c>
      <c r="H206" t="s">
        <v>19</v>
      </c>
      <c r="J206" t="s">
        <v>13</v>
      </c>
      <c r="K206">
        <v>48</v>
      </c>
    </row>
    <row r="207" spans="1:11">
      <c r="A207" t="e">
        <f ca="1">E00251531920921</f>
        <v>#NAME?</v>
      </c>
      <c r="B207">
        <v>729</v>
      </c>
      <c r="C207" t="s">
        <v>14</v>
      </c>
      <c r="D207" s="1">
        <v>42020</v>
      </c>
      <c r="E207">
        <v>1</v>
      </c>
      <c r="F207">
        <v>0</v>
      </c>
      <c r="G207">
        <v>585</v>
      </c>
      <c r="H207" t="s">
        <v>181</v>
      </c>
      <c r="J207" t="s">
        <v>13</v>
      </c>
      <c r="K207">
        <v>47</v>
      </c>
    </row>
    <row r="208" spans="1:11">
      <c r="A208" t="e">
        <f ca="1">E00251512209421</f>
        <v>#NAME?</v>
      </c>
      <c r="B208">
        <v>39</v>
      </c>
      <c r="C208" t="s">
        <v>42</v>
      </c>
      <c r="D208" s="1">
        <v>42026</v>
      </c>
      <c r="E208">
        <v>0</v>
      </c>
      <c r="F208">
        <v>0</v>
      </c>
      <c r="G208">
        <v>6449</v>
      </c>
      <c r="H208" t="s">
        <v>182</v>
      </c>
      <c r="J208" t="s">
        <v>13</v>
      </c>
      <c r="K208">
        <v>60</v>
      </c>
    </row>
    <row r="209" spans="1:11">
      <c r="A209" t="e">
        <f ca="1">E00251512209421</f>
        <v>#NAME?</v>
      </c>
      <c r="B209">
        <v>767</v>
      </c>
      <c r="C209" t="s">
        <v>45</v>
      </c>
      <c r="D209" s="1">
        <v>42150</v>
      </c>
      <c r="F209">
        <v>1</v>
      </c>
      <c r="G209">
        <v>9929</v>
      </c>
      <c r="H209" t="s">
        <v>58</v>
      </c>
      <c r="I209" t="s">
        <v>29</v>
      </c>
      <c r="J209" t="s">
        <v>30</v>
      </c>
      <c r="K209">
        <v>60</v>
      </c>
    </row>
    <row r="210" spans="1:11">
      <c r="A210" t="e">
        <f ca="1">E00251512209421</f>
        <v>#NAME?</v>
      </c>
      <c r="B210">
        <v>767</v>
      </c>
      <c r="C210" t="s">
        <v>45</v>
      </c>
      <c r="D210" s="1">
        <v>42170</v>
      </c>
      <c r="F210">
        <v>2</v>
      </c>
      <c r="G210">
        <v>9394</v>
      </c>
      <c r="H210" t="s">
        <v>57</v>
      </c>
      <c r="I210" t="s">
        <v>29</v>
      </c>
      <c r="J210" t="s">
        <v>30</v>
      </c>
      <c r="K210">
        <v>60</v>
      </c>
    </row>
    <row r="211" spans="1:11">
      <c r="A211" t="e">
        <f ca="1">E00251533165621</f>
        <v>#NAME?</v>
      </c>
      <c r="B211">
        <v>746</v>
      </c>
      <c r="C211" t="s">
        <v>31</v>
      </c>
      <c r="D211" s="1">
        <v>42388</v>
      </c>
      <c r="E211">
        <v>0</v>
      </c>
      <c r="F211">
        <v>0</v>
      </c>
      <c r="G211">
        <v>8624</v>
      </c>
      <c r="H211" t="s">
        <v>183</v>
      </c>
      <c r="J211" t="s">
        <v>13</v>
      </c>
      <c r="K211">
        <v>55</v>
      </c>
    </row>
    <row r="212" spans="1:11">
      <c r="A212" t="e">
        <f ca="1">E00251432427221</f>
        <v>#NAME?</v>
      </c>
      <c r="B212">
        <v>833</v>
      </c>
      <c r="C212" t="s">
        <v>184</v>
      </c>
      <c r="D212" s="1">
        <v>42381</v>
      </c>
      <c r="E212">
        <v>0</v>
      </c>
      <c r="F212">
        <v>0</v>
      </c>
      <c r="G212">
        <v>7751</v>
      </c>
      <c r="H212" t="s">
        <v>165</v>
      </c>
      <c r="J212" t="s">
        <v>13</v>
      </c>
      <c r="K212">
        <v>47</v>
      </c>
    </row>
    <row r="213" spans="1:11">
      <c r="A213" t="e">
        <f ca="1">E00251613168521</f>
        <v>#NAME?</v>
      </c>
      <c r="B213">
        <v>763</v>
      </c>
      <c r="C213" t="s">
        <v>101</v>
      </c>
      <c r="D213" s="1">
        <v>41647</v>
      </c>
      <c r="E213">
        <v>0</v>
      </c>
      <c r="F213">
        <v>0</v>
      </c>
      <c r="G213">
        <v>6829</v>
      </c>
      <c r="H213" t="s">
        <v>59</v>
      </c>
      <c r="J213" t="s">
        <v>13</v>
      </c>
      <c r="K213">
        <v>37</v>
      </c>
    </row>
    <row r="214" spans="1:11">
      <c r="A214" t="e">
        <f ca="1">E00251619839021</f>
        <v>#NAME?</v>
      </c>
      <c r="B214">
        <v>723</v>
      </c>
      <c r="C214" t="s">
        <v>185</v>
      </c>
      <c r="D214" s="1">
        <v>41721</v>
      </c>
      <c r="F214">
        <v>0</v>
      </c>
      <c r="G214">
        <v>9659</v>
      </c>
      <c r="H214" t="s">
        <v>186</v>
      </c>
      <c r="I214" t="s">
        <v>29</v>
      </c>
      <c r="J214" t="s">
        <v>30</v>
      </c>
      <c r="K214">
        <v>47</v>
      </c>
    </row>
    <row r="215" spans="1:11">
      <c r="A215" t="e">
        <f ca="1">E00251619839021</f>
        <v>#NAME?</v>
      </c>
      <c r="B215">
        <v>723</v>
      </c>
      <c r="C215" t="s">
        <v>185</v>
      </c>
      <c r="D215" s="1">
        <v>42015</v>
      </c>
      <c r="F215">
        <v>0</v>
      </c>
      <c r="G215">
        <v>9354</v>
      </c>
      <c r="H215" t="s">
        <v>187</v>
      </c>
      <c r="I215" t="s">
        <v>29</v>
      </c>
      <c r="J215" t="s">
        <v>30</v>
      </c>
      <c r="K215">
        <v>48</v>
      </c>
    </row>
    <row r="216" spans="1:11">
      <c r="A216" t="e">
        <f ca="1">E00251512352121</f>
        <v>#NAME?</v>
      </c>
      <c r="B216">
        <v>39</v>
      </c>
      <c r="C216" t="s">
        <v>42</v>
      </c>
      <c r="D216" s="1">
        <v>42752</v>
      </c>
      <c r="E216">
        <v>1</v>
      </c>
      <c r="F216">
        <v>3</v>
      </c>
      <c r="G216">
        <v>3607</v>
      </c>
      <c r="H216" t="s">
        <v>110</v>
      </c>
      <c r="J216" t="s">
        <v>13</v>
      </c>
      <c r="K216">
        <v>55</v>
      </c>
    </row>
    <row r="217" spans="1:11">
      <c r="A217" t="e">
        <f ca="1">E00251512352121</f>
        <v>#NAME?</v>
      </c>
      <c r="B217">
        <v>767</v>
      </c>
      <c r="C217" t="s">
        <v>45</v>
      </c>
      <c r="D217" s="1">
        <v>42753</v>
      </c>
      <c r="E217">
        <v>3</v>
      </c>
      <c r="F217">
        <v>8</v>
      </c>
      <c r="G217">
        <v>9929</v>
      </c>
      <c r="H217" t="s">
        <v>58</v>
      </c>
      <c r="J217" t="s">
        <v>13</v>
      </c>
      <c r="K217">
        <v>55</v>
      </c>
    </row>
    <row r="218" spans="1:11">
      <c r="A218" t="e">
        <f ca="1">E00251529504221</f>
        <v>#NAME?</v>
      </c>
      <c r="B218">
        <v>148</v>
      </c>
      <c r="C218" t="s">
        <v>18</v>
      </c>
      <c r="D218" s="1">
        <v>42740</v>
      </c>
      <c r="E218">
        <v>11</v>
      </c>
      <c r="F218">
        <v>1</v>
      </c>
      <c r="G218">
        <v>39</v>
      </c>
      <c r="H218" t="s">
        <v>188</v>
      </c>
      <c r="J218" t="s">
        <v>13</v>
      </c>
      <c r="K218">
        <v>50</v>
      </c>
    </row>
    <row r="219" spans="1:11">
      <c r="A219" t="e">
        <f ca="1">E00251529504221</f>
        <v>#NAME?</v>
      </c>
      <c r="B219">
        <v>148</v>
      </c>
      <c r="C219" t="s">
        <v>18</v>
      </c>
      <c r="D219" s="1">
        <v>42740</v>
      </c>
      <c r="E219">
        <v>11</v>
      </c>
      <c r="F219">
        <v>4</v>
      </c>
      <c r="G219">
        <v>205</v>
      </c>
      <c r="H219" t="s">
        <v>189</v>
      </c>
      <c r="J219" t="s">
        <v>13</v>
      </c>
      <c r="K219">
        <v>50</v>
      </c>
    </row>
    <row r="220" spans="1:11">
      <c r="A220" t="e">
        <f ca="1">E00251529504221</f>
        <v>#NAME?</v>
      </c>
      <c r="B220">
        <v>148</v>
      </c>
      <c r="C220" t="s">
        <v>18</v>
      </c>
      <c r="D220" s="1">
        <v>42740</v>
      </c>
      <c r="E220">
        <v>11</v>
      </c>
      <c r="F220">
        <v>6</v>
      </c>
      <c r="G220">
        <v>9921</v>
      </c>
      <c r="H220" t="s">
        <v>78</v>
      </c>
      <c r="J220" t="s">
        <v>13</v>
      </c>
      <c r="K220">
        <v>50</v>
      </c>
    </row>
    <row r="221" spans="1:11">
      <c r="A221" t="e">
        <f ca="1">E00251512525621</f>
        <v>#NAME?</v>
      </c>
      <c r="B221">
        <v>767</v>
      </c>
      <c r="C221" t="s">
        <v>45</v>
      </c>
      <c r="D221" s="1">
        <v>41304</v>
      </c>
      <c r="E221">
        <v>0</v>
      </c>
      <c r="F221">
        <v>3</v>
      </c>
      <c r="G221">
        <v>8071</v>
      </c>
      <c r="H221" t="s">
        <v>190</v>
      </c>
      <c r="J221" t="s">
        <v>13</v>
      </c>
      <c r="K221">
        <v>63</v>
      </c>
    </row>
    <row r="222" spans="1:11">
      <c r="A222" t="e">
        <f ca="1">E00251513365321</f>
        <v>#NAME?</v>
      </c>
      <c r="B222">
        <v>725</v>
      </c>
      <c r="C222" t="s">
        <v>38</v>
      </c>
      <c r="D222" s="1">
        <v>41653</v>
      </c>
      <c r="E222">
        <v>2</v>
      </c>
      <c r="F222">
        <v>1</v>
      </c>
      <c r="G222">
        <v>5451</v>
      </c>
      <c r="H222" t="s">
        <v>191</v>
      </c>
      <c r="J222" t="s">
        <v>13</v>
      </c>
      <c r="K222">
        <v>39</v>
      </c>
    </row>
    <row r="223" spans="1:11">
      <c r="A223" t="e">
        <f ca="1">E00251427363921</f>
        <v>#NAME?</v>
      </c>
      <c r="B223">
        <v>834</v>
      </c>
      <c r="C223" t="s">
        <v>146</v>
      </c>
      <c r="D223" s="1">
        <v>41656</v>
      </c>
      <c r="E223">
        <v>0</v>
      </c>
      <c r="F223">
        <v>0</v>
      </c>
      <c r="G223">
        <v>3859</v>
      </c>
      <c r="H223" t="s">
        <v>99</v>
      </c>
      <c r="J223" t="s">
        <v>13</v>
      </c>
      <c r="K223">
        <v>46</v>
      </c>
    </row>
    <row r="224" spans="1:11">
      <c r="A224" t="e">
        <f ca="1">E00251711670221</f>
        <v>#NAME?</v>
      </c>
      <c r="B224">
        <v>1</v>
      </c>
      <c r="C224" t="s">
        <v>21</v>
      </c>
      <c r="D224" s="1">
        <v>42020</v>
      </c>
      <c r="E224">
        <v>1</v>
      </c>
      <c r="F224">
        <v>5</v>
      </c>
      <c r="G224">
        <v>9354</v>
      </c>
      <c r="H224" t="s">
        <v>187</v>
      </c>
      <c r="J224" t="s">
        <v>13</v>
      </c>
      <c r="K224">
        <v>50</v>
      </c>
    </row>
    <row r="225" spans="1:11">
      <c r="A225" t="e">
        <f ca="1">E00251537633921</f>
        <v>#NAME?</v>
      </c>
      <c r="B225">
        <v>772</v>
      </c>
      <c r="C225" t="s">
        <v>36</v>
      </c>
      <c r="D225" s="1">
        <v>42397</v>
      </c>
      <c r="E225">
        <v>1</v>
      </c>
      <c r="F225">
        <v>3</v>
      </c>
      <c r="G225">
        <v>3607</v>
      </c>
      <c r="H225" t="s">
        <v>110</v>
      </c>
      <c r="J225" t="s">
        <v>13</v>
      </c>
      <c r="K225">
        <v>52</v>
      </c>
    </row>
    <row r="226" spans="1:11">
      <c r="A226" t="e">
        <f ca="1">E00251537633921</f>
        <v>#NAME?</v>
      </c>
      <c r="B226">
        <v>772</v>
      </c>
      <c r="C226" t="s">
        <v>36</v>
      </c>
      <c r="D226" s="1">
        <v>42397</v>
      </c>
      <c r="E226">
        <v>1</v>
      </c>
      <c r="F226">
        <v>6</v>
      </c>
      <c r="G226">
        <v>45</v>
      </c>
      <c r="H226" t="s">
        <v>84</v>
      </c>
      <c r="J226" t="s">
        <v>13</v>
      </c>
      <c r="K226">
        <v>52</v>
      </c>
    </row>
    <row r="227" spans="1:11">
      <c r="A227" t="e">
        <f ca="1">E00251439868821</f>
        <v>#NAME?</v>
      </c>
      <c r="B227">
        <v>6046</v>
      </c>
      <c r="C227" t="s">
        <v>16</v>
      </c>
      <c r="D227" s="1">
        <v>41300</v>
      </c>
      <c r="E227">
        <v>0</v>
      </c>
      <c r="F227">
        <v>1</v>
      </c>
      <c r="G227">
        <v>1371</v>
      </c>
      <c r="H227" t="s">
        <v>33</v>
      </c>
      <c r="J227" t="s">
        <v>13</v>
      </c>
      <c r="K227">
        <v>60</v>
      </c>
    </row>
    <row r="228" spans="1:11">
      <c r="A228" t="e">
        <f ca="1">E00251619842221</f>
        <v>#NAME?</v>
      </c>
      <c r="B228">
        <v>746</v>
      </c>
      <c r="C228" t="s">
        <v>31</v>
      </c>
      <c r="D228" s="1">
        <v>41659</v>
      </c>
      <c r="E228">
        <v>0</v>
      </c>
      <c r="F228">
        <v>1</v>
      </c>
      <c r="G228">
        <v>6812</v>
      </c>
      <c r="H228" t="s">
        <v>15</v>
      </c>
      <c r="J228" t="s">
        <v>13</v>
      </c>
      <c r="K228">
        <v>48</v>
      </c>
    </row>
    <row r="229" spans="1:11">
      <c r="A229" t="e">
        <f ca="1">E00251439842621</f>
        <v>#NAME?</v>
      </c>
      <c r="B229">
        <v>6046</v>
      </c>
      <c r="C229" t="s">
        <v>16</v>
      </c>
      <c r="D229" s="1">
        <v>40915</v>
      </c>
      <c r="E229">
        <v>0</v>
      </c>
      <c r="F229">
        <v>1</v>
      </c>
      <c r="G229">
        <v>6812</v>
      </c>
      <c r="H229" t="s">
        <v>15</v>
      </c>
      <c r="J229" t="s">
        <v>13</v>
      </c>
      <c r="K229">
        <v>39</v>
      </c>
    </row>
    <row r="230" spans="1:11">
      <c r="A230" t="e">
        <f ca="1">E00251439842621</f>
        <v>#NAME?</v>
      </c>
      <c r="B230">
        <v>6046</v>
      </c>
      <c r="C230" t="s">
        <v>16</v>
      </c>
      <c r="D230" s="1">
        <v>40938</v>
      </c>
      <c r="E230">
        <v>0</v>
      </c>
      <c r="F230">
        <v>1</v>
      </c>
      <c r="G230">
        <v>6812</v>
      </c>
      <c r="H230" t="s">
        <v>15</v>
      </c>
      <c r="J230" t="s">
        <v>13</v>
      </c>
      <c r="K230">
        <v>39</v>
      </c>
    </row>
    <row r="231" spans="1:11">
      <c r="A231" t="e">
        <f ca="1">E00251429706621</f>
        <v>#NAME?</v>
      </c>
      <c r="B231">
        <v>746</v>
      </c>
      <c r="C231" t="s">
        <v>31</v>
      </c>
      <c r="D231" s="1">
        <v>42388</v>
      </c>
      <c r="E231">
        <v>0</v>
      </c>
      <c r="F231">
        <v>0</v>
      </c>
      <c r="G231">
        <v>8603</v>
      </c>
      <c r="H231" t="s">
        <v>192</v>
      </c>
      <c r="J231" t="s">
        <v>13</v>
      </c>
      <c r="K231">
        <v>48</v>
      </c>
    </row>
    <row r="232" spans="1:11">
      <c r="A232" t="e">
        <f ca="1">E00251526889621</f>
        <v>#NAME?</v>
      </c>
      <c r="B232">
        <v>754</v>
      </c>
      <c r="C232" t="s">
        <v>73</v>
      </c>
      <c r="D232" s="1">
        <v>42760</v>
      </c>
      <c r="E232">
        <v>3</v>
      </c>
      <c r="F232">
        <v>0</v>
      </c>
      <c r="G232">
        <v>8801</v>
      </c>
      <c r="H232" t="s">
        <v>20</v>
      </c>
      <c r="J232" t="s">
        <v>13</v>
      </c>
      <c r="K232">
        <v>51</v>
      </c>
    </row>
    <row r="233" spans="1:11">
      <c r="A233" t="e">
        <f ca="1">E00251526889621</f>
        <v>#NAME?</v>
      </c>
      <c r="B233">
        <v>754</v>
      </c>
      <c r="C233" t="s">
        <v>73</v>
      </c>
      <c r="D233" s="1">
        <v>42760</v>
      </c>
      <c r="E233">
        <v>3</v>
      </c>
      <c r="F233">
        <v>2</v>
      </c>
      <c r="G233">
        <v>8819</v>
      </c>
      <c r="H233" t="s">
        <v>193</v>
      </c>
      <c r="J233" t="s">
        <v>13</v>
      </c>
      <c r="K233">
        <v>51</v>
      </c>
    </row>
    <row r="234" spans="1:11">
      <c r="A234" t="e">
        <f ca="1">E00251417960121</f>
        <v>#NAME?</v>
      </c>
      <c r="B234">
        <v>39</v>
      </c>
      <c r="C234" t="s">
        <v>42</v>
      </c>
      <c r="D234" s="1">
        <v>40921</v>
      </c>
      <c r="E234">
        <v>3</v>
      </c>
      <c r="F234">
        <v>0</v>
      </c>
      <c r="G234">
        <v>8819</v>
      </c>
      <c r="H234" t="s">
        <v>193</v>
      </c>
      <c r="J234" t="s">
        <v>13</v>
      </c>
      <c r="K234">
        <v>60</v>
      </c>
    </row>
    <row r="235" spans="1:11">
      <c r="A235" t="e">
        <f ca="1">E00251429396721</f>
        <v>#NAME?</v>
      </c>
      <c r="B235">
        <v>753</v>
      </c>
      <c r="C235" t="s">
        <v>75</v>
      </c>
      <c r="D235" s="1">
        <v>42389</v>
      </c>
      <c r="E235">
        <v>4</v>
      </c>
      <c r="F235">
        <v>1</v>
      </c>
      <c r="G235">
        <v>309</v>
      </c>
      <c r="H235" t="s">
        <v>194</v>
      </c>
      <c r="J235" t="s">
        <v>13</v>
      </c>
      <c r="K235">
        <v>55</v>
      </c>
    </row>
    <row r="236" spans="1:11">
      <c r="A236" t="e">
        <f ca="1">E00251417957321</f>
        <v>#NAME?</v>
      </c>
      <c r="B236">
        <v>39</v>
      </c>
      <c r="C236" t="s">
        <v>42</v>
      </c>
      <c r="D236" s="1">
        <v>40932</v>
      </c>
      <c r="E236">
        <v>0</v>
      </c>
      <c r="F236">
        <v>1</v>
      </c>
      <c r="G236">
        <v>8026</v>
      </c>
      <c r="H236" t="s">
        <v>120</v>
      </c>
      <c r="J236" t="s">
        <v>13</v>
      </c>
      <c r="K236">
        <v>38</v>
      </c>
    </row>
    <row r="237" spans="1:11">
      <c r="A237" t="e">
        <f ca="1">E00251528150321</f>
        <v>#NAME?</v>
      </c>
      <c r="B237">
        <v>763</v>
      </c>
      <c r="C237" t="s">
        <v>101</v>
      </c>
      <c r="D237" s="1">
        <v>42033</v>
      </c>
      <c r="E237">
        <v>0</v>
      </c>
      <c r="F237">
        <v>0</v>
      </c>
      <c r="G237">
        <v>864</v>
      </c>
      <c r="H237" t="s">
        <v>195</v>
      </c>
      <c r="J237" t="s">
        <v>13</v>
      </c>
      <c r="K237">
        <v>50</v>
      </c>
    </row>
    <row r="238" spans="1:11">
      <c r="A238" t="e">
        <f ca="1">E00251429215421</f>
        <v>#NAME?</v>
      </c>
      <c r="B238">
        <v>734</v>
      </c>
      <c r="C238" t="s">
        <v>77</v>
      </c>
      <c r="D238" s="1">
        <v>42021</v>
      </c>
      <c r="E238">
        <v>0</v>
      </c>
      <c r="F238">
        <v>1</v>
      </c>
      <c r="G238">
        <v>7739</v>
      </c>
      <c r="H238" t="s">
        <v>196</v>
      </c>
      <c r="J238" t="s">
        <v>13</v>
      </c>
      <c r="K238">
        <v>46</v>
      </c>
    </row>
    <row r="239" spans="1:11">
      <c r="A239" t="e">
        <f ca="1">E00251526602321</f>
        <v>#NAME?</v>
      </c>
      <c r="B239">
        <v>1</v>
      </c>
      <c r="C239" t="s">
        <v>21</v>
      </c>
      <c r="D239" s="1">
        <v>42372</v>
      </c>
      <c r="E239">
        <v>6</v>
      </c>
      <c r="F239">
        <v>3</v>
      </c>
      <c r="G239">
        <v>9764</v>
      </c>
      <c r="H239" t="s">
        <v>197</v>
      </c>
      <c r="J239" t="s">
        <v>13</v>
      </c>
      <c r="K239">
        <v>60</v>
      </c>
    </row>
    <row r="240" spans="1:11">
      <c r="A240" t="e">
        <f ca="1">E00251716594621</f>
        <v>#NAME?</v>
      </c>
      <c r="B240">
        <v>6046</v>
      </c>
      <c r="C240" t="s">
        <v>16</v>
      </c>
      <c r="D240" s="1">
        <v>41290</v>
      </c>
      <c r="E240">
        <v>2</v>
      </c>
      <c r="F240">
        <v>0</v>
      </c>
      <c r="G240">
        <v>6029</v>
      </c>
      <c r="H240" t="s">
        <v>198</v>
      </c>
      <c r="J240" t="s">
        <v>13</v>
      </c>
      <c r="K240">
        <v>52</v>
      </c>
    </row>
    <row r="241" spans="1:11">
      <c r="A241" t="e">
        <f ca="1">E00251528877721</f>
        <v>#NAME?</v>
      </c>
      <c r="B241">
        <v>272</v>
      </c>
      <c r="C241" t="s">
        <v>11</v>
      </c>
      <c r="D241" s="1">
        <v>42753</v>
      </c>
      <c r="E241">
        <v>0</v>
      </c>
      <c r="F241">
        <v>0</v>
      </c>
      <c r="G241">
        <v>672</v>
      </c>
      <c r="H241" t="s">
        <v>199</v>
      </c>
      <c r="J241" t="s">
        <v>13</v>
      </c>
      <c r="K241">
        <v>50</v>
      </c>
    </row>
    <row r="242" spans="1:11">
      <c r="A242" t="e">
        <f ca="1">E00251715048221</f>
        <v>#NAME?</v>
      </c>
      <c r="B242">
        <v>39</v>
      </c>
      <c r="C242" t="s">
        <v>42</v>
      </c>
      <c r="D242" s="1">
        <v>40926</v>
      </c>
      <c r="E242">
        <v>0</v>
      </c>
      <c r="F242">
        <v>0</v>
      </c>
      <c r="G242">
        <v>672</v>
      </c>
      <c r="H242" t="s">
        <v>199</v>
      </c>
      <c r="J242" t="s">
        <v>13</v>
      </c>
      <c r="K242">
        <v>43</v>
      </c>
    </row>
    <row r="243" spans="1:11">
      <c r="A243" t="e">
        <f ca="1">E00251510545921</f>
        <v>#NAME?</v>
      </c>
      <c r="B243">
        <v>742</v>
      </c>
      <c r="C243" t="s">
        <v>61</v>
      </c>
      <c r="D243" s="1">
        <v>41651</v>
      </c>
      <c r="E243">
        <v>0</v>
      </c>
      <c r="F243">
        <v>1</v>
      </c>
      <c r="G243">
        <v>8026</v>
      </c>
      <c r="H243" t="s">
        <v>120</v>
      </c>
      <c r="J243" t="s">
        <v>13</v>
      </c>
      <c r="K243">
        <v>54</v>
      </c>
    </row>
    <row r="244" spans="1:11">
      <c r="A244" t="e">
        <f ca="1">E00251617573321</f>
        <v>#NAME?</v>
      </c>
      <c r="B244">
        <v>746</v>
      </c>
      <c r="C244" t="s">
        <v>31</v>
      </c>
      <c r="D244" s="1">
        <v>42019</v>
      </c>
      <c r="E244">
        <v>0</v>
      </c>
      <c r="F244">
        <v>1</v>
      </c>
      <c r="G244">
        <v>6812</v>
      </c>
      <c r="H244" t="s">
        <v>15</v>
      </c>
      <c r="J244" t="s">
        <v>13</v>
      </c>
      <c r="K244">
        <v>45</v>
      </c>
    </row>
    <row r="245" spans="1:11">
      <c r="A245" t="e">
        <f ca="1">E00251512197321</f>
        <v>#NAME?</v>
      </c>
      <c r="B245">
        <v>767</v>
      </c>
      <c r="C245" t="s">
        <v>45</v>
      </c>
      <c r="D245" s="1">
        <v>42063</v>
      </c>
      <c r="F245">
        <v>0</v>
      </c>
      <c r="G245">
        <v>8829</v>
      </c>
      <c r="H245" t="s">
        <v>200</v>
      </c>
      <c r="I245" t="s">
        <v>29</v>
      </c>
      <c r="J245" t="s">
        <v>30</v>
      </c>
      <c r="K245">
        <v>42</v>
      </c>
    </row>
    <row r="246" spans="1:11">
      <c r="A246" t="e">
        <f ca="1">E00251429284421</f>
        <v>#NAME?</v>
      </c>
      <c r="B246">
        <v>753</v>
      </c>
      <c r="C246" t="s">
        <v>75</v>
      </c>
      <c r="D246" s="1">
        <v>42392</v>
      </c>
      <c r="E246">
        <v>0</v>
      </c>
      <c r="F246">
        <v>0</v>
      </c>
      <c r="G246">
        <v>7738</v>
      </c>
      <c r="H246" t="s">
        <v>201</v>
      </c>
      <c r="J246" t="s">
        <v>13</v>
      </c>
      <c r="K246">
        <v>60</v>
      </c>
    </row>
    <row r="247" spans="1:11">
      <c r="A247" t="e">
        <f ca="1">E00251429317021</f>
        <v>#NAME?</v>
      </c>
      <c r="B247">
        <v>272</v>
      </c>
      <c r="C247" t="s">
        <v>11</v>
      </c>
      <c r="D247" s="1">
        <v>41656</v>
      </c>
      <c r="E247">
        <v>12</v>
      </c>
      <c r="F247">
        <v>4</v>
      </c>
      <c r="G247">
        <v>9383</v>
      </c>
      <c r="H247" t="s">
        <v>202</v>
      </c>
      <c r="J247" t="s">
        <v>13</v>
      </c>
      <c r="K247">
        <v>51</v>
      </c>
    </row>
    <row r="248" spans="1:11">
      <c r="A248" t="e">
        <f ca="1">E00251424821221</f>
        <v>#NAME?</v>
      </c>
      <c r="B248">
        <v>100</v>
      </c>
      <c r="C248" t="s">
        <v>53</v>
      </c>
      <c r="D248" s="1">
        <v>40917</v>
      </c>
      <c r="E248">
        <v>1</v>
      </c>
      <c r="F248">
        <v>0</v>
      </c>
      <c r="G248">
        <v>8021</v>
      </c>
      <c r="H248" t="s">
        <v>203</v>
      </c>
      <c r="J248" t="s">
        <v>13</v>
      </c>
      <c r="K248">
        <v>55</v>
      </c>
    </row>
    <row r="249" spans="1:11">
      <c r="A249" t="e">
        <f ca="1">E00251424821221</f>
        <v>#NAME?</v>
      </c>
      <c r="B249">
        <v>100</v>
      </c>
      <c r="C249" t="s">
        <v>53</v>
      </c>
      <c r="D249" s="1">
        <v>41293</v>
      </c>
      <c r="E249">
        <v>3</v>
      </c>
      <c r="F249">
        <v>0</v>
      </c>
      <c r="G249">
        <v>8151</v>
      </c>
      <c r="H249" t="s">
        <v>204</v>
      </c>
      <c r="J249" t="s">
        <v>13</v>
      </c>
      <c r="K249">
        <v>56</v>
      </c>
    </row>
    <row r="250" spans="1:11">
      <c r="A250" t="e">
        <f ca="1">E00251424821221</f>
        <v>#NAME?</v>
      </c>
      <c r="B250">
        <v>100</v>
      </c>
      <c r="C250" t="s">
        <v>53</v>
      </c>
      <c r="D250" s="1">
        <v>41293</v>
      </c>
      <c r="E250">
        <v>3</v>
      </c>
      <c r="F250">
        <v>1</v>
      </c>
      <c r="G250">
        <v>9921</v>
      </c>
      <c r="H250" t="s">
        <v>78</v>
      </c>
      <c r="J250" t="s">
        <v>13</v>
      </c>
      <c r="K250">
        <v>56</v>
      </c>
    </row>
    <row r="251" spans="1:11">
      <c r="A251" t="e">
        <f ca="1">E00251514729821</f>
        <v>#NAME?</v>
      </c>
      <c r="B251">
        <v>6046</v>
      </c>
      <c r="C251" t="s">
        <v>16</v>
      </c>
      <c r="D251" s="1">
        <v>40923</v>
      </c>
      <c r="E251">
        <v>6</v>
      </c>
      <c r="F251">
        <v>3</v>
      </c>
      <c r="G251">
        <v>9929</v>
      </c>
      <c r="H251" t="s">
        <v>58</v>
      </c>
      <c r="J251" t="s">
        <v>13</v>
      </c>
      <c r="K251">
        <v>37</v>
      </c>
    </row>
    <row r="252" spans="1:11">
      <c r="A252" t="e">
        <f ca="1">E00251514729821</f>
        <v>#NAME?</v>
      </c>
      <c r="B252">
        <v>6046</v>
      </c>
      <c r="C252" t="s">
        <v>16</v>
      </c>
      <c r="D252" s="1">
        <v>41656</v>
      </c>
      <c r="E252">
        <v>6</v>
      </c>
      <c r="F252">
        <v>1</v>
      </c>
      <c r="G252">
        <v>9929</v>
      </c>
      <c r="H252" t="s">
        <v>58</v>
      </c>
      <c r="J252" t="s">
        <v>13</v>
      </c>
      <c r="K252">
        <v>39</v>
      </c>
    </row>
    <row r="253" spans="1:11">
      <c r="A253" t="e">
        <f ca="1">E00251615815321</f>
        <v>#NAME?</v>
      </c>
      <c r="B253">
        <v>827</v>
      </c>
      <c r="C253" t="s">
        <v>56</v>
      </c>
      <c r="D253" s="1">
        <v>42395</v>
      </c>
      <c r="E253">
        <v>0</v>
      </c>
      <c r="F253">
        <v>1</v>
      </c>
      <c r="G253">
        <v>244</v>
      </c>
      <c r="H253" t="s">
        <v>87</v>
      </c>
      <c r="J253" t="s">
        <v>13</v>
      </c>
      <c r="K253">
        <v>58</v>
      </c>
    </row>
    <row r="254" spans="1:11">
      <c r="A254" t="e">
        <f ca="1">E00251518582921</f>
        <v>#NAME?</v>
      </c>
      <c r="B254">
        <v>272</v>
      </c>
      <c r="C254" t="s">
        <v>11</v>
      </c>
      <c r="D254" s="1">
        <v>42016</v>
      </c>
      <c r="E254">
        <v>3</v>
      </c>
      <c r="F254">
        <v>1</v>
      </c>
      <c r="G254">
        <v>8026</v>
      </c>
      <c r="H254" t="s">
        <v>120</v>
      </c>
      <c r="J254" t="s">
        <v>13</v>
      </c>
      <c r="K254">
        <v>50</v>
      </c>
    </row>
    <row r="255" spans="1:11">
      <c r="A255" t="e">
        <f ca="1">E00251429251821</f>
        <v>#NAME?</v>
      </c>
      <c r="B255">
        <v>753</v>
      </c>
      <c r="C255" t="s">
        <v>75</v>
      </c>
      <c r="D255" s="1">
        <v>42393</v>
      </c>
      <c r="E255">
        <v>0</v>
      </c>
      <c r="F255">
        <v>1</v>
      </c>
      <c r="G255">
        <v>8026</v>
      </c>
      <c r="H255" t="s">
        <v>120</v>
      </c>
      <c r="J255" t="s">
        <v>13</v>
      </c>
      <c r="K255">
        <v>55</v>
      </c>
    </row>
    <row r="256" spans="1:11">
      <c r="A256" t="e">
        <f ca="1">E00251518851921</f>
        <v>#NAME?</v>
      </c>
      <c r="B256">
        <v>272</v>
      </c>
      <c r="C256" t="s">
        <v>11</v>
      </c>
      <c r="D256" s="1">
        <v>42752</v>
      </c>
      <c r="E256">
        <v>3</v>
      </c>
      <c r="F256">
        <v>0</v>
      </c>
      <c r="G256">
        <v>4468</v>
      </c>
      <c r="H256" t="s">
        <v>205</v>
      </c>
      <c r="J256" t="s">
        <v>13</v>
      </c>
      <c r="K256">
        <v>46</v>
      </c>
    </row>
    <row r="257" spans="1:11">
      <c r="A257" t="e">
        <f ca="1">E00251616967621</f>
        <v>#NAME?</v>
      </c>
      <c r="B257">
        <v>729</v>
      </c>
      <c r="C257" t="s">
        <v>14</v>
      </c>
      <c r="D257" s="1">
        <v>41651</v>
      </c>
      <c r="E257">
        <v>0</v>
      </c>
      <c r="F257">
        <v>0</v>
      </c>
      <c r="G257">
        <v>2001</v>
      </c>
      <c r="H257" t="s">
        <v>206</v>
      </c>
      <c r="J257" t="s">
        <v>13</v>
      </c>
      <c r="K257">
        <v>47</v>
      </c>
    </row>
    <row r="258" spans="1:11">
      <c r="A258" t="e">
        <f ca="1">E00251514273321</f>
        <v>#NAME?</v>
      </c>
      <c r="B258">
        <v>6046</v>
      </c>
      <c r="C258" t="s">
        <v>16</v>
      </c>
      <c r="D258" s="1">
        <v>41297</v>
      </c>
      <c r="E258">
        <v>1</v>
      </c>
      <c r="F258">
        <v>0</v>
      </c>
      <c r="G258">
        <v>596</v>
      </c>
      <c r="H258" t="s">
        <v>142</v>
      </c>
      <c r="J258" t="s">
        <v>13</v>
      </c>
      <c r="K258">
        <v>52</v>
      </c>
    </row>
    <row r="259" spans="1:11">
      <c r="A259" t="e">
        <f ca="1">E00251428426921</f>
        <v>#NAME?</v>
      </c>
      <c r="B259">
        <v>39</v>
      </c>
      <c r="C259" t="s">
        <v>42</v>
      </c>
      <c r="D259" s="1">
        <v>42016</v>
      </c>
      <c r="E259">
        <v>1</v>
      </c>
      <c r="F259">
        <v>0</v>
      </c>
      <c r="G259">
        <v>7051</v>
      </c>
      <c r="H259" t="s">
        <v>129</v>
      </c>
      <c r="J259" t="s">
        <v>13</v>
      </c>
      <c r="K259">
        <v>58</v>
      </c>
    </row>
    <row r="260" spans="1:11">
      <c r="A260" t="e">
        <f ca="1">E00251715544321</f>
        <v>#NAME?</v>
      </c>
      <c r="B260">
        <v>767</v>
      </c>
      <c r="C260" t="s">
        <v>45</v>
      </c>
      <c r="D260" s="1">
        <v>42115</v>
      </c>
      <c r="F260">
        <v>2</v>
      </c>
      <c r="G260">
        <v>9159</v>
      </c>
      <c r="H260" t="s">
        <v>207</v>
      </c>
      <c r="I260" t="s">
        <v>29</v>
      </c>
      <c r="J260" t="s">
        <v>30</v>
      </c>
      <c r="K260">
        <v>43</v>
      </c>
    </row>
    <row r="261" spans="1:11">
      <c r="A261" t="e">
        <f ca="1">E00251626524421</f>
        <v>#NAME?</v>
      </c>
      <c r="B261">
        <v>272</v>
      </c>
      <c r="C261" t="s">
        <v>11</v>
      </c>
      <c r="D261" s="1">
        <v>42008</v>
      </c>
      <c r="E261">
        <v>0</v>
      </c>
      <c r="F261">
        <v>0</v>
      </c>
      <c r="G261">
        <v>6829</v>
      </c>
      <c r="H261" t="s">
        <v>59</v>
      </c>
      <c r="J261" t="s">
        <v>13</v>
      </c>
      <c r="K261">
        <v>44</v>
      </c>
    </row>
    <row r="262" spans="1:11">
      <c r="A262" t="e">
        <f ca="1">E00251424016021</f>
        <v>#NAME?</v>
      </c>
      <c r="B262">
        <v>678</v>
      </c>
      <c r="C262" t="s">
        <v>208</v>
      </c>
      <c r="D262" s="1">
        <v>41286</v>
      </c>
      <c r="E262">
        <v>1</v>
      </c>
      <c r="F262">
        <v>3</v>
      </c>
      <c r="G262">
        <v>9919</v>
      </c>
      <c r="H262" t="s">
        <v>209</v>
      </c>
      <c r="J262" t="s">
        <v>13</v>
      </c>
      <c r="K262">
        <v>57</v>
      </c>
    </row>
    <row r="263" spans="1:11">
      <c r="A263" t="e">
        <f ca="1">E00251514273221</f>
        <v>#NAME?</v>
      </c>
      <c r="B263">
        <v>759</v>
      </c>
      <c r="C263" t="s">
        <v>80</v>
      </c>
      <c r="D263" s="1">
        <v>41642</v>
      </c>
      <c r="E263">
        <v>0</v>
      </c>
      <c r="F263">
        <v>0</v>
      </c>
      <c r="G263">
        <v>863</v>
      </c>
      <c r="H263" t="s">
        <v>210</v>
      </c>
      <c r="J263" t="s">
        <v>13</v>
      </c>
      <c r="K263">
        <v>55</v>
      </c>
    </row>
    <row r="264" spans="1:11">
      <c r="A264" t="e">
        <f ca="1">E00251427391321</f>
        <v>#NAME?</v>
      </c>
      <c r="B264">
        <v>753</v>
      </c>
      <c r="C264" t="s">
        <v>75</v>
      </c>
      <c r="D264" s="1">
        <v>42026</v>
      </c>
      <c r="E264">
        <v>0</v>
      </c>
      <c r="F264">
        <v>0</v>
      </c>
      <c r="G264">
        <v>820</v>
      </c>
      <c r="H264" t="s">
        <v>211</v>
      </c>
      <c r="J264" t="s">
        <v>13</v>
      </c>
      <c r="K264">
        <v>47</v>
      </c>
    </row>
    <row r="265" spans="1:11">
      <c r="A265" t="e">
        <f ca="1">E00251427391321</f>
        <v>#NAME?</v>
      </c>
      <c r="B265">
        <v>834</v>
      </c>
      <c r="C265" t="s">
        <v>146</v>
      </c>
      <c r="D265" s="1">
        <v>42025</v>
      </c>
      <c r="E265">
        <v>0</v>
      </c>
      <c r="F265">
        <v>0</v>
      </c>
      <c r="G265">
        <v>3859</v>
      </c>
      <c r="H265" t="s">
        <v>99</v>
      </c>
      <c r="J265" t="s">
        <v>13</v>
      </c>
      <c r="K265">
        <v>47</v>
      </c>
    </row>
    <row r="266" spans="1:11">
      <c r="A266" t="e">
        <f ca="1">E00251439824521</f>
        <v>#NAME?</v>
      </c>
      <c r="B266">
        <v>769</v>
      </c>
      <c r="C266" t="s">
        <v>26</v>
      </c>
      <c r="D266" s="1">
        <v>42762</v>
      </c>
      <c r="E266">
        <v>0</v>
      </c>
      <c r="F266">
        <v>0</v>
      </c>
      <c r="G266">
        <v>806</v>
      </c>
      <c r="H266" t="s">
        <v>39</v>
      </c>
      <c r="J266" t="s">
        <v>13</v>
      </c>
      <c r="K266">
        <v>56</v>
      </c>
    </row>
    <row r="267" spans="1:11">
      <c r="A267" t="e">
        <f ca="1">E00251439824521</f>
        <v>#NAME?</v>
      </c>
      <c r="B267">
        <v>769</v>
      </c>
      <c r="C267" t="s">
        <v>26</v>
      </c>
      <c r="D267" s="1">
        <v>42762</v>
      </c>
      <c r="E267">
        <v>0</v>
      </c>
      <c r="F267">
        <v>1</v>
      </c>
      <c r="G267">
        <v>8026</v>
      </c>
      <c r="H267" t="s">
        <v>120</v>
      </c>
      <c r="J267" t="s">
        <v>13</v>
      </c>
      <c r="K267">
        <v>56</v>
      </c>
    </row>
    <row r="268" spans="1:11">
      <c r="A268" t="e">
        <f ca="1">E00251429170621</f>
        <v>#NAME?</v>
      </c>
      <c r="B268">
        <v>272</v>
      </c>
      <c r="C268" t="s">
        <v>11</v>
      </c>
      <c r="D268" s="1">
        <v>40928</v>
      </c>
      <c r="E268">
        <v>0</v>
      </c>
      <c r="F268">
        <v>0</v>
      </c>
      <c r="G268">
        <v>7867</v>
      </c>
      <c r="H268" t="s">
        <v>212</v>
      </c>
      <c r="J268" t="s">
        <v>13</v>
      </c>
      <c r="K268">
        <v>48</v>
      </c>
    </row>
    <row r="269" spans="1:11">
      <c r="A269" t="e">
        <f ca="1">E00251432383521</f>
        <v>#NAME?</v>
      </c>
      <c r="B269">
        <v>6046</v>
      </c>
      <c r="C269" t="s">
        <v>16</v>
      </c>
      <c r="D269" s="1">
        <v>41295</v>
      </c>
      <c r="E269">
        <v>1</v>
      </c>
      <c r="F269">
        <v>0</v>
      </c>
      <c r="G269">
        <v>280</v>
      </c>
      <c r="H269" t="s">
        <v>213</v>
      </c>
      <c r="J269" t="s">
        <v>13</v>
      </c>
      <c r="K269">
        <v>46</v>
      </c>
    </row>
    <row r="270" spans="1:11">
      <c r="A270" t="e">
        <f ca="1">E00251513752721</f>
        <v>#NAME?</v>
      </c>
      <c r="B270">
        <v>744</v>
      </c>
      <c r="C270" t="s">
        <v>34</v>
      </c>
      <c r="D270" s="1">
        <v>41650</v>
      </c>
      <c r="E270">
        <v>2</v>
      </c>
      <c r="F270">
        <v>1</v>
      </c>
      <c r="G270">
        <v>7843</v>
      </c>
      <c r="H270" t="s">
        <v>214</v>
      </c>
      <c r="J270" t="s">
        <v>13</v>
      </c>
      <c r="K270">
        <v>54</v>
      </c>
    </row>
    <row r="271" spans="1:11">
      <c r="A271" t="e">
        <f ca="1">E00251432302421</f>
        <v>#NAME?</v>
      </c>
      <c r="B271">
        <v>769</v>
      </c>
      <c r="C271" t="s">
        <v>26</v>
      </c>
      <c r="D271" s="1">
        <v>42010</v>
      </c>
      <c r="E271">
        <v>3</v>
      </c>
      <c r="F271">
        <v>1</v>
      </c>
      <c r="G271">
        <v>9394</v>
      </c>
      <c r="H271" t="s">
        <v>57</v>
      </c>
      <c r="J271" t="s">
        <v>13</v>
      </c>
      <c r="K271">
        <v>57</v>
      </c>
    </row>
    <row r="272" spans="1:11">
      <c r="A272" t="e">
        <f ca="1">E00251432302421</f>
        <v>#NAME?</v>
      </c>
      <c r="B272">
        <v>6046</v>
      </c>
      <c r="C272" t="s">
        <v>16</v>
      </c>
      <c r="D272" s="1">
        <v>42389</v>
      </c>
      <c r="E272">
        <v>0</v>
      </c>
      <c r="F272">
        <v>0</v>
      </c>
      <c r="G272">
        <v>449</v>
      </c>
      <c r="H272" t="s">
        <v>79</v>
      </c>
      <c r="J272" t="s">
        <v>13</v>
      </c>
      <c r="K272">
        <v>58</v>
      </c>
    </row>
    <row r="273" spans="1:11">
      <c r="A273" t="e">
        <f ca="1">E00251532351021</f>
        <v>#NAME?</v>
      </c>
      <c r="B273">
        <v>6046</v>
      </c>
      <c r="C273" t="s">
        <v>16</v>
      </c>
      <c r="D273" s="1">
        <v>41659</v>
      </c>
      <c r="E273">
        <v>9</v>
      </c>
      <c r="F273">
        <v>5</v>
      </c>
      <c r="G273">
        <v>3324</v>
      </c>
      <c r="H273" t="s">
        <v>215</v>
      </c>
      <c r="J273" t="s">
        <v>13</v>
      </c>
      <c r="K273">
        <v>55</v>
      </c>
    </row>
    <row r="274" spans="1:11">
      <c r="A274" t="e">
        <f ca="1">E00251514238021</f>
        <v>#NAME?</v>
      </c>
      <c r="B274">
        <v>6046</v>
      </c>
      <c r="C274" t="s">
        <v>16</v>
      </c>
      <c r="D274" s="1">
        <v>42394</v>
      </c>
      <c r="E274">
        <v>2</v>
      </c>
      <c r="F274">
        <v>1</v>
      </c>
      <c r="G274">
        <v>8046</v>
      </c>
      <c r="H274" t="s">
        <v>216</v>
      </c>
      <c r="J274" t="s">
        <v>13</v>
      </c>
      <c r="K274">
        <v>45</v>
      </c>
    </row>
    <row r="275" spans="1:11">
      <c r="A275" t="e">
        <f ca="1">E00251439519721</f>
        <v>#NAME?</v>
      </c>
      <c r="B275">
        <v>729</v>
      </c>
      <c r="C275" t="s">
        <v>14</v>
      </c>
      <c r="D275" s="1">
        <v>43080</v>
      </c>
      <c r="F275">
        <v>1</v>
      </c>
      <c r="G275">
        <v>8749</v>
      </c>
      <c r="H275" t="s">
        <v>217</v>
      </c>
      <c r="I275" t="s">
        <v>29</v>
      </c>
      <c r="J275" t="s">
        <v>30</v>
      </c>
      <c r="K275">
        <v>62</v>
      </c>
    </row>
    <row r="276" spans="1:11">
      <c r="A276" t="e">
        <f ca="1">E00251717155721</f>
        <v>#NAME?</v>
      </c>
      <c r="B276">
        <v>272</v>
      </c>
      <c r="C276" t="s">
        <v>11</v>
      </c>
      <c r="D276" s="1">
        <v>42739</v>
      </c>
      <c r="E276">
        <v>2</v>
      </c>
      <c r="F276">
        <v>4</v>
      </c>
      <c r="G276">
        <v>8841</v>
      </c>
      <c r="H276" t="s">
        <v>218</v>
      </c>
      <c r="J276" t="s">
        <v>13</v>
      </c>
      <c r="K276">
        <v>57</v>
      </c>
    </row>
    <row r="277" spans="1:11">
      <c r="A277" t="e">
        <f ca="1">E00251717155721</f>
        <v>#NAME?</v>
      </c>
      <c r="B277">
        <v>272</v>
      </c>
      <c r="C277" t="s">
        <v>11</v>
      </c>
      <c r="D277" s="1">
        <v>42751</v>
      </c>
      <c r="E277">
        <v>12</v>
      </c>
      <c r="F277">
        <v>2</v>
      </c>
      <c r="G277">
        <v>8871</v>
      </c>
      <c r="H277" t="s">
        <v>152</v>
      </c>
      <c r="J277" t="s">
        <v>13</v>
      </c>
      <c r="K277">
        <v>57</v>
      </c>
    </row>
    <row r="278" spans="1:11">
      <c r="A278" t="e">
        <f ca="1">E00251524995121</f>
        <v>#NAME?</v>
      </c>
      <c r="B278">
        <v>827</v>
      </c>
      <c r="C278" t="s">
        <v>56</v>
      </c>
      <c r="D278" s="1">
        <v>41642</v>
      </c>
      <c r="E278">
        <v>0</v>
      </c>
      <c r="F278">
        <v>1</v>
      </c>
      <c r="G278">
        <v>244</v>
      </c>
      <c r="H278" t="s">
        <v>87</v>
      </c>
      <c r="J278" t="s">
        <v>13</v>
      </c>
      <c r="K278">
        <v>39</v>
      </c>
    </row>
    <row r="279" spans="1:11">
      <c r="A279" t="e">
        <f ca="1">E00251532975721</f>
        <v>#NAME?</v>
      </c>
      <c r="B279">
        <v>726</v>
      </c>
      <c r="C279" t="s">
        <v>46</v>
      </c>
      <c r="D279" s="1">
        <v>42759</v>
      </c>
      <c r="E279">
        <v>0</v>
      </c>
      <c r="F279">
        <v>0</v>
      </c>
      <c r="G279">
        <v>7751</v>
      </c>
      <c r="H279" t="s">
        <v>165</v>
      </c>
      <c r="J279" t="s">
        <v>13</v>
      </c>
      <c r="K279">
        <v>53</v>
      </c>
    </row>
    <row r="280" spans="1:11">
      <c r="A280" t="e">
        <f ca="1">E00251532878921</f>
        <v>#NAME?</v>
      </c>
      <c r="B280">
        <v>746</v>
      </c>
      <c r="C280" t="s">
        <v>31</v>
      </c>
      <c r="D280" s="1">
        <v>42749</v>
      </c>
      <c r="E280">
        <v>0</v>
      </c>
      <c r="F280">
        <v>2</v>
      </c>
      <c r="G280">
        <v>1292</v>
      </c>
      <c r="H280" t="s">
        <v>88</v>
      </c>
      <c r="J280" t="s">
        <v>13</v>
      </c>
      <c r="K280">
        <v>65</v>
      </c>
    </row>
    <row r="281" spans="1:11">
      <c r="A281" t="e">
        <f ca="1">E00251429387421</f>
        <v>#NAME?</v>
      </c>
      <c r="B281">
        <v>753</v>
      </c>
      <c r="C281" t="s">
        <v>75</v>
      </c>
      <c r="D281" s="1">
        <v>42009</v>
      </c>
      <c r="E281">
        <v>2</v>
      </c>
      <c r="F281">
        <v>2</v>
      </c>
      <c r="G281">
        <v>6651</v>
      </c>
      <c r="H281" t="s">
        <v>219</v>
      </c>
      <c r="J281" t="s">
        <v>13</v>
      </c>
      <c r="K281">
        <v>48</v>
      </c>
    </row>
    <row r="282" spans="1:11">
      <c r="A282" t="e">
        <f ca="1">E00251510128221</f>
        <v>#NAME?</v>
      </c>
      <c r="B282">
        <v>148</v>
      </c>
      <c r="C282" t="s">
        <v>18</v>
      </c>
      <c r="D282" s="1">
        <v>41650</v>
      </c>
      <c r="E282">
        <v>4</v>
      </c>
      <c r="F282">
        <v>2</v>
      </c>
      <c r="G282">
        <v>8876</v>
      </c>
      <c r="H282" t="s">
        <v>220</v>
      </c>
      <c r="J282" t="s">
        <v>13</v>
      </c>
      <c r="K282">
        <v>52</v>
      </c>
    </row>
    <row r="283" spans="1:11">
      <c r="A283" t="e">
        <f ca="1">E00251529195621</f>
        <v>#NAME?</v>
      </c>
      <c r="B283">
        <v>827</v>
      </c>
      <c r="C283" t="s">
        <v>56</v>
      </c>
      <c r="D283" s="1">
        <v>40917</v>
      </c>
      <c r="E283">
        <v>0</v>
      </c>
      <c r="F283">
        <v>0</v>
      </c>
      <c r="G283">
        <v>806</v>
      </c>
      <c r="H283" t="s">
        <v>39</v>
      </c>
      <c r="J283" t="s">
        <v>13</v>
      </c>
      <c r="K283">
        <v>54</v>
      </c>
    </row>
    <row r="284" spans="1:11">
      <c r="A284" t="e">
        <f ca="1">E00251429205421</f>
        <v>#NAME?</v>
      </c>
      <c r="B284">
        <v>639</v>
      </c>
      <c r="C284" t="s">
        <v>23</v>
      </c>
      <c r="D284" s="1">
        <v>42487</v>
      </c>
      <c r="E284">
        <v>23</v>
      </c>
      <c r="F284">
        <v>7</v>
      </c>
      <c r="G284">
        <v>9462</v>
      </c>
      <c r="H284" t="s">
        <v>221</v>
      </c>
      <c r="J284" t="s">
        <v>25</v>
      </c>
      <c r="K284">
        <v>42</v>
      </c>
    </row>
    <row r="285" spans="1:11">
      <c r="A285" t="e">
        <f ca="1">E00251432209721</f>
        <v>#NAME?</v>
      </c>
      <c r="B285">
        <v>4373</v>
      </c>
      <c r="C285" t="s">
        <v>27</v>
      </c>
      <c r="D285" s="1">
        <v>42229</v>
      </c>
      <c r="F285">
        <v>1</v>
      </c>
      <c r="G285">
        <v>9929</v>
      </c>
      <c r="H285" t="s">
        <v>58</v>
      </c>
      <c r="I285" t="s">
        <v>29</v>
      </c>
      <c r="J285" t="s">
        <v>30</v>
      </c>
      <c r="K285">
        <v>42</v>
      </c>
    </row>
    <row r="286" spans="1:11">
      <c r="A286" t="e">
        <f ca="1">E00251510695321</f>
        <v>#NAME?</v>
      </c>
      <c r="B286">
        <v>5994</v>
      </c>
      <c r="C286" t="s">
        <v>127</v>
      </c>
      <c r="D286" s="1">
        <v>42392</v>
      </c>
      <c r="E286">
        <v>2</v>
      </c>
      <c r="F286">
        <v>0</v>
      </c>
      <c r="G286">
        <v>7932</v>
      </c>
      <c r="H286" t="s">
        <v>97</v>
      </c>
      <c r="J286" t="s">
        <v>13</v>
      </c>
      <c r="K286">
        <v>52</v>
      </c>
    </row>
    <row r="287" spans="1:11">
      <c r="A287" t="e">
        <f ca="1">E00251524958821</f>
        <v>#NAME?</v>
      </c>
      <c r="B287">
        <v>746</v>
      </c>
      <c r="C287" t="s">
        <v>31</v>
      </c>
      <c r="D287" s="1">
        <v>41657</v>
      </c>
      <c r="E287">
        <v>0</v>
      </c>
      <c r="F287">
        <v>1</v>
      </c>
      <c r="G287">
        <v>1371</v>
      </c>
      <c r="H287" t="s">
        <v>33</v>
      </c>
      <c r="J287" t="s">
        <v>13</v>
      </c>
      <c r="K287">
        <v>64</v>
      </c>
    </row>
    <row r="288" spans="1:11">
      <c r="A288" t="e">
        <f ca="1">E00251432149421</f>
        <v>#NAME?</v>
      </c>
      <c r="B288">
        <v>6046</v>
      </c>
      <c r="C288" t="s">
        <v>16</v>
      </c>
      <c r="D288" s="1">
        <v>42749</v>
      </c>
      <c r="E288">
        <v>0</v>
      </c>
      <c r="F288">
        <v>1</v>
      </c>
      <c r="G288">
        <v>1371</v>
      </c>
      <c r="H288" t="s">
        <v>33</v>
      </c>
      <c r="J288" t="s">
        <v>13</v>
      </c>
      <c r="K288">
        <v>64</v>
      </c>
    </row>
    <row r="289" spans="1:11">
      <c r="A289" t="e">
        <f ca="1">E00251514849321</f>
        <v>#NAME?</v>
      </c>
      <c r="B289">
        <v>772</v>
      </c>
      <c r="C289" t="s">
        <v>36</v>
      </c>
      <c r="D289" s="1">
        <v>42373</v>
      </c>
      <c r="E289">
        <v>1</v>
      </c>
      <c r="F289">
        <v>1</v>
      </c>
      <c r="G289">
        <v>66</v>
      </c>
      <c r="H289" t="s">
        <v>222</v>
      </c>
      <c r="J289" t="s">
        <v>13</v>
      </c>
      <c r="K289">
        <v>48</v>
      </c>
    </row>
    <row r="290" spans="1:11">
      <c r="A290" t="e">
        <f ca="1">E00251528958621</f>
        <v>#NAME?</v>
      </c>
      <c r="B290">
        <v>272</v>
      </c>
      <c r="C290" t="s">
        <v>11</v>
      </c>
      <c r="D290" s="1">
        <v>41295</v>
      </c>
      <c r="E290">
        <v>1</v>
      </c>
      <c r="F290">
        <v>0</v>
      </c>
      <c r="G290">
        <v>8183</v>
      </c>
      <c r="H290" t="s">
        <v>159</v>
      </c>
      <c r="J290" t="s">
        <v>13</v>
      </c>
      <c r="K290">
        <v>61</v>
      </c>
    </row>
    <row r="291" spans="1:11">
      <c r="A291" t="e">
        <f ca="1">E00251528958621</f>
        <v>#NAME?</v>
      </c>
      <c r="B291">
        <v>272</v>
      </c>
      <c r="C291" t="s">
        <v>11</v>
      </c>
      <c r="D291" s="1">
        <v>41295</v>
      </c>
      <c r="E291">
        <v>1</v>
      </c>
      <c r="F291">
        <v>1</v>
      </c>
      <c r="G291">
        <v>8021</v>
      </c>
      <c r="H291" t="s">
        <v>203</v>
      </c>
      <c r="J291" t="s">
        <v>13</v>
      </c>
      <c r="K291">
        <v>61</v>
      </c>
    </row>
    <row r="292" spans="1:11">
      <c r="A292" t="e">
        <f ca="1">E00251518673921</f>
        <v>#NAME?</v>
      </c>
      <c r="B292">
        <v>753</v>
      </c>
      <c r="C292" t="s">
        <v>75</v>
      </c>
      <c r="D292" s="1">
        <v>42775</v>
      </c>
      <c r="F292">
        <v>0</v>
      </c>
      <c r="G292">
        <v>1</v>
      </c>
      <c r="H292" t="s">
        <v>173</v>
      </c>
      <c r="I292" t="s">
        <v>29</v>
      </c>
      <c r="J292" t="s">
        <v>30</v>
      </c>
      <c r="K292">
        <v>65</v>
      </c>
    </row>
    <row r="293" spans="1:11">
      <c r="A293" t="e">
        <f ca="1">E00251429152121</f>
        <v>#NAME?</v>
      </c>
      <c r="B293">
        <v>272</v>
      </c>
      <c r="C293" t="s">
        <v>11</v>
      </c>
      <c r="D293" s="1">
        <v>41297</v>
      </c>
      <c r="E293">
        <v>0</v>
      </c>
      <c r="F293">
        <v>0</v>
      </c>
      <c r="G293">
        <v>806</v>
      </c>
      <c r="H293" t="s">
        <v>39</v>
      </c>
      <c r="J293" t="s">
        <v>13</v>
      </c>
      <c r="K293">
        <v>42</v>
      </c>
    </row>
    <row r="294" spans="1:11">
      <c r="A294" t="e">
        <f ca="1">E00251427357321</f>
        <v>#NAME?</v>
      </c>
      <c r="B294">
        <v>1</v>
      </c>
      <c r="C294" t="s">
        <v>21</v>
      </c>
      <c r="D294" s="1">
        <v>40918</v>
      </c>
      <c r="E294">
        <v>5</v>
      </c>
      <c r="F294">
        <v>1</v>
      </c>
      <c r="G294">
        <v>5794</v>
      </c>
      <c r="H294" t="s">
        <v>104</v>
      </c>
      <c r="J294" t="s">
        <v>13</v>
      </c>
      <c r="K294">
        <v>61</v>
      </c>
    </row>
    <row r="295" spans="1:11">
      <c r="A295" t="e">
        <f ca="1">E00251512346621</f>
        <v>#NAME?</v>
      </c>
      <c r="B295">
        <v>767</v>
      </c>
      <c r="C295" t="s">
        <v>45</v>
      </c>
      <c r="D295" s="1">
        <v>41303</v>
      </c>
      <c r="E295">
        <v>0</v>
      </c>
      <c r="F295">
        <v>1</v>
      </c>
      <c r="G295">
        <v>1371</v>
      </c>
      <c r="H295" t="s">
        <v>33</v>
      </c>
      <c r="J295" t="s">
        <v>13</v>
      </c>
      <c r="K295">
        <v>62</v>
      </c>
    </row>
    <row r="296" spans="1:11">
      <c r="A296" t="e">
        <f ca="1">E00251532284521</f>
        <v>#NAME?</v>
      </c>
      <c r="B296">
        <v>764</v>
      </c>
      <c r="C296" t="s">
        <v>223</v>
      </c>
      <c r="D296" s="1">
        <v>42710</v>
      </c>
      <c r="F296">
        <v>0</v>
      </c>
      <c r="G296">
        <v>8909</v>
      </c>
      <c r="H296" t="s">
        <v>224</v>
      </c>
      <c r="I296" t="s">
        <v>29</v>
      </c>
      <c r="J296" t="s">
        <v>30</v>
      </c>
      <c r="K296">
        <v>60</v>
      </c>
    </row>
    <row r="297" spans="1:11">
      <c r="A297" t="e">
        <f ca="1">E00251532284521</f>
        <v>#NAME?</v>
      </c>
      <c r="B297">
        <v>827</v>
      </c>
      <c r="C297" t="s">
        <v>56</v>
      </c>
      <c r="D297" s="1">
        <v>42385</v>
      </c>
      <c r="E297">
        <v>1</v>
      </c>
      <c r="F297">
        <v>0</v>
      </c>
      <c r="G297">
        <v>8183</v>
      </c>
      <c r="H297" t="s">
        <v>159</v>
      </c>
      <c r="J297" t="s">
        <v>13</v>
      </c>
      <c r="K297">
        <v>59</v>
      </c>
    </row>
    <row r="298" spans="1:11">
      <c r="A298" t="e">
        <f ca="1">E00251532284521</f>
        <v>#NAME?</v>
      </c>
      <c r="B298">
        <v>827</v>
      </c>
      <c r="C298" t="s">
        <v>56</v>
      </c>
      <c r="D298" s="1">
        <v>42385</v>
      </c>
      <c r="E298">
        <v>1</v>
      </c>
      <c r="F298">
        <v>2</v>
      </c>
      <c r="G298">
        <v>8363</v>
      </c>
      <c r="H298" t="s">
        <v>225</v>
      </c>
      <c r="J298" t="s">
        <v>13</v>
      </c>
      <c r="K298">
        <v>59</v>
      </c>
    </row>
    <row r="299" spans="1:11">
      <c r="A299" t="e">
        <f ca="1">E00251430134821</f>
        <v>#NAME?</v>
      </c>
      <c r="B299">
        <v>726</v>
      </c>
      <c r="C299" t="s">
        <v>46</v>
      </c>
      <c r="D299" s="1">
        <v>41643</v>
      </c>
      <c r="E299">
        <v>0</v>
      </c>
      <c r="F299">
        <v>0</v>
      </c>
      <c r="G299">
        <v>7751</v>
      </c>
      <c r="H299" t="s">
        <v>165</v>
      </c>
      <c r="J299" t="s">
        <v>13</v>
      </c>
      <c r="K299">
        <v>55</v>
      </c>
    </row>
    <row r="300" spans="1:11">
      <c r="A300" t="e">
        <f ca="1">E00251430134821</f>
        <v>#NAME?</v>
      </c>
      <c r="B300">
        <v>726</v>
      </c>
      <c r="C300" t="s">
        <v>46</v>
      </c>
      <c r="D300" s="1">
        <v>41643</v>
      </c>
      <c r="E300">
        <v>0</v>
      </c>
      <c r="F300">
        <v>3</v>
      </c>
      <c r="G300">
        <v>7756</v>
      </c>
      <c r="H300" t="s">
        <v>226</v>
      </c>
      <c r="J300" t="s">
        <v>13</v>
      </c>
      <c r="K300">
        <v>55</v>
      </c>
    </row>
    <row r="301" spans="1:11">
      <c r="A301" t="e">
        <f ca="1">E00251439519321</f>
        <v>#NAME?</v>
      </c>
      <c r="B301">
        <v>729</v>
      </c>
      <c r="C301" t="s">
        <v>14</v>
      </c>
      <c r="D301" s="1">
        <v>41304</v>
      </c>
      <c r="E301">
        <v>0</v>
      </c>
      <c r="F301">
        <v>3</v>
      </c>
      <c r="G301">
        <v>8026</v>
      </c>
      <c r="H301" t="s">
        <v>120</v>
      </c>
      <c r="J301" t="s">
        <v>13</v>
      </c>
      <c r="K301">
        <v>57</v>
      </c>
    </row>
    <row r="302" spans="1:11">
      <c r="A302" t="e">
        <f ca="1">E00251429208321</f>
        <v>#NAME?</v>
      </c>
      <c r="B302">
        <v>753</v>
      </c>
      <c r="C302" t="s">
        <v>75</v>
      </c>
      <c r="D302" s="1">
        <v>41294</v>
      </c>
      <c r="E302">
        <v>0</v>
      </c>
      <c r="F302">
        <v>0</v>
      </c>
      <c r="G302">
        <v>7752</v>
      </c>
      <c r="H302" t="s">
        <v>227</v>
      </c>
      <c r="J302" t="s">
        <v>13</v>
      </c>
      <c r="K302">
        <v>61</v>
      </c>
    </row>
    <row r="303" spans="1:11">
      <c r="A303" t="e">
        <f ca="1">E00251619842621</f>
        <v>#NAME?</v>
      </c>
      <c r="B303">
        <v>746</v>
      </c>
      <c r="C303" t="s">
        <v>31</v>
      </c>
      <c r="D303" s="1">
        <v>42766</v>
      </c>
      <c r="E303">
        <v>4</v>
      </c>
      <c r="F303">
        <v>1</v>
      </c>
      <c r="G303">
        <v>8801</v>
      </c>
      <c r="H303" t="s">
        <v>20</v>
      </c>
      <c r="J303" t="s">
        <v>13</v>
      </c>
      <c r="K303">
        <v>40</v>
      </c>
    </row>
    <row r="304" spans="1:11">
      <c r="A304" t="e">
        <f ca="1">E00251615344521</f>
        <v>#NAME?</v>
      </c>
      <c r="B304">
        <v>86</v>
      </c>
      <c r="C304" t="s">
        <v>51</v>
      </c>
      <c r="D304" s="1">
        <v>42033</v>
      </c>
      <c r="E304">
        <v>2</v>
      </c>
      <c r="F304">
        <v>1</v>
      </c>
      <c r="G304">
        <v>8102</v>
      </c>
      <c r="H304" t="s">
        <v>228</v>
      </c>
      <c r="J304" t="s">
        <v>13</v>
      </c>
      <c r="K304">
        <v>59</v>
      </c>
    </row>
    <row r="305" spans="1:11">
      <c r="A305" t="e">
        <f ca="1">E00251429922321</f>
        <v>#NAME?</v>
      </c>
      <c r="B305">
        <v>772</v>
      </c>
      <c r="C305" t="s">
        <v>36</v>
      </c>
      <c r="D305" s="1">
        <v>40929</v>
      </c>
      <c r="E305">
        <v>3</v>
      </c>
      <c r="F305">
        <v>2</v>
      </c>
      <c r="G305">
        <v>8162</v>
      </c>
      <c r="H305" t="s">
        <v>85</v>
      </c>
      <c r="J305" t="s">
        <v>13</v>
      </c>
      <c r="K305">
        <v>56</v>
      </c>
    </row>
    <row r="306" spans="1:11">
      <c r="A306" t="e">
        <f ca="1">E00251424013321</f>
        <v>#NAME?</v>
      </c>
      <c r="B306">
        <v>100</v>
      </c>
      <c r="C306" t="s">
        <v>53</v>
      </c>
      <c r="D306" s="1">
        <v>41300</v>
      </c>
      <c r="E306">
        <v>14</v>
      </c>
      <c r="F306">
        <v>0</v>
      </c>
      <c r="G306">
        <v>2121</v>
      </c>
      <c r="H306" t="s">
        <v>229</v>
      </c>
      <c r="J306" t="s">
        <v>13</v>
      </c>
      <c r="K306">
        <v>45</v>
      </c>
    </row>
    <row r="307" spans="1:11">
      <c r="A307" t="e">
        <f ca="1">E00251532612121</f>
        <v>#NAME?</v>
      </c>
      <c r="B307">
        <v>6046</v>
      </c>
      <c r="C307" t="s">
        <v>16</v>
      </c>
      <c r="D307" s="1">
        <v>41646</v>
      </c>
      <c r="E307">
        <v>0</v>
      </c>
      <c r="F307">
        <v>0</v>
      </c>
      <c r="G307">
        <v>1474</v>
      </c>
      <c r="H307" t="s">
        <v>141</v>
      </c>
      <c r="J307" t="s">
        <v>13</v>
      </c>
      <c r="K307">
        <v>47</v>
      </c>
    </row>
    <row r="308" spans="1:11">
      <c r="A308" t="e">
        <f ca="1">E00251533639421</f>
        <v>#NAME?</v>
      </c>
      <c r="B308">
        <v>764</v>
      </c>
      <c r="C308" t="s">
        <v>223</v>
      </c>
      <c r="D308" s="1">
        <v>42441</v>
      </c>
      <c r="F308">
        <v>0</v>
      </c>
      <c r="G308">
        <v>9359</v>
      </c>
      <c r="H308" t="s">
        <v>230</v>
      </c>
      <c r="I308" t="s">
        <v>29</v>
      </c>
      <c r="J308" t="s">
        <v>30</v>
      </c>
      <c r="K308">
        <v>50</v>
      </c>
    </row>
    <row r="309" spans="1:11">
      <c r="A309" t="e">
        <f ca="1">E00251510213921</f>
        <v>#NAME?</v>
      </c>
      <c r="B309">
        <v>148</v>
      </c>
      <c r="C309" t="s">
        <v>18</v>
      </c>
      <c r="D309" s="1">
        <v>42756</v>
      </c>
      <c r="E309">
        <v>4</v>
      </c>
      <c r="F309">
        <v>0</v>
      </c>
      <c r="G309">
        <v>9351</v>
      </c>
      <c r="H309" t="s">
        <v>231</v>
      </c>
      <c r="J309" t="s">
        <v>13</v>
      </c>
      <c r="K309">
        <v>57</v>
      </c>
    </row>
    <row r="310" spans="1:11">
      <c r="A310" t="e">
        <f ca="1">E00251716548221</f>
        <v>#NAME?</v>
      </c>
      <c r="B310">
        <v>6046</v>
      </c>
      <c r="C310" t="s">
        <v>16</v>
      </c>
      <c r="D310" s="1">
        <v>40916</v>
      </c>
      <c r="E310">
        <v>0</v>
      </c>
      <c r="F310">
        <v>1</v>
      </c>
      <c r="G310">
        <v>6812</v>
      </c>
      <c r="H310" t="s">
        <v>15</v>
      </c>
      <c r="J310" t="s">
        <v>13</v>
      </c>
      <c r="K310">
        <v>46</v>
      </c>
    </row>
    <row r="311" spans="1:11">
      <c r="A311" t="e">
        <f ca="1">E00251619839021</f>
        <v>#NAME?</v>
      </c>
      <c r="B311">
        <v>723</v>
      </c>
      <c r="C311" t="s">
        <v>185</v>
      </c>
      <c r="D311" s="1">
        <v>42015</v>
      </c>
      <c r="F311">
        <v>1</v>
      </c>
      <c r="G311">
        <v>8822</v>
      </c>
      <c r="H311" t="s">
        <v>232</v>
      </c>
      <c r="I311" t="s">
        <v>29</v>
      </c>
      <c r="J311" t="s">
        <v>30</v>
      </c>
      <c r="K311">
        <v>48</v>
      </c>
    </row>
    <row r="312" spans="1:11">
      <c r="A312" t="e">
        <f ca="1">E00251430390021</f>
        <v>#NAME?</v>
      </c>
      <c r="B312">
        <v>827</v>
      </c>
      <c r="C312" t="s">
        <v>56</v>
      </c>
      <c r="D312" s="1">
        <v>42392</v>
      </c>
      <c r="E312">
        <v>0</v>
      </c>
      <c r="F312">
        <v>0</v>
      </c>
      <c r="G312">
        <v>251</v>
      </c>
      <c r="H312" t="s">
        <v>233</v>
      </c>
      <c r="J312" t="s">
        <v>13</v>
      </c>
      <c r="K312">
        <v>50</v>
      </c>
    </row>
    <row r="313" spans="1:11">
      <c r="A313" t="e">
        <f ca="1">E00251512648921</f>
        <v>#NAME?</v>
      </c>
      <c r="B313">
        <v>1346</v>
      </c>
      <c r="C313" t="s">
        <v>49</v>
      </c>
      <c r="D313" s="1">
        <v>41284</v>
      </c>
      <c r="E313">
        <v>0</v>
      </c>
      <c r="F313">
        <v>1</v>
      </c>
      <c r="G313">
        <v>3859</v>
      </c>
      <c r="H313" t="s">
        <v>99</v>
      </c>
      <c r="J313" t="s">
        <v>13</v>
      </c>
      <c r="K313">
        <v>54</v>
      </c>
    </row>
    <row r="314" spans="1:11">
      <c r="A314" t="e">
        <f ca="1">E00251512648921</f>
        <v>#NAME?</v>
      </c>
      <c r="B314">
        <v>1346</v>
      </c>
      <c r="C314" t="s">
        <v>49</v>
      </c>
      <c r="D314" s="1">
        <v>41284</v>
      </c>
      <c r="E314">
        <v>0</v>
      </c>
      <c r="F314">
        <v>2</v>
      </c>
      <c r="G314">
        <v>3869</v>
      </c>
      <c r="H314" t="s">
        <v>234</v>
      </c>
      <c r="J314" t="s">
        <v>13</v>
      </c>
      <c r="K314">
        <v>54</v>
      </c>
    </row>
    <row r="315" spans="1:11">
      <c r="A315" t="e">
        <f ca="1">E00251615167221</f>
        <v>#NAME?</v>
      </c>
      <c r="B315">
        <v>763</v>
      </c>
      <c r="C315" t="s">
        <v>101</v>
      </c>
      <c r="D315" s="1">
        <v>40918</v>
      </c>
      <c r="E315">
        <v>1</v>
      </c>
      <c r="F315">
        <v>0</v>
      </c>
      <c r="G315">
        <v>8917</v>
      </c>
      <c r="H315" t="s">
        <v>235</v>
      </c>
      <c r="J315" t="s">
        <v>13</v>
      </c>
      <c r="K315">
        <v>47</v>
      </c>
    </row>
    <row r="316" spans="1:11">
      <c r="A316" t="e">
        <f ca="1">E00251512591921</f>
        <v>#NAME?</v>
      </c>
      <c r="B316">
        <v>767</v>
      </c>
      <c r="C316" t="s">
        <v>45</v>
      </c>
      <c r="D316" s="1">
        <v>42575</v>
      </c>
      <c r="F316">
        <v>0</v>
      </c>
      <c r="G316">
        <v>897</v>
      </c>
      <c r="H316" t="s">
        <v>28</v>
      </c>
      <c r="I316" t="s">
        <v>29</v>
      </c>
      <c r="J316" t="s">
        <v>30</v>
      </c>
      <c r="K316">
        <v>42</v>
      </c>
    </row>
    <row r="317" spans="1:11">
      <c r="A317" t="e">
        <f ca="1">E00251512352121</f>
        <v>#NAME?</v>
      </c>
      <c r="B317">
        <v>39</v>
      </c>
      <c r="C317" t="s">
        <v>42</v>
      </c>
      <c r="D317" s="1">
        <v>42752</v>
      </c>
      <c r="E317">
        <v>1</v>
      </c>
      <c r="F317">
        <v>1</v>
      </c>
      <c r="G317">
        <v>40</v>
      </c>
      <c r="H317" t="s">
        <v>109</v>
      </c>
      <c r="J317" t="s">
        <v>13</v>
      </c>
      <c r="K317">
        <v>55</v>
      </c>
    </row>
    <row r="318" spans="1:11">
      <c r="A318" t="e">
        <f ca="1">E00251512352121</f>
        <v>#NAME?</v>
      </c>
      <c r="B318">
        <v>39</v>
      </c>
      <c r="C318" t="s">
        <v>42</v>
      </c>
      <c r="D318" s="1">
        <v>42752</v>
      </c>
      <c r="E318">
        <v>1</v>
      </c>
      <c r="F318">
        <v>2</v>
      </c>
      <c r="G318">
        <v>45</v>
      </c>
      <c r="H318" t="s">
        <v>84</v>
      </c>
      <c r="J318" t="s">
        <v>13</v>
      </c>
      <c r="K318">
        <v>55</v>
      </c>
    </row>
    <row r="319" spans="1:11">
      <c r="A319" t="e">
        <f ca="1">E00251529504221</f>
        <v>#NAME?</v>
      </c>
      <c r="B319">
        <v>148</v>
      </c>
      <c r="C319" t="s">
        <v>18</v>
      </c>
      <c r="D319" s="1">
        <v>42740</v>
      </c>
      <c r="E319">
        <v>11</v>
      </c>
      <c r="F319">
        <v>3</v>
      </c>
      <c r="G319">
        <v>212</v>
      </c>
      <c r="H319" t="s">
        <v>236</v>
      </c>
      <c r="J319" t="s">
        <v>13</v>
      </c>
      <c r="K319">
        <v>50</v>
      </c>
    </row>
    <row r="320" spans="1:11">
      <c r="A320" t="e">
        <f ca="1">E00251513365321</f>
        <v>#NAME?</v>
      </c>
      <c r="B320">
        <v>718</v>
      </c>
      <c r="C320" t="s">
        <v>96</v>
      </c>
      <c r="D320" s="1">
        <v>42758</v>
      </c>
      <c r="E320">
        <v>2</v>
      </c>
      <c r="F320">
        <v>0</v>
      </c>
      <c r="G320">
        <v>664</v>
      </c>
      <c r="H320" t="s">
        <v>102</v>
      </c>
      <c r="J320" t="s">
        <v>13</v>
      </c>
      <c r="K320">
        <v>42</v>
      </c>
    </row>
    <row r="321" spans="1:11">
      <c r="A321" t="e">
        <f ca="1">E00251532063821</f>
        <v>#NAME?</v>
      </c>
      <c r="B321">
        <v>6046</v>
      </c>
      <c r="C321" t="s">
        <v>16</v>
      </c>
      <c r="D321" s="1">
        <v>42759</v>
      </c>
      <c r="E321">
        <v>0</v>
      </c>
      <c r="F321">
        <v>0</v>
      </c>
      <c r="G321">
        <v>4946</v>
      </c>
      <c r="H321" t="s">
        <v>151</v>
      </c>
      <c r="J321" t="s">
        <v>13</v>
      </c>
      <c r="K321">
        <v>56</v>
      </c>
    </row>
    <row r="322" spans="1:11">
      <c r="A322" t="e">
        <f ca="1">E00251427202821</f>
        <v>#NAME?</v>
      </c>
      <c r="B322">
        <v>771</v>
      </c>
      <c r="C322" t="s">
        <v>138</v>
      </c>
      <c r="D322" s="1">
        <v>41277</v>
      </c>
      <c r="E322">
        <v>0</v>
      </c>
      <c r="F322">
        <v>2</v>
      </c>
      <c r="G322">
        <v>9929</v>
      </c>
      <c r="H322" t="s">
        <v>58</v>
      </c>
      <c r="J322" t="s">
        <v>13</v>
      </c>
      <c r="K322">
        <v>63</v>
      </c>
    </row>
    <row r="323" spans="1:11">
      <c r="A323" t="e">
        <f ca="1">E00251711670221</f>
        <v>#NAME?</v>
      </c>
      <c r="B323">
        <v>1</v>
      </c>
      <c r="C323" t="s">
        <v>21</v>
      </c>
      <c r="D323" s="1">
        <v>40929</v>
      </c>
      <c r="E323">
        <v>0</v>
      </c>
      <c r="F323">
        <v>0</v>
      </c>
      <c r="G323">
        <v>7751</v>
      </c>
      <c r="H323" t="s">
        <v>165</v>
      </c>
      <c r="J323" t="s">
        <v>13</v>
      </c>
      <c r="K323">
        <v>47</v>
      </c>
    </row>
    <row r="324" spans="1:11">
      <c r="A324" t="e">
        <f ca="1">E00251711670221</f>
        <v>#NAME?</v>
      </c>
      <c r="B324">
        <v>1</v>
      </c>
      <c r="C324" t="s">
        <v>21</v>
      </c>
      <c r="D324" s="1">
        <v>42388</v>
      </c>
      <c r="E324">
        <v>2</v>
      </c>
      <c r="F324">
        <v>0</v>
      </c>
      <c r="G324">
        <v>8126</v>
      </c>
      <c r="H324" t="s">
        <v>237</v>
      </c>
      <c r="J324" t="s">
        <v>13</v>
      </c>
      <c r="K324">
        <v>51</v>
      </c>
    </row>
    <row r="325" spans="1:11">
      <c r="A325" t="e">
        <f ca="1">E00251537633921</f>
        <v>#NAME?</v>
      </c>
      <c r="B325">
        <v>772</v>
      </c>
      <c r="C325" t="s">
        <v>36</v>
      </c>
      <c r="D325" s="1">
        <v>42397</v>
      </c>
      <c r="E325">
        <v>1</v>
      </c>
      <c r="F325">
        <v>0</v>
      </c>
      <c r="G325">
        <v>3722</v>
      </c>
      <c r="H325" t="s">
        <v>68</v>
      </c>
      <c r="J325" t="s">
        <v>13</v>
      </c>
      <c r="K325">
        <v>52</v>
      </c>
    </row>
    <row r="326" spans="1:11">
      <c r="A326" t="e">
        <f ca="1">E00251537633921</f>
        <v>#NAME?</v>
      </c>
      <c r="B326">
        <v>772</v>
      </c>
      <c r="C326" t="s">
        <v>36</v>
      </c>
      <c r="D326" s="1">
        <v>42397</v>
      </c>
      <c r="E326">
        <v>1</v>
      </c>
      <c r="F326">
        <v>2</v>
      </c>
      <c r="G326">
        <v>40</v>
      </c>
      <c r="H326" t="s">
        <v>109</v>
      </c>
      <c r="J326" t="s">
        <v>13</v>
      </c>
      <c r="K326">
        <v>52</v>
      </c>
    </row>
    <row r="327" spans="1:11">
      <c r="A327" t="e">
        <f ca="1">E00251439868821</f>
        <v>#NAME?</v>
      </c>
      <c r="B327">
        <v>6046</v>
      </c>
      <c r="C327" t="s">
        <v>16</v>
      </c>
      <c r="D327" s="1">
        <v>41290</v>
      </c>
      <c r="E327">
        <v>0</v>
      </c>
      <c r="F327">
        <v>1</v>
      </c>
      <c r="G327">
        <v>1455</v>
      </c>
      <c r="H327" t="s">
        <v>238</v>
      </c>
      <c r="J327" t="s">
        <v>13</v>
      </c>
      <c r="K327">
        <v>60</v>
      </c>
    </row>
    <row r="328" spans="1:11">
      <c r="A328" t="e">
        <f ca="1">E00251529543621</f>
        <v>#NAME?</v>
      </c>
      <c r="B328">
        <v>827</v>
      </c>
      <c r="C328" t="s">
        <v>56</v>
      </c>
      <c r="D328" s="1">
        <v>42743</v>
      </c>
      <c r="E328">
        <v>0</v>
      </c>
      <c r="F328">
        <v>0</v>
      </c>
      <c r="G328">
        <v>443</v>
      </c>
      <c r="H328" t="s">
        <v>145</v>
      </c>
      <c r="J328" t="s">
        <v>13</v>
      </c>
      <c r="K328">
        <v>53</v>
      </c>
    </row>
    <row r="329" spans="1:11">
      <c r="A329" t="e">
        <f ca="1">E00251531371621</f>
        <v>#NAME?</v>
      </c>
      <c r="B329">
        <v>100</v>
      </c>
      <c r="C329" t="s">
        <v>53</v>
      </c>
      <c r="D329" s="1">
        <v>42377</v>
      </c>
      <c r="E329">
        <v>5</v>
      </c>
      <c r="F329">
        <v>1</v>
      </c>
      <c r="G329">
        <v>8857</v>
      </c>
      <c r="H329" t="s">
        <v>239</v>
      </c>
      <c r="J329" t="s">
        <v>13</v>
      </c>
      <c r="K329">
        <v>62</v>
      </c>
    </row>
    <row r="330" spans="1:11">
      <c r="A330" t="e">
        <f ca="1">E00251531371621</f>
        <v>#NAME?</v>
      </c>
      <c r="B330">
        <v>100</v>
      </c>
      <c r="C330" t="s">
        <v>53</v>
      </c>
      <c r="D330" s="1">
        <v>42377</v>
      </c>
      <c r="E330">
        <v>5</v>
      </c>
      <c r="F330">
        <v>3</v>
      </c>
      <c r="G330">
        <v>3607</v>
      </c>
      <c r="H330" t="s">
        <v>110</v>
      </c>
      <c r="J330" t="s">
        <v>13</v>
      </c>
      <c r="K330">
        <v>62</v>
      </c>
    </row>
    <row r="331" spans="1:11">
      <c r="A331" t="e">
        <f ca="1">E00251531371621</f>
        <v>#NAME?</v>
      </c>
      <c r="B331">
        <v>100</v>
      </c>
      <c r="C331" t="s">
        <v>53</v>
      </c>
      <c r="D331" s="1">
        <v>42377</v>
      </c>
      <c r="E331">
        <v>5</v>
      </c>
      <c r="F331">
        <v>5</v>
      </c>
      <c r="G331">
        <v>45</v>
      </c>
      <c r="H331" t="s">
        <v>84</v>
      </c>
      <c r="J331" t="s">
        <v>13</v>
      </c>
      <c r="K331">
        <v>62</v>
      </c>
    </row>
    <row r="332" spans="1:11">
      <c r="A332" t="e">
        <f ca="1">E00251427562221</f>
        <v>#NAME?</v>
      </c>
      <c r="B332">
        <v>1</v>
      </c>
      <c r="C332" t="s">
        <v>21</v>
      </c>
      <c r="D332" s="1">
        <v>40928</v>
      </c>
      <c r="E332">
        <v>3</v>
      </c>
      <c r="F332">
        <v>0</v>
      </c>
      <c r="G332">
        <v>741</v>
      </c>
      <c r="H332" t="s">
        <v>240</v>
      </c>
      <c r="J332" t="s">
        <v>13</v>
      </c>
      <c r="K332">
        <v>37</v>
      </c>
    </row>
    <row r="333" spans="1:11">
      <c r="A333" t="e">
        <f ca="1">E00251514725221</f>
        <v>#NAME?</v>
      </c>
      <c r="B333">
        <v>757</v>
      </c>
      <c r="C333" t="s">
        <v>153</v>
      </c>
      <c r="D333" s="1">
        <v>42995</v>
      </c>
      <c r="F333">
        <v>3</v>
      </c>
      <c r="G333">
        <v>8952</v>
      </c>
      <c r="H333" t="s">
        <v>241</v>
      </c>
      <c r="I333" t="s">
        <v>29</v>
      </c>
      <c r="J333" t="s">
        <v>30</v>
      </c>
      <c r="K333">
        <v>52</v>
      </c>
    </row>
    <row r="334" spans="1:11">
      <c r="A334" t="e">
        <f ca="1">E00251429241821</f>
        <v>#NAME?</v>
      </c>
      <c r="B334">
        <v>734</v>
      </c>
      <c r="C334" t="s">
        <v>77</v>
      </c>
      <c r="D334" s="1">
        <v>41299</v>
      </c>
      <c r="E334">
        <v>0</v>
      </c>
      <c r="F334">
        <v>0</v>
      </c>
      <c r="G334">
        <v>6373</v>
      </c>
      <c r="H334" t="s">
        <v>242</v>
      </c>
      <c r="J334" t="s">
        <v>13</v>
      </c>
      <c r="K334">
        <v>45</v>
      </c>
    </row>
    <row r="335" spans="1:11">
      <c r="A335" t="e">
        <f ca="1">E00251429396721</f>
        <v>#NAME?</v>
      </c>
      <c r="B335">
        <v>753</v>
      </c>
      <c r="C335" t="s">
        <v>75</v>
      </c>
      <c r="D335" s="1">
        <v>40914</v>
      </c>
      <c r="E335">
        <v>1</v>
      </c>
      <c r="F335">
        <v>0</v>
      </c>
      <c r="G335">
        <v>8174</v>
      </c>
      <c r="H335" t="s">
        <v>243</v>
      </c>
      <c r="J335" t="s">
        <v>13</v>
      </c>
      <c r="K335">
        <v>51</v>
      </c>
    </row>
    <row r="336" spans="1:11">
      <c r="A336" t="e">
        <f ca="1">E00251531497221</f>
        <v>#NAME?</v>
      </c>
      <c r="B336">
        <v>729</v>
      </c>
      <c r="C336" t="s">
        <v>14</v>
      </c>
      <c r="D336" s="1">
        <v>42757</v>
      </c>
      <c r="E336">
        <v>3</v>
      </c>
      <c r="F336">
        <v>1</v>
      </c>
      <c r="G336">
        <v>82</v>
      </c>
      <c r="H336" t="s">
        <v>244</v>
      </c>
      <c r="J336" t="s">
        <v>13</v>
      </c>
      <c r="K336">
        <v>65</v>
      </c>
    </row>
    <row r="337" spans="1:11">
      <c r="A337" t="e">
        <f ca="1">E00251429215421</f>
        <v>#NAME?</v>
      </c>
      <c r="B337">
        <v>734</v>
      </c>
      <c r="C337" t="s">
        <v>77</v>
      </c>
      <c r="D337" s="1">
        <v>42021</v>
      </c>
      <c r="E337">
        <v>0</v>
      </c>
      <c r="F337">
        <v>3</v>
      </c>
      <c r="G337">
        <v>9921</v>
      </c>
      <c r="H337" t="s">
        <v>78</v>
      </c>
      <c r="J337" t="s">
        <v>13</v>
      </c>
      <c r="K337">
        <v>46</v>
      </c>
    </row>
    <row r="338" spans="1:11">
      <c r="A338" t="e">
        <f ca="1">E00251526602321</f>
        <v>#NAME?</v>
      </c>
      <c r="B338">
        <v>1</v>
      </c>
      <c r="C338" t="s">
        <v>21</v>
      </c>
      <c r="D338" s="1">
        <v>42372</v>
      </c>
      <c r="E338">
        <v>6</v>
      </c>
      <c r="F338">
        <v>1</v>
      </c>
      <c r="G338">
        <v>5794</v>
      </c>
      <c r="H338" t="s">
        <v>104</v>
      </c>
      <c r="J338" t="s">
        <v>13</v>
      </c>
      <c r="K338">
        <v>60</v>
      </c>
    </row>
    <row r="339" spans="1:11">
      <c r="A339" t="e">
        <f ca="1">E00251518868021</f>
        <v>#NAME?</v>
      </c>
      <c r="B339">
        <v>753</v>
      </c>
      <c r="C339" t="s">
        <v>75</v>
      </c>
      <c r="D339" s="1">
        <v>41655</v>
      </c>
      <c r="E339">
        <v>0</v>
      </c>
      <c r="F339">
        <v>2</v>
      </c>
      <c r="G339">
        <v>46</v>
      </c>
      <c r="H339" t="s">
        <v>245</v>
      </c>
      <c r="J339" t="s">
        <v>13</v>
      </c>
      <c r="K339">
        <v>60</v>
      </c>
    </row>
    <row r="340" spans="1:11">
      <c r="A340" t="e">
        <f ca="1">E00251716594621</f>
        <v>#NAME?</v>
      </c>
      <c r="B340">
        <v>6046</v>
      </c>
      <c r="C340" t="s">
        <v>16</v>
      </c>
      <c r="D340" s="1">
        <v>41290</v>
      </c>
      <c r="E340">
        <v>2</v>
      </c>
      <c r="F340">
        <v>1</v>
      </c>
      <c r="G340">
        <v>5719</v>
      </c>
      <c r="H340" t="s">
        <v>246</v>
      </c>
      <c r="J340" t="s">
        <v>13</v>
      </c>
      <c r="K340">
        <v>52</v>
      </c>
    </row>
    <row r="341" spans="1:11">
      <c r="A341" t="e">
        <f ca="1">E00251439831421</f>
        <v>#NAME?</v>
      </c>
      <c r="B341">
        <v>833</v>
      </c>
      <c r="C341" t="s">
        <v>184</v>
      </c>
      <c r="D341" s="1">
        <v>42019</v>
      </c>
      <c r="E341">
        <v>1</v>
      </c>
      <c r="F341">
        <v>0</v>
      </c>
      <c r="G341">
        <v>4945</v>
      </c>
      <c r="H341" t="s">
        <v>98</v>
      </c>
      <c r="J341" t="s">
        <v>13</v>
      </c>
      <c r="K341">
        <v>40</v>
      </c>
    </row>
    <row r="342" spans="1:11">
      <c r="A342" t="e">
        <f ca="1">E00251512197321</f>
        <v>#NAME?</v>
      </c>
      <c r="B342">
        <v>767</v>
      </c>
      <c r="C342" t="s">
        <v>45</v>
      </c>
      <c r="D342" s="1">
        <v>42633</v>
      </c>
      <c r="F342">
        <v>0</v>
      </c>
      <c r="G342">
        <v>897</v>
      </c>
      <c r="H342" t="s">
        <v>28</v>
      </c>
      <c r="I342" t="s">
        <v>29</v>
      </c>
      <c r="J342" t="s">
        <v>30</v>
      </c>
      <c r="K342">
        <v>44</v>
      </c>
    </row>
    <row r="343" spans="1:11">
      <c r="A343" t="e">
        <f ca="1">E00251528938321</f>
        <v>#NAME?</v>
      </c>
      <c r="B343">
        <v>272</v>
      </c>
      <c r="C343" t="s">
        <v>11</v>
      </c>
      <c r="D343" s="1">
        <v>42389</v>
      </c>
      <c r="E343">
        <v>1</v>
      </c>
      <c r="F343">
        <v>1</v>
      </c>
      <c r="G343">
        <v>8021</v>
      </c>
      <c r="H343" t="s">
        <v>203</v>
      </c>
      <c r="J343" t="s">
        <v>13</v>
      </c>
      <c r="K343">
        <v>57</v>
      </c>
    </row>
    <row r="344" spans="1:11">
      <c r="A344" t="e">
        <f ca="1">E00251528938321</f>
        <v>#NAME?</v>
      </c>
      <c r="B344">
        <v>272</v>
      </c>
      <c r="C344" t="s">
        <v>11</v>
      </c>
      <c r="D344" s="1">
        <v>42739</v>
      </c>
      <c r="E344">
        <v>9</v>
      </c>
      <c r="F344">
        <v>2</v>
      </c>
      <c r="G344">
        <v>8856</v>
      </c>
      <c r="H344" t="s">
        <v>67</v>
      </c>
      <c r="J344" t="s">
        <v>13</v>
      </c>
      <c r="K344">
        <v>58</v>
      </c>
    </row>
    <row r="345" spans="1:11">
      <c r="A345" t="e">
        <f ca="1">E00251429284421</f>
        <v>#NAME?</v>
      </c>
      <c r="B345">
        <v>753</v>
      </c>
      <c r="C345" t="s">
        <v>75</v>
      </c>
      <c r="D345" s="1">
        <v>41299</v>
      </c>
      <c r="E345">
        <v>0</v>
      </c>
      <c r="F345">
        <v>0</v>
      </c>
      <c r="G345">
        <v>8175</v>
      </c>
      <c r="H345" t="s">
        <v>247</v>
      </c>
      <c r="J345" t="s">
        <v>13</v>
      </c>
      <c r="K345">
        <v>57</v>
      </c>
    </row>
    <row r="346" spans="1:11">
      <c r="A346" t="e">
        <f ca="1">E00251429317021</f>
        <v>#NAME?</v>
      </c>
      <c r="B346">
        <v>272</v>
      </c>
      <c r="C346" t="s">
        <v>11</v>
      </c>
      <c r="D346" s="1">
        <v>41656</v>
      </c>
      <c r="E346">
        <v>12</v>
      </c>
      <c r="F346">
        <v>1</v>
      </c>
      <c r="G346">
        <v>94</v>
      </c>
      <c r="H346" t="s">
        <v>133</v>
      </c>
      <c r="J346" t="s">
        <v>13</v>
      </c>
      <c r="K346">
        <v>51</v>
      </c>
    </row>
    <row r="347" spans="1:11">
      <c r="A347" t="e">
        <f ca="1">E00251514729821</f>
        <v>#NAME?</v>
      </c>
      <c r="B347">
        <v>6046</v>
      </c>
      <c r="C347" t="s">
        <v>16</v>
      </c>
      <c r="D347" s="1">
        <v>40923</v>
      </c>
      <c r="E347">
        <v>6</v>
      </c>
      <c r="F347">
        <v>1</v>
      </c>
      <c r="G347">
        <v>8051</v>
      </c>
      <c r="H347" t="s">
        <v>52</v>
      </c>
      <c r="J347" t="s">
        <v>13</v>
      </c>
      <c r="K347">
        <v>37</v>
      </c>
    </row>
    <row r="348" spans="1:11">
      <c r="A348" t="e">
        <f ca="1">E00251514288421</f>
        <v>#NAME?</v>
      </c>
      <c r="B348">
        <v>769</v>
      </c>
      <c r="C348" t="s">
        <v>26</v>
      </c>
      <c r="D348" s="1">
        <v>42014</v>
      </c>
      <c r="E348">
        <v>0</v>
      </c>
      <c r="F348">
        <v>0</v>
      </c>
      <c r="G348">
        <v>870</v>
      </c>
      <c r="H348" t="s">
        <v>86</v>
      </c>
      <c r="J348" t="s">
        <v>13</v>
      </c>
      <c r="K348">
        <v>59</v>
      </c>
    </row>
    <row r="349" spans="1:11">
      <c r="A349" t="e">
        <f ca="1">E00251713751121</f>
        <v>#NAME?</v>
      </c>
      <c r="B349">
        <v>742</v>
      </c>
      <c r="C349" t="s">
        <v>61</v>
      </c>
      <c r="D349" s="1">
        <v>40933</v>
      </c>
      <c r="E349">
        <v>1</v>
      </c>
      <c r="F349">
        <v>0</v>
      </c>
      <c r="G349">
        <v>1953</v>
      </c>
      <c r="H349" t="s">
        <v>248</v>
      </c>
      <c r="J349" t="s">
        <v>13</v>
      </c>
      <c r="K349">
        <v>38</v>
      </c>
    </row>
    <row r="350" spans="1:11">
      <c r="A350" t="e">
        <f ca="1">E00251713751121</f>
        <v>#NAME?</v>
      </c>
      <c r="B350">
        <v>742</v>
      </c>
      <c r="C350" t="s">
        <v>61</v>
      </c>
      <c r="D350" s="1">
        <v>41667</v>
      </c>
      <c r="E350">
        <v>0</v>
      </c>
      <c r="F350">
        <v>0</v>
      </c>
      <c r="G350">
        <v>194</v>
      </c>
      <c r="H350" t="s">
        <v>162</v>
      </c>
      <c r="J350" t="s">
        <v>13</v>
      </c>
      <c r="K350">
        <v>40</v>
      </c>
    </row>
    <row r="351" spans="1:11">
      <c r="A351" t="e">
        <f ca="1">E00251533607221</f>
        <v>#NAME?</v>
      </c>
      <c r="B351">
        <v>668</v>
      </c>
      <c r="C351" t="s">
        <v>150</v>
      </c>
      <c r="D351" s="1">
        <v>42749</v>
      </c>
      <c r="E351">
        <v>8</v>
      </c>
      <c r="F351">
        <v>1</v>
      </c>
      <c r="G351">
        <v>4413</v>
      </c>
      <c r="H351" t="s">
        <v>249</v>
      </c>
      <c r="J351" t="s">
        <v>13</v>
      </c>
      <c r="K351">
        <v>47</v>
      </c>
    </row>
    <row r="352" spans="1:11">
      <c r="A352" t="e">
        <f ca="1">E00251432315821</f>
        <v>#NAME?</v>
      </c>
      <c r="B352">
        <v>769</v>
      </c>
      <c r="C352" t="s">
        <v>26</v>
      </c>
      <c r="D352" s="1">
        <v>41276</v>
      </c>
      <c r="E352">
        <v>1</v>
      </c>
      <c r="F352">
        <v>0</v>
      </c>
      <c r="G352">
        <v>5349</v>
      </c>
      <c r="H352" t="s">
        <v>250</v>
      </c>
      <c r="J352" t="s">
        <v>13</v>
      </c>
      <c r="K352">
        <v>61</v>
      </c>
    </row>
    <row r="353" spans="1:11">
      <c r="A353" t="e">
        <f ca="1">E00251432315821</f>
        <v>#NAME?</v>
      </c>
      <c r="B353">
        <v>6046</v>
      </c>
      <c r="C353" t="s">
        <v>16</v>
      </c>
      <c r="D353" s="1">
        <v>42740</v>
      </c>
      <c r="E353">
        <v>3</v>
      </c>
      <c r="F353">
        <v>1</v>
      </c>
      <c r="G353">
        <v>7050</v>
      </c>
      <c r="H353" t="s">
        <v>251</v>
      </c>
      <c r="J353" t="s">
        <v>13</v>
      </c>
      <c r="K353">
        <v>65</v>
      </c>
    </row>
    <row r="354" spans="1:11">
      <c r="A354" t="e">
        <f ca="1">E00251427204321</f>
        <v>#NAME?</v>
      </c>
      <c r="B354">
        <v>1</v>
      </c>
      <c r="C354" t="s">
        <v>21</v>
      </c>
      <c r="D354" s="1">
        <v>40917</v>
      </c>
      <c r="E354">
        <v>6</v>
      </c>
      <c r="F354">
        <v>0</v>
      </c>
      <c r="G354">
        <v>8151</v>
      </c>
      <c r="H354" t="s">
        <v>204</v>
      </c>
      <c r="J354" t="s">
        <v>13</v>
      </c>
      <c r="K354">
        <v>44</v>
      </c>
    </row>
    <row r="355" spans="1:11">
      <c r="A355" t="e">
        <f ca="1">E00251615815321</f>
        <v>#NAME?</v>
      </c>
      <c r="B355">
        <v>772</v>
      </c>
      <c r="C355" t="s">
        <v>36</v>
      </c>
      <c r="D355" s="1">
        <v>41292</v>
      </c>
      <c r="E355">
        <v>0</v>
      </c>
      <c r="F355">
        <v>1</v>
      </c>
      <c r="G355">
        <v>1511</v>
      </c>
      <c r="H355" t="s">
        <v>252</v>
      </c>
      <c r="J355" t="s">
        <v>13</v>
      </c>
      <c r="K355">
        <v>55</v>
      </c>
    </row>
    <row r="356" spans="1:11">
      <c r="A356" t="e">
        <f ca="1">E00251429251821</f>
        <v>#NAME?</v>
      </c>
      <c r="B356">
        <v>753</v>
      </c>
      <c r="C356" t="s">
        <v>75</v>
      </c>
      <c r="D356" s="1">
        <v>41649</v>
      </c>
      <c r="E356">
        <v>1</v>
      </c>
      <c r="F356">
        <v>0</v>
      </c>
      <c r="G356">
        <v>2188</v>
      </c>
      <c r="H356" t="s">
        <v>35</v>
      </c>
      <c r="J356" t="s">
        <v>13</v>
      </c>
      <c r="K356">
        <v>53</v>
      </c>
    </row>
    <row r="357" spans="1:11">
      <c r="A357" t="e">
        <f ca="1">E00251518851921</f>
        <v>#NAME?</v>
      </c>
      <c r="B357">
        <v>272</v>
      </c>
      <c r="C357" t="s">
        <v>11</v>
      </c>
      <c r="D357" s="1">
        <v>42752</v>
      </c>
      <c r="E357">
        <v>3</v>
      </c>
      <c r="F357">
        <v>1</v>
      </c>
      <c r="G357">
        <v>8762</v>
      </c>
      <c r="H357" t="s">
        <v>253</v>
      </c>
      <c r="J357" t="s">
        <v>13</v>
      </c>
      <c r="K357">
        <v>46</v>
      </c>
    </row>
    <row r="358" spans="1:11">
      <c r="A358" t="e">
        <f ca="1">E00251428426921</f>
        <v>#NAME?</v>
      </c>
      <c r="B358">
        <v>39</v>
      </c>
      <c r="C358" t="s">
        <v>42</v>
      </c>
      <c r="D358" s="1">
        <v>42019</v>
      </c>
      <c r="E358">
        <v>0</v>
      </c>
      <c r="F358">
        <v>0</v>
      </c>
      <c r="G358">
        <v>8183</v>
      </c>
      <c r="H358" t="s">
        <v>159</v>
      </c>
      <c r="J358" t="s">
        <v>13</v>
      </c>
      <c r="K358">
        <v>58</v>
      </c>
    </row>
    <row r="359" spans="1:11">
      <c r="A359" t="e">
        <f ca="1">E00251715544321</f>
        <v>#NAME?</v>
      </c>
      <c r="B359">
        <v>767</v>
      </c>
      <c r="C359" t="s">
        <v>45</v>
      </c>
      <c r="D359" s="1">
        <v>42023</v>
      </c>
      <c r="E359">
        <v>0</v>
      </c>
      <c r="F359">
        <v>0</v>
      </c>
      <c r="G359">
        <v>4835</v>
      </c>
      <c r="H359" t="s">
        <v>254</v>
      </c>
      <c r="J359" t="s">
        <v>13</v>
      </c>
      <c r="K359">
        <v>43</v>
      </c>
    </row>
    <row r="360" spans="1:11">
      <c r="A360" t="e">
        <f ca="1">E00251715544321</f>
        <v>#NAME?</v>
      </c>
      <c r="B360">
        <v>767</v>
      </c>
      <c r="C360" t="s">
        <v>45</v>
      </c>
      <c r="D360" s="1">
        <v>42026</v>
      </c>
      <c r="E360">
        <v>2</v>
      </c>
      <c r="F360">
        <v>2</v>
      </c>
      <c r="G360">
        <v>7534</v>
      </c>
      <c r="H360" t="s">
        <v>65</v>
      </c>
      <c r="J360" t="s">
        <v>13</v>
      </c>
      <c r="K360">
        <v>43</v>
      </c>
    </row>
    <row r="361" spans="1:11">
      <c r="A361" t="e">
        <f ca="1">E00251429332421</f>
        <v>#NAME?</v>
      </c>
      <c r="B361">
        <v>753</v>
      </c>
      <c r="C361" t="s">
        <v>75</v>
      </c>
      <c r="D361" s="1">
        <v>41918</v>
      </c>
      <c r="F361">
        <v>0</v>
      </c>
      <c r="G361">
        <v>9354</v>
      </c>
      <c r="H361" t="s">
        <v>187</v>
      </c>
      <c r="I361" t="s">
        <v>29</v>
      </c>
      <c r="J361" t="s">
        <v>30</v>
      </c>
      <c r="K361">
        <v>48</v>
      </c>
    </row>
    <row r="362" spans="1:11">
      <c r="A362" t="e">
        <f ca="1">E00251429332421</f>
        <v>#NAME?</v>
      </c>
      <c r="B362">
        <v>753</v>
      </c>
      <c r="C362" t="s">
        <v>75</v>
      </c>
      <c r="D362" s="1">
        <v>41919</v>
      </c>
      <c r="F362">
        <v>0</v>
      </c>
      <c r="G362">
        <v>9354</v>
      </c>
      <c r="H362" t="s">
        <v>187</v>
      </c>
      <c r="I362" t="s">
        <v>29</v>
      </c>
      <c r="J362" t="s">
        <v>30</v>
      </c>
      <c r="K362">
        <v>48</v>
      </c>
    </row>
    <row r="363" spans="1:11">
      <c r="A363" t="e">
        <f ca="1">E00251532291121</f>
        <v>#NAME?</v>
      </c>
      <c r="B363">
        <v>6046</v>
      </c>
      <c r="C363" t="s">
        <v>16</v>
      </c>
      <c r="D363" s="1">
        <v>42375</v>
      </c>
      <c r="E363">
        <v>2</v>
      </c>
      <c r="F363">
        <v>1</v>
      </c>
      <c r="G363">
        <v>8741</v>
      </c>
      <c r="H363" t="s">
        <v>54</v>
      </c>
      <c r="J363" t="s">
        <v>13</v>
      </c>
      <c r="K363">
        <v>60</v>
      </c>
    </row>
    <row r="364" spans="1:11">
      <c r="A364" t="e">
        <f ca="1">E00251711585721</f>
        <v>#NAME?</v>
      </c>
      <c r="B364">
        <v>1</v>
      </c>
      <c r="C364" t="s">
        <v>21</v>
      </c>
      <c r="D364" s="1">
        <v>42014</v>
      </c>
      <c r="E364">
        <v>6</v>
      </c>
      <c r="F364">
        <v>2</v>
      </c>
      <c r="G364">
        <v>7779</v>
      </c>
      <c r="H364" t="s">
        <v>255</v>
      </c>
      <c r="J364" t="s">
        <v>13</v>
      </c>
      <c r="K364">
        <v>54</v>
      </c>
    </row>
    <row r="365" spans="1:11">
      <c r="A365" t="e">
        <f ca="1">E00251711585721</f>
        <v>#NAME?</v>
      </c>
      <c r="B365">
        <v>1</v>
      </c>
      <c r="C365" t="s">
        <v>21</v>
      </c>
      <c r="D365" s="1">
        <v>42014</v>
      </c>
      <c r="E365">
        <v>6</v>
      </c>
      <c r="F365">
        <v>3</v>
      </c>
      <c r="G365">
        <v>7809</v>
      </c>
      <c r="H365" t="s">
        <v>256</v>
      </c>
      <c r="J365" t="s">
        <v>13</v>
      </c>
      <c r="K365">
        <v>54</v>
      </c>
    </row>
    <row r="366" spans="1:11">
      <c r="A366" t="e">
        <f ca="1">E00251532440721</f>
        <v>#NAME?</v>
      </c>
      <c r="B366">
        <v>734</v>
      </c>
      <c r="C366" t="s">
        <v>77</v>
      </c>
      <c r="D366" s="1">
        <v>42032</v>
      </c>
      <c r="E366">
        <v>1</v>
      </c>
      <c r="F366">
        <v>0</v>
      </c>
      <c r="G366">
        <v>7931</v>
      </c>
      <c r="H366" t="s">
        <v>257</v>
      </c>
      <c r="J366" t="s">
        <v>13</v>
      </c>
      <c r="K366">
        <v>55</v>
      </c>
    </row>
    <row r="367" spans="1:11">
      <c r="A367" t="e">
        <f ca="1">E00251514212821</f>
        <v>#NAME?</v>
      </c>
      <c r="B367">
        <v>746</v>
      </c>
      <c r="C367" t="s">
        <v>31</v>
      </c>
      <c r="D367" s="1">
        <v>41655</v>
      </c>
      <c r="E367">
        <v>4</v>
      </c>
      <c r="F367">
        <v>0</v>
      </c>
      <c r="G367">
        <v>5361</v>
      </c>
      <c r="H367" t="s">
        <v>258</v>
      </c>
      <c r="J367" t="s">
        <v>13</v>
      </c>
      <c r="K367">
        <v>57</v>
      </c>
    </row>
    <row r="368" spans="1:11">
      <c r="A368" t="e">
        <f ca="1">E00251528743621</f>
        <v>#NAME?</v>
      </c>
      <c r="B368">
        <v>6046</v>
      </c>
      <c r="C368" t="s">
        <v>16</v>
      </c>
      <c r="D368" s="1">
        <v>42747</v>
      </c>
      <c r="E368">
        <v>2</v>
      </c>
      <c r="F368">
        <v>3</v>
      </c>
      <c r="G368">
        <v>8819</v>
      </c>
      <c r="H368" t="s">
        <v>193</v>
      </c>
      <c r="J368" t="s">
        <v>13</v>
      </c>
      <c r="K368">
        <v>54</v>
      </c>
    </row>
    <row r="369" spans="1:11">
      <c r="A369" t="e">
        <f ca="1">E00251424016021</f>
        <v>#NAME?</v>
      </c>
      <c r="B369">
        <v>678</v>
      </c>
      <c r="C369" t="s">
        <v>208</v>
      </c>
      <c r="D369" s="1">
        <v>41286</v>
      </c>
      <c r="E369">
        <v>1</v>
      </c>
      <c r="F369">
        <v>1</v>
      </c>
      <c r="G369">
        <v>806</v>
      </c>
      <c r="H369" t="s">
        <v>39</v>
      </c>
      <c r="J369" t="s">
        <v>13</v>
      </c>
      <c r="K369">
        <v>57</v>
      </c>
    </row>
    <row r="370" spans="1:11">
      <c r="A370" t="e">
        <f ca="1">E00251529558721</f>
        <v>#NAME?</v>
      </c>
      <c r="B370">
        <v>5994</v>
      </c>
      <c r="C370" t="s">
        <v>127</v>
      </c>
      <c r="D370" s="1">
        <v>42031</v>
      </c>
      <c r="E370">
        <v>0</v>
      </c>
      <c r="F370">
        <v>0</v>
      </c>
      <c r="G370">
        <v>5305</v>
      </c>
      <c r="H370" t="s">
        <v>81</v>
      </c>
      <c r="J370" t="s">
        <v>13</v>
      </c>
      <c r="K370">
        <v>56</v>
      </c>
    </row>
    <row r="371" spans="1:11">
      <c r="A371" t="e">
        <f ca="1">E00251513752721</f>
        <v>#NAME?</v>
      </c>
      <c r="B371">
        <v>744</v>
      </c>
      <c r="C371" t="s">
        <v>34</v>
      </c>
      <c r="D371" s="1">
        <v>42746</v>
      </c>
      <c r="E371">
        <v>1</v>
      </c>
      <c r="F371">
        <v>1</v>
      </c>
      <c r="G371">
        <v>8183</v>
      </c>
      <c r="H371" t="s">
        <v>159</v>
      </c>
      <c r="J371" t="s">
        <v>13</v>
      </c>
      <c r="K371">
        <v>57</v>
      </c>
    </row>
    <row r="372" spans="1:11">
      <c r="A372" t="e">
        <f ca="1">E00251513752721</f>
        <v>#NAME?</v>
      </c>
      <c r="B372">
        <v>744</v>
      </c>
      <c r="C372" t="s">
        <v>34</v>
      </c>
      <c r="D372" s="1">
        <v>42746</v>
      </c>
      <c r="E372">
        <v>1</v>
      </c>
      <c r="F372">
        <v>2</v>
      </c>
      <c r="G372">
        <v>8021</v>
      </c>
      <c r="H372" t="s">
        <v>203</v>
      </c>
      <c r="J372" t="s">
        <v>13</v>
      </c>
      <c r="K372">
        <v>57</v>
      </c>
    </row>
    <row r="373" spans="1:11">
      <c r="A373" t="e">
        <f ca="1">E00251537609421</f>
        <v>#NAME?</v>
      </c>
      <c r="B373">
        <v>718</v>
      </c>
      <c r="C373" t="s">
        <v>96</v>
      </c>
      <c r="D373" s="1">
        <v>42021</v>
      </c>
      <c r="E373">
        <v>5</v>
      </c>
      <c r="F373">
        <v>0</v>
      </c>
      <c r="G373">
        <v>311</v>
      </c>
      <c r="H373" t="s">
        <v>259</v>
      </c>
      <c r="J373" t="s">
        <v>13</v>
      </c>
      <c r="K373">
        <v>41</v>
      </c>
    </row>
    <row r="374" spans="1:11">
      <c r="A374" t="e">
        <f ca="1">E00251439807421</f>
        <v>#NAME?</v>
      </c>
      <c r="B374">
        <v>6046</v>
      </c>
      <c r="C374" t="s">
        <v>16</v>
      </c>
      <c r="D374" s="1">
        <v>41642</v>
      </c>
      <c r="E374">
        <v>0</v>
      </c>
      <c r="F374">
        <v>0</v>
      </c>
      <c r="G374">
        <v>407</v>
      </c>
      <c r="H374" t="s">
        <v>260</v>
      </c>
      <c r="J374" t="s">
        <v>13</v>
      </c>
      <c r="K374">
        <v>53</v>
      </c>
    </row>
    <row r="375" spans="1:11">
      <c r="A375" t="e">
        <f ca="1">E00251432302421</f>
        <v>#NAME?</v>
      </c>
      <c r="B375">
        <v>769</v>
      </c>
      <c r="C375" t="s">
        <v>26</v>
      </c>
      <c r="D375" s="1">
        <v>42010</v>
      </c>
      <c r="E375">
        <v>3</v>
      </c>
      <c r="F375">
        <v>2</v>
      </c>
      <c r="G375">
        <v>8744</v>
      </c>
      <c r="H375" t="s">
        <v>95</v>
      </c>
      <c r="J375" t="s">
        <v>13</v>
      </c>
      <c r="K375">
        <v>57</v>
      </c>
    </row>
    <row r="376" spans="1:11">
      <c r="A376" t="e">
        <f ca="1">E00251716445321</f>
        <v>#NAME?</v>
      </c>
      <c r="B376">
        <v>272</v>
      </c>
      <c r="C376" t="s">
        <v>11</v>
      </c>
      <c r="D376" s="1">
        <v>42764</v>
      </c>
      <c r="E376">
        <v>5</v>
      </c>
      <c r="F376">
        <v>0</v>
      </c>
      <c r="G376">
        <v>605</v>
      </c>
      <c r="H376" t="s">
        <v>261</v>
      </c>
      <c r="J376" t="s">
        <v>13</v>
      </c>
      <c r="K376">
        <v>63</v>
      </c>
    </row>
    <row r="377" spans="1:11">
      <c r="A377" t="e">
        <f ca="1">E00251717155721</f>
        <v>#NAME?</v>
      </c>
      <c r="B377">
        <v>272</v>
      </c>
      <c r="C377" t="s">
        <v>11</v>
      </c>
      <c r="D377" s="1">
        <v>42739</v>
      </c>
      <c r="E377">
        <v>2</v>
      </c>
      <c r="F377">
        <v>1</v>
      </c>
      <c r="G377">
        <v>63</v>
      </c>
      <c r="H377" t="s">
        <v>262</v>
      </c>
      <c r="J377" t="s">
        <v>13</v>
      </c>
      <c r="K377">
        <v>57</v>
      </c>
    </row>
    <row r="378" spans="1:11">
      <c r="A378" t="e">
        <f ca="1">E00251430391921</f>
        <v>#NAME?</v>
      </c>
      <c r="B378">
        <v>718</v>
      </c>
      <c r="C378" t="s">
        <v>96</v>
      </c>
      <c r="D378" s="1">
        <v>40933</v>
      </c>
      <c r="E378">
        <v>5</v>
      </c>
      <c r="F378">
        <v>0</v>
      </c>
      <c r="G378">
        <v>123</v>
      </c>
      <c r="H378" t="s">
        <v>134</v>
      </c>
      <c r="J378" t="s">
        <v>13</v>
      </c>
      <c r="K378">
        <v>56</v>
      </c>
    </row>
    <row r="379" spans="1:11">
      <c r="A379" t="e">
        <f ca="1">E00251513292821</f>
        <v>#NAME?</v>
      </c>
      <c r="B379">
        <v>726</v>
      </c>
      <c r="C379" t="s">
        <v>46</v>
      </c>
      <c r="D379" s="1">
        <v>40924</v>
      </c>
      <c r="E379">
        <v>5</v>
      </c>
      <c r="F379">
        <v>0</v>
      </c>
      <c r="G379">
        <v>8801</v>
      </c>
      <c r="H379" t="s">
        <v>20</v>
      </c>
      <c r="J379" t="s">
        <v>13</v>
      </c>
      <c r="K379">
        <v>52</v>
      </c>
    </row>
    <row r="380" spans="1:11">
      <c r="A380" t="e">
        <f ca="1">E00251513292821</f>
        <v>#NAME?</v>
      </c>
      <c r="B380">
        <v>726</v>
      </c>
      <c r="C380" t="s">
        <v>46</v>
      </c>
      <c r="D380" s="1">
        <v>40924</v>
      </c>
      <c r="E380">
        <v>5</v>
      </c>
      <c r="F380">
        <v>1</v>
      </c>
      <c r="G380">
        <v>8876</v>
      </c>
      <c r="H380" t="s">
        <v>220</v>
      </c>
      <c r="J380" t="s">
        <v>13</v>
      </c>
      <c r="K380">
        <v>52</v>
      </c>
    </row>
    <row r="381" spans="1:11">
      <c r="A381" t="e">
        <f ca="1">E00251513359021</f>
        <v>#NAME?</v>
      </c>
      <c r="B381">
        <v>772</v>
      </c>
      <c r="C381" t="s">
        <v>36</v>
      </c>
      <c r="D381" s="1">
        <v>41283</v>
      </c>
      <c r="E381">
        <v>0</v>
      </c>
      <c r="F381">
        <v>2</v>
      </c>
      <c r="G381">
        <v>7715</v>
      </c>
      <c r="H381" t="s">
        <v>263</v>
      </c>
      <c r="J381" t="s">
        <v>13</v>
      </c>
      <c r="K381">
        <v>57</v>
      </c>
    </row>
    <row r="382" spans="1:11">
      <c r="A382" t="e">
        <f ca="1">E00251532092521</f>
        <v>#NAME?</v>
      </c>
      <c r="B382">
        <v>769</v>
      </c>
      <c r="C382" t="s">
        <v>26</v>
      </c>
      <c r="D382" s="1">
        <v>41279</v>
      </c>
      <c r="E382">
        <v>1</v>
      </c>
      <c r="F382">
        <v>0</v>
      </c>
      <c r="G382">
        <v>2188</v>
      </c>
      <c r="H382" t="s">
        <v>35</v>
      </c>
      <c r="J382" t="s">
        <v>13</v>
      </c>
      <c r="K382">
        <v>43</v>
      </c>
    </row>
    <row r="383" spans="1:11">
      <c r="A383" t="e">
        <f ca="1">E00251711696621</f>
        <v>#NAME?</v>
      </c>
      <c r="B383">
        <v>1</v>
      </c>
      <c r="C383" t="s">
        <v>21</v>
      </c>
      <c r="D383" s="1">
        <v>41287</v>
      </c>
      <c r="E383">
        <v>0</v>
      </c>
      <c r="F383">
        <v>0</v>
      </c>
      <c r="G383">
        <v>215</v>
      </c>
      <c r="H383" t="s">
        <v>264</v>
      </c>
      <c r="J383" t="s">
        <v>13</v>
      </c>
      <c r="K383">
        <v>39</v>
      </c>
    </row>
    <row r="384" spans="1:11">
      <c r="A384" t="e">
        <f ca="1">E00251429205421</f>
        <v>#NAME?</v>
      </c>
      <c r="B384">
        <v>639</v>
      </c>
      <c r="C384" t="s">
        <v>23</v>
      </c>
      <c r="D384" s="1">
        <v>42487</v>
      </c>
      <c r="E384">
        <v>23</v>
      </c>
      <c r="F384">
        <v>2</v>
      </c>
      <c r="G384">
        <v>9059</v>
      </c>
      <c r="H384" t="s">
        <v>265</v>
      </c>
      <c r="J384" t="s">
        <v>25</v>
      </c>
      <c r="K384">
        <v>42</v>
      </c>
    </row>
    <row r="385" spans="1:11">
      <c r="A385" t="e">
        <f ca="1">E00251513961521</f>
        <v>#NAME?</v>
      </c>
      <c r="B385">
        <v>744</v>
      </c>
      <c r="C385" t="s">
        <v>34</v>
      </c>
      <c r="D385" s="1">
        <v>42378</v>
      </c>
      <c r="E385">
        <v>0</v>
      </c>
      <c r="F385">
        <v>2</v>
      </c>
      <c r="G385">
        <v>2162</v>
      </c>
      <c r="H385" t="s">
        <v>266</v>
      </c>
      <c r="J385" t="s">
        <v>13</v>
      </c>
      <c r="K385">
        <v>41</v>
      </c>
    </row>
    <row r="386" spans="1:11">
      <c r="A386" t="e">
        <f ca="1">E00251518673921</f>
        <v>#NAME?</v>
      </c>
      <c r="B386">
        <v>753</v>
      </c>
      <c r="C386" t="s">
        <v>75</v>
      </c>
      <c r="D386" s="1">
        <v>42399</v>
      </c>
      <c r="E386">
        <v>0</v>
      </c>
      <c r="F386">
        <v>0</v>
      </c>
      <c r="G386">
        <v>2001</v>
      </c>
      <c r="H386" t="s">
        <v>206</v>
      </c>
      <c r="J386" t="s">
        <v>13</v>
      </c>
      <c r="K386">
        <v>64</v>
      </c>
    </row>
    <row r="387" spans="1:11">
      <c r="A387" t="e">
        <f ca="1">E00251429152121</f>
        <v>#NAME?</v>
      </c>
      <c r="B387">
        <v>272</v>
      </c>
      <c r="C387" t="s">
        <v>11</v>
      </c>
      <c r="D387" s="1">
        <v>41297</v>
      </c>
      <c r="E387">
        <v>0</v>
      </c>
      <c r="F387">
        <v>1</v>
      </c>
      <c r="G387">
        <v>8026</v>
      </c>
      <c r="H387" t="s">
        <v>120</v>
      </c>
      <c r="J387" t="s">
        <v>13</v>
      </c>
      <c r="K387">
        <v>42</v>
      </c>
    </row>
    <row r="388" spans="1:11">
      <c r="A388" t="e">
        <f ca="1">E00251429776121</f>
        <v>#NAME?</v>
      </c>
      <c r="B388">
        <v>725</v>
      </c>
      <c r="C388" t="s">
        <v>38</v>
      </c>
      <c r="D388" s="1">
        <v>41288</v>
      </c>
      <c r="E388">
        <v>1</v>
      </c>
      <c r="F388">
        <v>1</v>
      </c>
      <c r="G388">
        <v>8026</v>
      </c>
      <c r="H388" t="s">
        <v>120</v>
      </c>
      <c r="J388" t="s">
        <v>13</v>
      </c>
      <c r="K388">
        <v>39</v>
      </c>
    </row>
    <row r="389" spans="1:11">
      <c r="A389" t="e">
        <f ca="1">E00251512346621</f>
        <v>#NAME?</v>
      </c>
      <c r="B389">
        <v>718</v>
      </c>
      <c r="C389" t="s">
        <v>96</v>
      </c>
      <c r="D389" s="1">
        <v>42031</v>
      </c>
      <c r="E389">
        <v>0</v>
      </c>
      <c r="F389">
        <v>1</v>
      </c>
      <c r="G389">
        <v>8670</v>
      </c>
      <c r="H389" t="s">
        <v>267</v>
      </c>
      <c r="J389" t="s">
        <v>13</v>
      </c>
      <c r="K389">
        <v>64</v>
      </c>
    </row>
    <row r="390" spans="1:11">
      <c r="A390" t="e">
        <f ca="1">E00251512346621</f>
        <v>#NAME?</v>
      </c>
      <c r="B390">
        <v>767</v>
      </c>
      <c r="C390" t="s">
        <v>45</v>
      </c>
      <c r="D390" s="1">
        <v>41303</v>
      </c>
      <c r="E390">
        <v>0</v>
      </c>
      <c r="F390">
        <v>0</v>
      </c>
      <c r="G390">
        <v>1341</v>
      </c>
      <c r="H390" t="s">
        <v>32</v>
      </c>
      <c r="J390" t="s">
        <v>13</v>
      </c>
      <c r="K390">
        <v>62</v>
      </c>
    </row>
    <row r="391" spans="1:11">
      <c r="A391" t="e">
        <f ca="1">E00251625264121</f>
        <v>#NAME?</v>
      </c>
      <c r="B391">
        <v>772</v>
      </c>
      <c r="C391" t="s">
        <v>36</v>
      </c>
      <c r="D391" s="1">
        <v>40935</v>
      </c>
      <c r="E391">
        <v>2</v>
      </c>
      <c r="F391">
        <v>0</v>
      </c>
      <c r="G391">
        <v>4882</v>
      </c>
      <c r="H391" t="s">
        <v>268</v>
      </c>
      <c r="J391" t="s">
        <v>13</v>
      </c>
      <c r="K391">
        <v>38</v>
      </c>
    </row>
    <row r="392" spans="1:11">
      <c r="A392" t="e">
        <f ca="1">E00251715024021</f>
        <v>#NAME?</v>
      </c>
      <c r="B392">
        <v>39</v>
      </c>
      <c r="C392" t="s">
        <v>42</v>
      </c>
      <c r="D392" s="1">
        <v>42743</v>
      </c>
      <c r="E392">
        <v>7</v>
      </c>
      <c r="F392">
        <v>3</v>
      </c>
      <c r="G392">
        <v>9604</v>
      </c>
      <c r="H392" t="s">
        <v>269</v>
      </c>
      <c r="J392" t="s">
        <v>13</v>
      </c>
      <c r="K392">
        <v>40</v>
      </c>
    </row>
    <row r="393" spans="1:11">
      <c r="A393" t="e">
        <f ca="1">E00251715024021</f>
        <v>#NAME?</v>
      </c>
      <c r="B393">
        <v>767</v>
      </c>
      <c r="C393" t="s">
        <v>45</v>
      </c>
      <c r="D393" s="1">
        <v>42777</v>
      </c>
      <c r="F393">
        <v>0</v>
      </c>
      <c r="G393">
        <v>9929</v>
      </c>
      <c r="H393" t="s">
        <v>58</v>
      </c>
      <c r="I393" t="s">
        <v>29</v>
      </c>
      <c r="J393" t="s">
        <v>30</v>
      </c>
      <c r="K393">
        <v>40</v>
      </c>
    </row>
    <row r="394" spans="1:11">
      <c r="A394" t="e">
        <f ca="1">E00251715024021</f>
        <v>#NAME?</v>
      </c>
      <c r="B394">
        <v>767</v>
      </c>
      <c r="C394" t="s">
        <v>45</v>
      </c>
      <c r="D394" s="1">
        <v>42777</v>
      </c>
      <c r="F394">
        <v>2</v>
      </c>
      <c r="G394">
        <v>3899</v>
      </c>
      <c r="H394" t="s">
        <v>270</v>
      </c>
      <c r="I394" t="s">
        <v>29</v>
      </c>
      <c r="J394" t="s">
        <v>30</v>
      </c>
      <c r="K394">
        <v>40</v>
      </c>
    </row>
    <row r="395" spans="1:11">
      <c r="A395" t="e">
        <f ca="1">E00251430352821</f>
        <v>#NAME?</v>
      </c>
      <c r="B395">
        <v>769</v>
      </c>
      <c r="C395" t="s">
        <v>26</v>
      </c>
      <c r="D395" s="1">
        <v>42019</v>
      </c>
      <c r="E395">
        <v>1</v>
      </c>
      <c r="F395">
        <v>0</v>
      </c>
      <c r="G395">
        <v>5304</v>
      </c>
      <c r="H395" t="s">
        <v>271</v>
      </c>
      <c r="J395" t="s">
        <v>13</v>
      </c>
      <c r="K395">
        <v>55</v>
      </c>
    </row>
    <row r="396" spans="1:11">
      <c r="A396" t="e">
        <f ca="1">E00251432363021</f>
        <v>#NAME?</v>
      </c>
      <c r="B396">
        <v>769</v>
      </c>
      <c r="C396" t="s">
        <v>26</v>
      </c>
      <c r="D396" s="1">
        <v>42014</v>
      </c>
      <c r="E396">
        <v>0</v>
      </c>
      <c r="F396">
        <v>0</v>
      </c>
      <c r="G396">
        <v>443</v>
      </c>
      <c r="H396" t="s">
        <v>145</v>
      </c>
      <c r="J396" t="s">
        <v>13</v>
      </c>
      <c r="K396">
        <v>46</v>
      </c>
    </row>
    <row r="397" spans="1:11">
      <c r="A397" t="e">
        <f ca="1">E00251619838721</f>
        <v>#NAME?</v>
      </c>
      <c r="B397">
        <v>746</v>
      </c>
      <c r="C397" t="s">
        <v>31</v>
      </c>
      <c r="D397" s="1">
        <v>40924</v>
      </c>
      <c r="E397">
        <v>2</v>
      </c>
      <c r="F397">
        <v>0</v>
      </c>
      <c r="G397">
        <v>4701</v>
      </c>
      <c r="H397" t="s">
        <v>272</v>
      </c>
      <c r="J397" t="s">
        <v>13</v>
      </c>
      <c r="K397">
        <v>46</v>
      </c>
    </row>
    <row r="398" spans="1:11">
      <c r="A398" t="e">
        <f ca="1">E00251529543221</f>
        <v>#NAME?</v>
      </c>
      <c r="B398">
        <v>725</v>
      </c>
      <c r="C398" t="s">
        <v>38</v>
      </c>
      <c r="D398" s="1">
        <v>42008</v>
      </c>
      <c r="E398">
        <v>3</v>
      </c>
      <c r="F398">
        <v>0</v>
      </c>
      <c r="G398">
        <v>7052</v>
      </c>
      <c r="H398" t="s">
        <v>130</v>
      </c>
      <c r="J398" t="s">
        <v>13</v>
      </c>
      <c r="K398">
        <v>59</v>
      </c>
    </row>
    <row r="399" spans="1:11">
      <c r="A399" t="e">
        <f ca="1">E00251529543221</f>
        <v>#NAME?</v>
      </c>
      <c r="B399">
        <v>725</v>
      </c>
      <c r="C399" t="s">
        <v>38</v>
      </c>
      <c r="D399" s="1">
        <v>42020</v>
      </c>
      <c r="E399">
        <v>0</v>
      </c>
      <c r="F399">
        <v>1</v>
      </c>
      <c r="G399">
        <v>7858</v>
      </c>
      <c r="H399" t="s">
        <v>177</v>
      </c>
      <c r="J399" t="s">
        <v>13</v>
      </c>
      <c r="K399">
        <v>59</v>
      </c>
    </row>
    <row r="400" spans="1:11">
      <c r="A400" t="e">
        <f ca="1">E00251615134721</f>
        <v>#NAME?</v>
      </c>
      <c r="B400">
        <v>1346</v>
      </c>
      <c r="C400" t="s">
        <v>49</v>
      </c>
      <c r="D400" s="1">
        <v>40913</v>
      </c>
      <c r="E400">
        <v>0</v>
      </c>
      <c r="F400">
        <v>1</v>
      </c>
      <c r="G400">
        <v>8086</v>
      </c>
      <c r="H400" t="s">
        <v>48</v>
      </c>
      <c r="J400" t="s">
        <v>13</v>
      </c>
      <c r="K400">
        <v>60</v>
      </c>
    </row>
    <row r="401" spans="1:11">
      <c r="A401" t="e">
        <f ca="1">E00251619842621</f>
        <v>#NAME?</v>
      </c>
      <c r="B401">
        <v>746</v>
      </c>
      <c r="C401" t="s">
        <v>31</v>
      </c>
      <c r="D401" s="1">
        <v>41668</v>
      </c>
      <c r="E401">
        <v>0</v>
      </c>
      <c r="F401">
        <v>0</v>
      </c>
      <c r="G401">
        <v>3859</v>
      </c>
      <c r="H401" t="s">
        <v>99</v>
      </c>
      <c r="J401" t="s">
        <v>13</v>
      </c>
      <c r="K401">
        <v>37</v>
      </c>
    </row>
    <row r="402" spans="1:11">
      <c r="A402" t="e">
        <f ca="1">E00251619842621</f>
        <v>#NAME?</v>
      </c>
      <c r="B402">
        <v>746</v>
      </c>
      <c r="C402" t="s">
        <v>31</v>
      </c>
      <c r="D402" s="1">
        <v>42394</v>
      </c>
      <c r="E402">
        <v>1</v>
      </c>
      <c r="F402">
        <v>1</v>
      </c>
      <c r="G402">
        <v>8073</v>
      </c>
      <c r="H402" t="s">
        <v>273</v>
      </c>
      <c r="J402" t="s">
        <v>13</v>
      </c>
      <c r="K402">
        <v>39</v>
      </c>
    </row>
    <row r="403" spans="1:11">
      <c r="A403" t="e">
        <f ca="1">E00251619842621</f>
        <v>#NAME?</v>
      </c>
      <c r="B403">
        <v>746</v>
      </c>
      <c r="C403" t="s">
        <v>31</v>
      </c>
      <c r="D403" s="1">
        <v>42736</v>
      </c>
      <c r="E403">
        <v>1</v>
      </c>
      <c r="F403">
        <v>0</v>
      </c>
      <c r="G403">
        <v>8021</v>
      </c>
      <c r="H403" t="s">
        <v>203</v>
      </c>
      <c r="J403" t="s">
        <v>13</v>
      </c>
      <c r="K403">
        <v>40</v>
      </c>
    </row>
    <row r="404" spans="1:11">
      <c r="A404" t="e">
        <f ca="1">E00251619842621</f>
        <v>#NAME?</v>
      </c>
      <c r="B404">
        <v>769</v>
      </c>
      <c r="C404" t="s">
        <v>26</v>
      </c>
      <c r="D404" s="1">
        <v>42763</v>
      </c>
      <c r="E404">
        <v>1</v>
      </c>
      <c r="F404">
        <v>0</v>
      </c>
      <c r="G404">
        <v>8086</v>
      </c>
      <c r="H404" t="s">
        <v>48</v>
      </c>
      <c r="J404" t="s">
        <v>13</v>
      </c>
      <c r="K404">
        <v>40</v>
      </c>
    </row>
    <row r="405" spans="1:11">
      <c r="A405" t="e">
        <f ca="1">E00251429922321</f>
        <v>#NAME?</v>
      </c>
      <c r="B405">
        <v>772</v>
      </c>
      <c r="C405" t="s">
        <v>36</v>
      </c>
      <c r="D405" s="1">
        <v>40929</v>
      </c>
      <c r="E405">
        <v>3</v>
      </c>
      <c r="F405">
        <v>0</v>
      </c>
      <c r="G405">
        <v>8108</v>
      </c>
      <c r="H405" t="s">
        <v>157</v>
      </c>
      <c r="J405" t="s">
        <v>13</v>
      </c>
      <c r="K405">
        <v>56</v>
      </c>
    </row>
    <row r="406" spans="1:11">
      <c r="A406" t="e">
        <f ca="1">E00251429922321</f>
        <v>#NAME?</v>
      </c>
      <c r="B406">
        <v>772</v>
      </c>
      <c r="C406" t="s">
        <v>36</v>
      </c>
      <c r="D406" s="1">
        <v>40929</v>
      </c>
      <c r="E406">
        <v>3</v>
      </c>
      <c r="F406">
        <v>1</v>
      </c>
      <c r="G406">
        <v>309</v>
      </c>
      <c r="H406" t="s">
        <v>194</v>
      </c>
      <c r="J406" t="s">
        <v>13</v>
      </c>
      <c r="K406">
        <v>56</v>
      </c>
    </row>
    <row r="407" spans="1:11">
      <c r="A407" t="e">
        <f ca="1">E00251531920921</f>
        <v>#NAME?</v>
      </c>
      <c r="B407">
        <v>729</v>
      </c>
      <c r="C407" t="s">
        <v>14</v>
      </c>
      <c r="D407" s="1">
        <v>41667</v>
      </c>
      <c r="E407">
        <v>0</v>
      </c>
      <c r="F407">
        <v>0</v>
      </c>
      <c r="G407">
        <v>9132</v>
      </c>
      <c r="H407" t="s">
        <v>274</v>
      </c>
      <c r="J407" t="s">
        <v>13</v>
      </c>
      <c r="K407">
        <v>46</v>
      </c>
    </row>
    <row r="408" spans="1:11">
      <c r="A408" t="e">
        <f ca="1">E00251512209421</f>
        <v>#NAME?</v>
      </c>
      <c r="B408">
        <v>767</v>
      </c>
      <c r="C408" t="s">
        <v>45</v>
      </c>
      <c r="D408" s="1">
        <v>42133</v>
      </c>
      <c r="F408">
        <v>2</v>
      </c>
      <c r="G408">
        <v>9059</v>
      </c>
      <c r="H408" t="s">
        <v>265</v>
      </c>
      <c r="I408" t="s">
        <v>29</v>
      </c>
      <c r="J408" t="s">
        <v>30</v>
      </c>
      <c r="K408">
        <v>60</v>
      </c>
    </row>
    <row r="409" spans="1:11">
      <c r="A409" t="e">
        <f ca="1">E00251512209421</f>
        <v>#NAME?</v>
      </c>
      <c r="B409">
        <v>767</v>
      </c>
      <c r="C409" t="s">
        <v>45</v>
      </c>
      <c r="D409" s="1">
        <v>42170</v>
      </c>
      <c r="F409">
        <v>0</v>
      </c>
      <c r="G409">
        <v>9059</v>
      </c>
      <c r="H409" t="s">
        <v>265</v>
      </c>
      <c r="I409" t="s">
        <v>29</v>
      </c>
      <c r="J409" t="s">
        <v>30</v>
      </c>
      <c r="K409">
        <v>60</v>
      </c>
    </row>
    <row r="410" spans="1:11">
      <c r="A410" t="e">
        <f ca="1">E00251513343121</f>
        <v>#NAME?</v>
      </c>
      <c r="B410">
        <v>718</v>
      </c>
      <c r="C410" t="s">
        <v>96</v>
      </c>
      <c r="D410" s="1">
        <v>41281</v>
      </c>
      <c r="E410">
        <v>1</v>
      </c>
      <c r="F410">
        <v>0</v>
      </c>
      <c r="G410">
        <v>4701</v>
      </c>
      <c r="H410" t="s">
        <v>272</v>
      </c>
      <c r="J410" t="s">
        <v>13</v>
      </c>
      <c r="K410">
        <v>56</v>
      </c>
    </row>
    <row r="411" spans="1:11">
      <c r="A411" t="e">
        <f ca="1">E00251532368021</f>
        <v>#NAME?</v>
      </c>
      <c r="B411">
        <v>6046</v>
      </c>
      <c r="C411" t="s">
        <v>16</v>
      </c>
      <c r="D411" s="1">
        <v>42400</v>
      </c>
      <c r="E411">
        <v>3</v>
      </c>
      <c r="F411">
        <v>0</v>
      </c>
      <c r="G411">
        <v>4413</v>
      </c>
      <c r="H411" t="s">
        <v>249</v>
      </c>
      <c r="J411" t="s">
        <v>13</v>
      </c>
      <c r="K411">
        <v>58</v>
      </c>
    </row>
    <row r="412" spans="1:11">
      <c r="A412" t="e">
        <f ca="1">E00251716548221</f>
        <v>#NAME?</v>
      </c>
      <c r="B412">
        <v>6046</v>
      </c>
      <c r="C412" t="s">
        <v>16</v>
      </c>
      <c r="D412" s="1">
        <v>40916</v>
      </c>
      <c r="E412">
        <v>0</v>
      </c>
      <c r="F412">
        <v>0</v>
      </c>
      <c r="G412">
        <v>6629</v>
      </c>
      <c r="H412" t="s">
        <v>63</v>
      </c>
      <c r="J412" t="s">
        <v>13</v>
      </c>
      <c r="K412">
        <v>46</v>
      </c>
    </row>
    <row r="413" spans="1:11">
      <c r="A413" t="e">
        <f ca="1">E00251619839021</f>
        <v>#NAME?</v>
      </c>
      <c r="B413">
        <v>723</v>
      </c>
      <c r="C413" t="s">
        <v>185</v>
      </c>
      <c r="D413" s="1">
        <v>42196</v>
      </c>
      <c r="F413">
        <v>0</v>
      </c>
      <c r="G413">
        <v>8744</v>
      </c>
      <c r="H413" t="s">
        <v>95</v>
      </c>
      <c r="I413" t="s">
        <v>29</v>
      </c>
      <c r="J413" t="s">
        <v>30</v>
      </c>
      <c r="K413">
        <v>48</v>
      </c>
    </row>
    <row r="414" spans="1:11">
      <c r="A414" t="e">
        <f ca="1">E00251429215721</f>
        <v>#NAME?</v>
      </c>
      <c r="B414">
        <v>272</v>
      </c>
      <c r="C414" t="s">
        <v>11</v>
      </c>
      <c r="D414" s="1">
        <v>42765</v>
      </c>
      <c r="E414">
        <v>4</v>
      </c>
      <c r="F414">
        <v>0</v>
      </c>
      <c r="G414">
        <v>7856</v>
      </c>
      <c r="H414" t="s">
        <v>275</v>
      </c>
      <c r="J414" t="s">
        <v>13</v>
      </c>
      <c r="K414">
        <v>61</v>
      </c>
    </row>
    <row r="415" spans="1:11">
      <c r="A415" t="e">
        <f ca="1">E00251512340221</f>
        <v>#NAME?</v>
      </c>
      <c r="B415">
        <v>6046</v>
      </c>
      <c r="C415" t="s">
        <v>16</v>
      </c>
      <c r="D415" s="1">
        <v>42006</v>
      </c>
      <c r="E415">
        <v>4</v>
      </c>
      <c r="F415">
        <v>0</v>
      </c>
      <c r="G415">
        <v>741</v>
      </c>
      <c r="H415" t="s">
        <v>240</v>
      </c>
      <c r="J415" t="s">
        <v>13</v>
      </c>
      <c r="K415">
        <v>41</v>
      </c>
    </row>
    <row r="416" spans="1:11">
      <c r="A416" t="e">
        <f ca="1">E00251512352121</f>
        <v>#NAME?</v>
      </c>
      <c r="B416">
        <v>767</v>
      </c>
      <c r="C416" t="s">
        <v>45</v>
      </c>
      <c r="D416" s="1">
        <v>42753</v>
      </c>
      <c r="E416">
        <v>3</v>
      </c>
      <c r="F416">
        <v>3</v>
      </c>
      <c r="G416">
        <v>40</v>
      </c>
      <c r="H416" t="s">
        <v>109</v>
      </c>
      <c r="J416" t="s">
        <v>13</v>
      </c>
      <c r="K416">
        <v>55</v>
      </c>
    </row>
    <row r="417" spans="1:11">
      <c r="A417" t="e">
        <f ca="1">E00251512352121</f>
        <v>#NAME?</v>
      </c>
      <c r="B417">
        <v>767</v>
      </c>
      <c r="C417" t="s">
        <v>45</v>
      </c>
      <c r="D417" s="1">
        <v>42753</v>
      </c>
      <c r="E417">
        <v>3</v>
      </c>
      <c r="F417">
        <v>5</v>
      </c>
      <c r="G417">
        <v>45</v>
      </c>
      <c r="H417" t="s">
        <v>84</v>
      </c>
      <c r="J417" t="s">
        <v>13</v>
      </c>
      <c r="K417">
        <v>55</v>
      </c>
    </row>
    <row r="418" spans="1:11">
      <c r="A418" t="e">
        <f ca="1">E00251512352121</f>
        <v>#NAME?</v>
      </c>
      <c r="B418">
        <v>767</v>
      </c>
      <c r="C418" t="s">
        <v>45</v>
      </c>
      <c r="D418" s="1">
        <v>42753</v>
      </c>
      <c r="E418">
        <v>3</v>
      </c>
      <c r="F418">
        <v>6</v>
      </c>
      <c r="G418">
        <v>8744</v>
      </c>
      <c r="H418" t="s">
        <v>95</v>
      </c>
      <c r="J418" t="s">
        <v>13</v>
      </c>
      <c r="K418">
        <v>55</v>
      </c>
    </row>
    <row r="419" spans="1:11">
      <c r="A419" t="e">
        <f ca="1">E00251715777721</f>
        <v>#NAME?</v>
      </c>
      <c r="B419">
        <v>6046</v>
      </c>
      <c r="C419" t="s">
        <v>16</v>
      </c>
      <c r="D419" s="1">
        <v>42024</v>
      </c>
      <c r="E419">
        <v>0</v>
      </c>
      <c r="F419">
        <v>1</v>
      </c>
      <c r="G419">
        <v>863</v>
      </c>
      <c r="H419" t="s">
        <v>210</v>
      </c>
      <c r="J419" t="s">
        <v>13</v>
      </c>
      <c r="K419">
        <v>52</v>
      </c>
    </row>
    <row r="420" spans="1:11">
      <c r="A420" t="e">
        <f ca="1">E00251711670221</f>
        <v>#NAME?</v>
      </c>
      <c r="B420">
        <v>1</v>
      </c>
      <c r="C420" t="s">
        <v>21</v>
      </c>
      <c r="D420" s="1">
        <v>42020</v>
      </c>
      <c r="E420">
        <v>1</v>
      </c>
      <c r="F420">
        <v>4</v>
      </c>
      <c r="G420">
        <v>7733</v>
      </c>
      <c r="H420" t="s">
        <v>276</v>
      </c>
      <c r="J420" t="s">
        <v>13</v>
      </c>
      <c r="K420">
        <v>50</v>
      </c>
    </row>
    <row r="421" spans="1:11">
      <c r="A421" t="e">
        <f ca="1">E00251711670221</f>
        <v>#NAME?</v>
      </c>
      <c r="B421">
        <v>1</v>
      </c>
      <c r="C421" t="s">
        <v>21</v>
      </c>
      <c r="D421" s="1">
        <v>42388</v>
      </c>
      <c r="E421">
        <v>2</v>
      </c>
      <c r="F421">
        <v>1</v>
      </c>
      <c r="G421">
        <v>481</v>
      </c>
      <c r="H421" t="s">
        <v>69</v>
      </c>
      <c r="J421" t="s">
        <v>13</v>
      </c>
      <c r="K421">
        <v>51</v>
      </c>
    </row>
    <row r="422" spans="1:11">
      <c r="A422" t="e">
        <f ca="1">E00251514761221</f>
        <v>#NAME?</v>
      </c>
      <c r="B422">
        <v>6046</v>
      </c>
      <c r="C422" t="s">
        <v>16</v>
      </c>
      <c r="D422" s="1">
        <v>42375</v>
      </c>
      <c r="E422">
        <v>0</v>
      </c>
      <c r="F422">
        <v>0</v>
      </c>
      <c r="G422">
        <v>443</v>
      </c>
      <c r="H422" t="s">
        <v>145</v>
      </c>
      <c r="J422" t="s">
        <v>13</v>
      </c>
      <c r="K422">
        <v>56</v>
      </c>
    </row>
    <row r="423" spans="1:11">
      <c r="A423" t="e">
        <f ca="1">E00251717807221</f>
        <v>#NAME?</v>
      </c>
      <c r="B423">
        <v>729</v>
      </c>
      <c r="C423" t="s">
        <v>14</v>
      </c>
      <c r="D423" s="1">
        <v>41304</v>
      </c>
      <c r="E423">
        <v>2</v>
      </c>
      <c r="F423">
        <v>0</v>
      </c>
      <c r="G423">
        <v>2630</v>
      </c>
      <c r="H423" t="s">
        <v>277</v>
      </c>
      <c r="J423" t="s">
        <v>13</v>
      </c>
      <c r="K423">
        <v>44</v>
      </c>
    </row>
    <row r="424" spans="1:11">
      <c r="A424" t="e">
        <f ca="1">E00251430254221</f>
        <v>#NAME?</v>
      </c>
      <c r="B424">
        <v>6046</v>
      </c>
      <c r="C424" t="s">
        <v>16</v>
      </c>
      <c r="D424" s="1">
        <v>40910</v>
      </c>
      <c r="E424">
        <v>2</v>
      </c>
      <c r="F424">
        <v>3</v>
      </c>
      <c r="G424">
        <v>8879</v>
      </c>
      <c r="H424" t="s">
        <v>278</v>
      </c>
      <c r="J424" t="s">
        <v>13</v>
      </c>
      <c r="K424">
        <v>54</v>
      </c>
    </row>
    <row r="425" spans="1:11">
      <c r="A425" t="e">
        <f ca="1">E00251429251821</f>
        <v>#NAME?</v>
      </c>
      <c r="B425">
        <v>777</v>
      </c>
      <c r="C425" t="s">
        <v>123</v>
      </c>
      <c r="D425" s="1">
        <v>42754</v>
      </c>
      <c r="E425">
        <v>3</v>
      </c>
      <c r="F425">
        <v>0</v>
      </c>
      <c r="G425">
        <v>6419</v>
      </c>
      <c r="H425" t="s">
        <v>161</v>
      </c>
      <c r="J425" t="s">
        <v>13</v>
      </c>
      <c r="K425">
        <v>56</v>
      </c>
    </row>
    <row r="426" spans="1:11">
      <c r="A426" t="e">
        <f ca="1">E00251526889621</f>
        <v>#NAME?</v>
      </c>
      <c r="B426">
        <v>754</v>
      </c>
      <c r="C426" t="s">
        <v>73</v>
      </c>
      <c r="D426" s="1">
        <v>42760</v>
      </c>
      <c r="E426">
        <v>3</v>
      </c>
      <c r="F426">
        <v>1</v>
      </c>
      <c r="G426">
        <v>8876</v>
      </c>
      <c r="H426" t="s">
        <v>220</v>
      </c>
      <c r="J426" t="s">
        <v>13</v>
      </c>
      <c r="K426">
        <v>51</v>
      </c>
    </row>
    <row r="427" spans="1:11">
      <c r="A427" t="e">
        <f ca="1">E00251510847621</f>
        <v>#NAME?</v>
      </c>
      <c r="B427">
        <v>100</v>
      </c>
      <c r="C427" t="s">
        <v>53</v>
      </c>
      <c r="D427" s="1">
        <v>41648</v>
      </c>
      <c r="E427">
        <v>0</v>
      </c>
      <c r="F427">
        <v>0</v>
      </c>
      <c r="G427">
        <v>7764</v>
      </c>
      <c r="H427" t="s">
        <v>279</v>
      </c>
      <c r="J427" t="s">
        <v>13</v>
      </c>
      <c r="K427">
        <v>57</v>
      </c>
    </row>
    <row r="428" spans="1:11">
      <c r="A428" t="e">
        <f ca="1">E00251524987321</f>
        <v>#NAME?</v>
      </c>
      <c r="B428">
        <v>746</v>
      </c>
      <c r="C428" t="s">
        <v>31</v>
      </c>
      <c r="D428" s="1">
        <v>41657</v>
      </c>
      <c r="E428">
        <v>0</v>
      </c>
      <c r="F428">
        <v>0</v>
      </c>
      <c r="G428">
        <v>443</v>
      </c>
      <c r="H428" t="s">
        <v>145</v>
      </c>
      <c r="J428" t="s">
        <v>13</v>
      </c>
      <c r="K428">
        <v>54</v>
      </c>
    </row>
    <row r="429" spans="1:11">
      <c r="A429" t="e">
        <f ca="1">E00251531497221</f>
        <v>#NAME?</v>
      </c>
      <c r="B429">
        <v>729</v>
      </c>
      <c r="C429" t="s">
        <v>14</v>
      </c>
      <c r="D429" s="1">
        <v>42010</v>
      </c>
      <c r="E429">
        <v>3</v>
      </c>
      <c r="F429">
        <v>0</v>
      </c>
      <c r="G429">
        <v>8154</v>
      </c>
      <c r="H429" t="s">
        <v>280</v>
      </c>
      <c r="J429" t="s">
        <v>13</v>
      </c>
      <c r="K429">
        <v>63</v>
      </c>
    </row>
    <row r="430" spans="1:11">
      <c r="A430" t="e">
        <f ca="1">E00251429215421</f>
        <v>#NAME?</v>
      </c>
      <c r="B430">
        <v>734</v>
      </c>
      <c r="C430" t="s">
        <v>77</v>
      </c>
      <c r="D430" s="1">
        <v>42021</v>
      </c>
      <c r="E430">
        <v>0</v>
      </c>
      <c r="F430">
        <v>2</v>
      </c>
      <c r="G430">
        <v>8396</v>
      </c>
      <c r="H430" t="s">
        <v>281</v>
      </c>
      <c r="J430" t="s">
        <v>13</v>
      </c>
      <c r="K430">
        <v>46</v>
      </c>
    </row>
    <row r="431" spans="1:11">
      <c r="A431" t="e">
        <f ca="1">E00251526602321</f>
        <v>#NAME?</v>
      </c>
      <c r="B431">
        <v>1</v>
      </c>
      <c r="C431" t="s">
        <v>21</v>
      </c>
      <c r="D431" s="1">
        <v>42372</v>
      </c>
      <c r="E431">
        <v>6</v>
      </c>
      <c r="F431">
        <v>0</v>
      </c>
      <c r="G431">
        <v>604</v>
      </c>
      <c r="H431" t="s">
        <v>282</v>
      </c>
      <c r="J431" t="s">
        <v>13</v>
      </c>
      <c r="K431">
        <v>60</v>
      </c>
    </row>
    <row r="432" spans="1:11">
      <c r="A432" t="e">
        <f ca="1">E00251518868021</f>
        <v>#NAME?</v>
      </c>
      <c r="B432">
        <v>753</v>
      </c>
      <c r="C432" t="s">
        <v>75</v>
      </c>
      <c r="D432" s="1">
        <v>41655</v>
      </c>
      <c r="E432">
        <v>0</v>
      </c>
      <c r="F432">
        <v>0</v>
      </c>
      <c r="G432">
        <v>449</v>
      </c>
      <c r="H432" t="s">
        <v>79</v>
      </c>
      <c r="J432" t="s">
        <v>13</v>
      </c>
      <c r="K432">
        <v>60</v>
      </c>
    </row>
    <row r="433" spans="1:11">
      <c r="A433" t="e">
        <f ca="1">E00251439831421</f>
        <v>#NAME?</v>
      </c>
      <c r="B433">
        <v>833</v>
      </c>
      <c r="C433" t="s">
        <v>184</v>
      </c>
      <c r="D433" s="1">
        <v>42025</v>
      </c>
      <c r="E433">
        <v>1</v>
      </c>
      <c r="F433">
        <v>1</v>
      </c>
      <c r="G433">
        <v>4939</v>
      </c>
      <c r="H433" t="s">
        <v>283</v>
      </c>
      <c r="J433" t="s">
        <v>13</v>
      </c>
      <c r="K433">
        <v>40</v>
      </c>
    </row>
    <row r="434" spans="1:11">
      <c r="A434" t="e">
        <f ca="1">E00251514218521</f>
        <v>#NAME?</v>
      </c>
      <c r="B434">
        <v>746</v>
      </c>
      <c r="C434" t="s">
        <v>31</v>
      </c>
      <c r="D434" s="1">
        <v>42758</v>
      </c>
      <c r="E434">
        <v>0</v>
      </c>
      <c r="F434">
        <v>0</v>
      </c>
      <c r="G434">
        <v>6829</v>
      </c>
      <c r="H434" t="s">
        <v>59</v>
      </c>
      <c r="J434" t="s">
        <v>13</v>
      </c>
      <c r="K434">
        <v>57</v>
      </c>
    </row>
    <row r="435" spans="1:11">
      <c r="A435" t="e">
        <f ca="1">E00251514218521</f>
        <v>#NAME?</v>
      </c>
      <c r="B435">
        <v>746</v>
      </c>
      <c r="C435" t="s">
        <v>31</v>
      </c>
      <c r="D435" s="1">
        <v>42758</v>
      </c>
      <c r="E435">
        <v>0</v>
      </c>
      <c r="F435">
        <v>1</v>
      </c>
      <c r="G435">
        <v>6812</v>
      </c>
      <c r="H435" t="s">
        <v>15</v>
      </c>
      <c r="J435" t="s">
        <v>13</v>
      </c>
      <c r="K435">
        <v>57</v>
      </c>
    </row>
    <row r="436" spans="1:11">
      <c r="A436" t="e">
        <f ca="1">E00251514218521</f>
        <v>#NAME?</v>
      </c>
      <c r="B436">
        <v>827</v>
      </c>
      <c r="C436" t="s">
        <v>56</v>
      </c>
      <c r="D436" s="1">
        <v>42024</v>
      </c>
      <c r="E436">
        <v>0</v>
      </c>
      <c r="F436">
        <v>0</v>
      </c>
      <c r="G436">
        <v>443</v>
      </c>
      <c r="H436" t="s">
        <v>145</v>
      </c>
      <c r="J436" t="s">
        <v>13</v>
      </c>
      <c r="K436">
        <v>55</v>
      </c>
    </row>
    <row r="437" spans="1:11">
      <c r="A437" t="e">
        <f ca="1">E00251510737521</f>
        <v>#NAME?</v>
      </c>
      <c r="B437">
        <v>100</v>
      </c>
      <c r="C437" t="s">
        <v>53</v>
      </c>
      <c r="D437" s="1">
        <v>42028</v>
      </c>
      <c r="E437">
        <v>4</v>
      </c>
      <c r="F437">
        <v>1</v>
      </c>
      <c r="G437">
        <v>9671</v>
      </c>
      <c r="H437" t="s">
        <v>176</v>
      </c>
      <c r="J437" t="s">
        <v>13</v>
      </c>
      <c r="K437">
        <v>65</v>
      </c>
    </row>
    <row r="438" spans="1:11">
      <c r="A438" t="e">
        <f ca="1">E00251510737521</f>
        <v>#NAME?</v>
      </c>
      <c r="B438">
        <v>100</v>
      </c>
      <c r="C438" t="s">
        <v>53</v>
      </c>
      <c r="D438" s="1">
        <v>42028</v>
      </c>
      <c r="E438">
        <v>4</v>
      </c>
      <c r="F438">
        <v>2</v>
      </c>
      <c r="G438">
        <v>5411</v>
      </c>
      <c r="H438" t="s">
        <v>284</v>
      </c>
      <c r="J438" t="s">
        <v>13</v>
      </c>
      <c r="K438">
        <v>65</v>
      </c>
    </row>
    <row r="439" spans="1:11">
      <c r="A439" t="e">
        <f ca="1">E00251512197321</f>
        <v>#NAME?</v>
      </c>
      <c r="B439">
        <v>767</v>
      </c>
      <c r="C439" t="s">
        <v>45</v>
      </c>
      <c r="D439" s="1">
        <v>42633</v>
      </c>
      <c r="F439">
        <v>1</v>
      </c>
      <c r="G439">
        <v>9929</v>
      </c>
      <c r="H439" t="s">
        <v>58</v>
      </c>
      <c r="I439" t="s">
        <v>29</v>
      </c>
      <c r="J439" t="s">
        <v>30</v>
      </c>
      <c r="K439">
        <v>44</v>
      </c>
    </row>
    <row r="440" spans="1:11">
      <c r="A440" t="e">
        <f ca="1">E00251528938321</f>
        <v>#NAME?</v>
      </c>
      <c r="B440">
        <v>272</v>
      </c>
      <c r="C440" t="s">
        <v>11</v>
      </c>
      <c r="D440" s="1">
        <v>42739</v>
      </c>
      <c r="E440">
        <v>9</v>
      </c>
      <c r="F440">
        <v>0</v>
      </c>
      <c r="G440">
        <v>66</v>
      </c>
      <c r="H440" t="s">
        <v>222</v>
      </c>
      <c r="J440" t="s">
        <v>13</v>
      </c>
      <c r="K440">
        <v>58</v>
      </c>
    </row>
    <row r="441" spans="1:11">
      <c r="A441" t="e">
        <f ca="1">E00251528938321</f>
        <v>#NAME?</v>
      </c>
      <c r="B441">
        <v>272</v>
      </c>
      <c r="C441" t="s">
        <v>11</v>
      </c>
      <c r="D441" s="1">
        <v>42739</v>
      </c>
      <c r="E441">
        <v>9</v>
      </c>
      <c r="F441">
        <v>6</v>
      </c>
      <c r="G441">
        <v>59</v>
      </c>
      <c r="H441" t="s">
        <v>285</v>
      </c>
      <c r="J441" t="s">
        <v>13</v>
      </c>
      <c r="K441">
        <v>58</v>
      </c>
    </row>
    <row r="442" spans="1:11">
      <c r="A442" t="e">
        <f ca="1">E00251711664321</f>
        <v>#NAME?</v>
      </c>
      <c r="B442">
        <v>1</v>
      </c>
      <c r="C442" t="s">
        <v>21</v>
      </c>
      <c r="D442" s="1">
        <v>42758</v>
      </c>
      <c r="E442">
        <v>4</v>
      </c>
      <c r="F442">
        <v>0</v>
      </c>
      <c r="G442">
        <v>8154</v>
      </c>
      <c r="H442" t="s">
        <v>280</v>
      </c>
      <c r="J442" t="s">
        <v>13</v>
      </c>
      <c r="K442">
        <v>65</v>
      </c>
    </row>
    <row r="443" spans="1:11">
      <c r="A443" t="e">
        <f ca="1">E00251626548221</f>
        <v>#NAME?</v>
      </c>
      <c r="B443">
        <v>753</v>
      </c>
      <c r="C443" t="s">
        <v>75</v>
      </c>
      <c r="D443" s="1">
        <v>42016</v>
      </c>
      <c r="E443">
        <v>0</v>
      </c>
      <c r="F443">
        <v>0</v>
      </c>
      <c r="G443">
        <v>8201</v>
      </c>
      <c r="H443" t="s">
        <v>74</v>
      </c>
      <c r="J443" t="s">
        <v>13</v>
      </c>
      <c r="K443">
        <v>50</v>
      </c>
    </row>
    <row r="444" spans="1:11">
      <c r="A444" t="e">
        <f ca="1">E00251615815321</f>
        <v>#NAME?</v>
      </c>
      <c r="B444">
        <v>772</v>
      </c>
      <c r="C444" t="s">
        <v>36</v>
      </c>
      <c r="D444" s="1">
        <v>41292</v>
      </c>
      <c r="E444">
        <v>0</v>
      </c>
      <c r="F444">
        <v>0</v>
      </c>
      <c r="G444">
        <v>1513</v>
      </c>
      <c r="H444" t="s">
        <v>286</v>
      </c>
      <c r="J444" t="s">
        <v>13</v>
      </c>
      <c r="K444">
        <v>55</v>
      </c>
    </row>
    <row r="445" spans="1:11">
      <c r="A445" t="e">
        <f ca="1">E00251615086621</f>
        <v>#NAME?</v>
      </c>
      <c r="B445">
        <v>763</v>
      </c>
      <c r="C445" t="s">
        <v>101</v>
      </c>
      <c r="D445" s="1">
        <v>42746</v>
      </c>
      <c r="E445">
        <v>0</v>
      </c>
      <c r="F445">
        <v>0</v>
      </c>
      <c r="G445">
        <v>4939</v>
      </c>
      <c r="H445" t="s">
        <v>283</v>
      </c>
      <c r="J445" t="s">
        <v>13</v>
      </c>
      <c r="K445">
        <v>56</v>
      </c>
    </row>
    <row r="446" spans="1:11">
      <c r="A446" t="e">
        <f ca="1">E00251429251821</f>
        <v>#NAME?</v>
      </c>
      <c r="B446">
        <v>753</v>
      </c>
      <c r="C446" t="s">
        <v>75</v>
      </c>
      <c r="D446" s="1">
        <v>41649</v>
      </c>
      <c r="E446">
        <v>1</v>
      </c>
      <c r="F446">
        <v>1</v>
      </c>
      <c r="G446">
        <v>2161</v>
      </c>
      <c r="H446" t="s">
        <v>22</v>
      </c>
      <c r="J446" t="s">
        <v>13</v>
      </c>
      <c r="K446">
        <v>53</v>
      </c>
    </row>
    <row r="447" spans="1:11">
      <c r="A447" t="e">
        <f ca="1">E00251429251821</f>
        <v>#NAME?</v>
      </c>
      <c r="B447">
        <v>753</v>
      </c>
      <c r="C447" t="s">
        <v>75</v>
      </c>
      <c r="D447" s="1">
        <v>41792</v>
      </c>
      <c r="F447">
        <v>0</v>
      </c>
      <c r="G447">
        <v>991</v>
      </c>
      <c r="H447" t="s">
        <v>287</v>
      </c>
      <c r="I447" t="s">
        <v>29</v>
      </c>
      <c r="J447" t="s">
        <v>30</v>
      </c>
      <c r="K447">
        <v>54</v>
      </c>
    </row>
    <row r="448" spans="1:11">
      <c r="A448" t="e">
        <f ca="1">E00251429251821</f>
        <v>#NAME?</v>
      </c>
      <c r="B448">
        <v>753</v>
      </c>
      <c r="C448" t="s">
        <v>75</v>
      </c>
      <c r="D448" s="1">
        <v>42393</v>
      </c>
      <c r="E448">
        <v>0</v>
      </c>
      <c r="F448">
        <v>0</v>
      </c>
      <c r="G448">
        <v>806</v>
      </c>
      <c r="H448" t="s">
        <v>39</v>
      </c>
      <c r="J448" t="s">
        <v>13</v>
      </c>
      <c r="K448">
        <v>55</v>
      </c>
    </row>
    <row r="449" spans="1:11">
      <c r="A449" t="e">
        <f ca="1">E00251429251821</f>
        <v>#NAME?</v>
      </c>
      <c r="B449">
        <v>753</v>
      </c>
      <c r="C449" t="s">
        <v>75</v>
      </c>
      <c r="D449" s="1">
        <v>42775</v>
      </c>
      <c r="F449">
        <v>0</v>
      </c>
      <c r="G449">
        <v>1</v>
      </c>
      <c r="H449" t="s">
        <v>173</v>
      </c>
      <c r="I449" t="s">
        <v>29</v>
      </c>
      <c r="J449" t="s">
        <v>30</v>
      </c>
      <c r="K449">
        <v>56</v>
      </c>
    </row>
    <row r="450" spans="1:11">
      <c r="A450" t="e">
        <f ca="1">E00251514725221</f>
        <v>#NAME?</v>
      </c>
      <c r="B450">
        <v>757</v>
      </c>
      <c r="C450" t="s">
        <v>153</v>
      </c>
      <c r="D450" s="1">
        <v>42995</v>
      </c>
      <c r="F450">
        <v>2</v>
      </c>
      <c r="G450">
        <v>9929</v>
      </c>
      <c r="H450" t="s">
        <v>58</v>
      </c>
      <c r="I450" t="s">
        <v>29</v>
      </c>
      <c r="J450" t="s">
        <v>30</v>
      </c>
      <c r="K450">
        <v>52</v>
      </c>
    </row>
    <row r="451" spans="1:11">
      <c r="A451" t="e">
        <f ca="1">E00251615945221</f>
        <v>#NAME?</v>
      </c>
      <c r="B451">
        <v>746</v>
      </c>
      <c r="C451" t="s">
        <v>31</v>
      </c>
      <c r="D451" s="1">
        <v>42746</v>
      </c>
      <c r="E451">
        <v>0</v>
      </c>
      <c r="F451">
        <v>0</v>
      </c>
      <c r="G451">
        <v>8021</v>
      </c>
      <c r="H451" t="s">
        <v>203</v>
      </c>
      <c r="J451" t="s">
        <v>13</v>
      </c>
      <c r="K451">
        <v>52</v>
      </c>
    </row>
    <row r="452" spans="1:11">
      <c r="A452" t="e">
        <f ca="1">E00251615945221</f>
        <v>#NAME?</v>
      </c>
      <c r="B452">
        <v>746</v>
      </c>
      <c r="C452" t="s">
        <v>31</v>
      </c>
      <c r="D452" s="1">
        <v>42746</v>
      </c>
      <c r="E452">
        <v>0</v>
      </c>
      <c r="F452">
        <v>1</v>
      </c>
      <c r="G452">
        <v>8183</v>
      </c>
      <c r="H452" t="s">
        <v>159</v>
      </c>
      <c r="J452" t="s">
        <v>13</v>
      </c>
      <c r="K452">
        <v>52</v>
      </c>
    </row>
    <row r="453" spans="1:11">
      <c r="A453" t="e">
        <f ca="1">E00251528960921</f>
        <v>#NAME?</v>
      </c>
      <c r="B453">
        <v>734</v>
      </c>
      <c r="C453" t="s">
        <v>77</v>
      </c>
      <c r="D453" s="1">
        <v>42033</v>
      </c>
      <c r="E453">
        <v>0</v>
      </c>
      <c r="F453">
        <v>1</v>
      </c>
      <c r="G453">
        <v>6399</v>
      </c>
      <c r="H453" t="s">
        <v>288</v>
      </c>
      <c r="J453" t="s">
        <v>13</v>
      </c>
      <c r="K453">
        <v>49</v>
      </c>
    </row>
    <row r="454" spans="1:11">
      <c r="A454" t="e">
        <f ca="1">E00251429205921</f>
        <v>#NAME?</v>
      </c>
      <c r="B454">
        <v>272</v>
      </c>
      <c r="C454" t="s">
        <v>11</v>
      </c>
      <c r="D454" s="1">
        <v>40910</v>
      </c>
      <c r="E454">
        <v>0</v>
      </c>
      <c r="F454">
        <v>0</v>
      </c>
      <c r="G454">
        <v>8531</v>
      </c>
      <c r="H454" t="s">
        <v>289</v>
      </c>
      <c r="J454" t="s">
        <v>13</v>
      </c>
      <c r="K454">
        <v>40</v>
      </c>
    </row>
    <row r="455" spans="1:11">
      <c r="A455" t="e">
        <f ca="1">E00251613874121</f>
        <v>#NAME?</v>
      </c>
      <c r="B455">
        <v>148</v>
      </c>
      <c r="C455" t="s">
        <v>18</v>
      </c>
      <c r="D455" s="1">
        <v>40936</v>
      </c>
      <c r="E455">
        <v>3</v>
      </c>
      <c r="F455">
        <v>2</v>
      </c>
      <c r="G455">
        <v>5732</v>
      </c>
      <c r="H455" t="s">
        <v>290</v>
      </c>
      <c r="J455" t="s">
        <v>13</v>
      </c>
      <c r="K455">
        <v>45</v>
      </c>
    </row>
    <row r="456" spans="1:11">
      <c r="A456" t="e">
        <f ca="1">E00251613874121</f>
        <v>#NAME?</v>
      </c>
      <c r="B456">
        <v>148</v>
      </c>
      <c r="C456" t="s">
        <v>18</v>
      </c>
      <c r="D456" s="1">
        <v>40936</v>
      </c>
      <c r="E456">
        <v>3</v>
      </c>
      <c r="F456">
        <v>3</v>
      </c>
      <c r="G456">
        <v>9921</v>
      </c>
      <c r="H456" t="s">
        <v>78</v>
      </c>
      <c r="J456" t="s">
        <v>13</v>
      </c>
      <c r="K456">
        <v>45</v>
      </c>
    </row>
    <row r="457" spans="1:11">
      <c r="A457" t="e">
        <f ca="1">E00251428426921</f>
        <v>#NAME?</v>
      </c>
      <c r="B457">
        <v>39</v>
      </c>
      <c r="C457" t="s">
        <v>42</v>
      </c>
      <c r="D457" s="1">
        <v>42019</v>
      </c>
      <c r="E457">
        <v>0</v>
      </c>
      <c r="F457">
        <v>1</v>
      </c>
      <c r="G457">
        <v>8021</v>
      </c>
      <c r="H457" t="s">
        <v>203</v>
      </c>
      <c r="J457" t="s">
        <v>13</v>
      </c>
      <c r="K457">
        <v>58</v>
      </c>
    </row>
    <row r="458" spans="1:11">
      <c r="A458" t="e">
        <f ca="1">E00251428426921</f>
        <v>#NAME?</v>
      </c>
      <c r="B458">
        <v>39</v>
      </c>
      <c r="C458" t="s">
        <v>42</v>
      </c>
      <c r="D458" s="1">
        <v>42019</v>
      </c>
      <c r="E458">
        <v>0</v>
      </c>
      <c r="F458">
        <v>2</v>
      </c>
      <c r="G458">
        <v>9357</v>
      </c>
      <c r="H458" t="s">
        <v>291</v>
      </c>
      <c r="J458" t="s">
        <v>13</v>
      </c>
      <c r="K458">
        <v>58</v>
      </c>
    </row>
    <row r="459" spans="1:11">
      <c r="A459" t="e">
        <f ca="1">E00251715544321</f>
        <v>#NAME?</v>
      </c>
      <c r="B459">
        <v>767</v>
      </c>
      <c r="C459" t="s">
        <v>45</v>
      </c>
      <c r="D459" s="1">
        <v>42116</v>
      </c>
      <c r="F459">
        <v>1</v>
      </c>
      <c r="G459">
        <v>7534</v>
      </c>
      <c r="H459" t="s">
        <v>65</v>
      </c>
      <c r="I459" t="s">
        <v>29</v>
      </c>
      <c r="J459" t="s">
        <v>30</v>
      </c>
      <c r="K459">
        <v>43</v>
      </c>
    </row>
    <row r="460" spans="1:11">
      <c r="A460" t="e">
        <f ca="1">E00251711585721</f>
        <v>#NAME?</v>
      </c>
      <c r="B460">
        <v>1</v>
      </c>
      <c r="C460" t="s">
        <v>21</v>
      </c>
      <c r="D460" s="1">
        <v>42014</v>
      </c>
      <c r="E460">
        <v>6</v>
      </c>
      <c r="F460">
        <v>1</v>
      </c>
      <c r="G460">
        <v>7859</v>
      </c>
      <c r="H460" t="s">
        <v>292</v>
      </c>
      <c r="J460" t="s">
        <v>13</v>
      </c>
      <c r="K460">
        <v>54</v>
      </c>
    </row>
    <row r="461" spans="1:11">
      <c r="A461" t="e">
        <f ca="1">E00251524957221</f>
        <v>#NAME?</v>
      </c>
      <c r="B461">
        <v>746</v>
      </c>
      <c r="C461" t="s">
        <v>31</v>
      </c>
      <c r="D461" s="1">
        <v>42395</v>
      </c>
      <c r="E461">
        <v>8</v>
      </c>
      <c r="F461">
        <v>0</v>
      </c>
      <c r="G461">
        <v>4389</v>
      </c>
      <c r="H461" t="s">
        <v>293</v>
      </c>
      <c r="J461" t="s">
        <v>13</v>
      </c>
      <c r="K461">
        <v>56</v>
      </c>
    </row>
    <row r="462" spans="1:11">
      <c r="A462" t="e">
        <f ca="1">E00251532440721</f>
        <v>#NAME?</v>
      </c>
      <c r="B462">
        <v>734</v>
      </c>
      <c r="C462" t="s">
        <v>77</v>
      </c>
      <c r="D462" s="1">
        <v>42032</v>
      </c>
      <c r="E462">
        <v>1</v>
      </c>
      <c r="F462">
        <v>1</v>
      </c>
      <c r="G462">
        <v>9311</v>
      </c>
      <c r="H462" t="s">
        <v>294</v>
      </c>
      <c r="J462" t="s">
        <v>13</v>
      </c>
      <c r="K462">
        <v>55</v>
      </c>
    </row>
    <row r="463" spans="1:11">
      <c r="A463" t="e">
        <f ca="1">E00251617643721</f>
        <v>#NAME?</v>
      </c>
      <c r="B463">
        <v>744</v>
      </c>
      <c r="C463" t="s">
        <v>34</v>
      </c>
      <c r="D463" s="1">
        <v>41646</v>
      </c>
      <c r="E463">
        <v>0</v>
      </c>
      <c r="F463">
        <v>0</v>
      </c>
      <c r="G463">
        <v>3889</v>
      </c>
      <c r="H463" t="s">
        <v>66</v>
      </c>
      <c r="J463" t="s">
        <v>13</v>
      </c>
      <c r="K463">
        <v>46</v>
      </c>
    </row>
    <row r="464" spans="1:11">
      <c r="A464" t="e">
        <f ca="1">E00251424016021</f>
        <v>#NAME?</v>
      </c>
      <c r="B464">
        <v>678</v>
      </c>
      <c r="C464" t="s">
        <v>208</v>
      </c>
      <c r="D464" s="1">
        <v>41286</v>
      </c>
      <c r="E464">
        <v>1</v>
      </c>
      <c r="F464">
        <v>2</v>
      </c>
      <c r="G464">
        <v>9356</v>
      </c>
      <c r="H464" t="s">
        <v>126</v>
      </c>
      <c r="J464" t="s">
        <v>13</v>
      </c>
      <c r="K464">
        <v>57</v>
      </c>
    </row>
    <row r="465" spans="1:11">
      <c r="A465" t="e">
        <f ca="1">E00251514273221</f>
        <v>#NAME?</v>
      </c>
      <c r="B465">
        <v>719</v>
      </c>
      <c r="C465" t="s">
        <v>295</v>
      </c>
      <c r="D465" s="1">
        <v>41282</v>
      </c>
      <c r="E465">
        <v>0</v>
      </c>
      <c r="F465">
        <v>0</v>
      </c>
      <c r="G465">
        <v>443</v>
      </c>
      <c r="H465" t="s">
        <v>145</v>
      </c>
      <c r="J465" t="s">
        <v>13</v>
      </c>
      <c r="K465">
        <v>54</v>
      </c>
    </row>
    <row r="466" spans="1:11">
      <c r="A466" t="e">
        <f ca="1">E00251514273221</f>
        <v>#NAME?</v>
      </c>
      <c r="B466">
        <v>719</v>
      </c>
      <c r="C466" t="s">
        <v>295</v>
      </c>
      <c r="D466" s="1">
        <v>41664</v>
      </c>
      <c r="E466">
        <v>0</v>
      </c>
      <c r="F466">
        <v>0</v>
      </c>
      <c r="G466">
        <v>443</v>
      </c>
      <c r="H466" t="s">
        <v>145</v>
      </c>
      <c r="J466" t="s">
        <v>13</v>
      </c>
      <c r="K466">
        <v>55</v>
      </c>
    </row>
    <row r="467" spans="1:11">
      <c r="A467" t="e">
        <f ca="1">E00251537608221</f>
        <v>#NAME?</v>
      </c>
      <c r="B467">
        <v>1063</v>
      </c>
      <c r="C467" t="s">
        <v>296</v>
      </c>
      <c r="D467" s="1">
        <v>42747</v>
      </c>
      <c r="E467">
        <v>2</v>
      </c>
      <c r="F467">
        <v>0</v>
      </c>
      <c r="G467">
        <v>600</v>
      </c>
      <c r="H467" t="s">
        <v>297</v>
      </c>
      <c r="J467" t="s">
        <v>13</v>
      </c>
      <c r="K467">
        <v>65</v>
      </c>
    </row>
    <row r="468" spans="1:11">
      <c r="A468" t="e">
        <f ca="1">E00251513752721</f>
        <v>#NAME?</v>
      </c>
      <c r="B468">
        <v>744</v>
      </c>
      <c r="C468" t="s">
        <v>34</v>
      </c>
      <c r="D468" s="1">
        <v>42370</v>
      </c>
      <c r="E468">
        <v>1</v>
      </c>
      <c r="F468">
        <v>1</v>
      </c>
      <c r="G468">
        <v>8021</v>
      </c>
      <c r="H468" t="s">
        <v>203</v>
      </c>
      <c r="J468" t="s">
        <v>13</v>
      </c>
      <c r="K468">
        <v>56</v>
      </c>
    </row>
    <row r="469" spans="1:11">
      <c r="A469" t="e">
        <f ca="1">E00251432302421</f>
        <v>#NAME?</v>
      </c>
      <c r="B469">
        <v>6046</v>
      </c>
      <c r="C469" t="s">
        <v>16</v>
      </c>
      <c r="D469" s="1">
        <v>42009</v>
      </c>
      <c r="E469">
        <v>1</v>
      </c>
      <c r="F469">
        <v>0</v>
      </c>
      <c r="G469">
        <v>9396</v>
      </c>
      <c r="H469" t="s">
        <v>298</v>
      </c>
      <c r="J469" t="s">
        <v>13</v>
      </c>
      <c r="K469">
        <v>56</v>
      </c>
    </row>
    <row r="470" spans="1:11">
      <c r="A470" t="e">
        <f ca="1">E00251716445321</f>
        <v>#NAME?</v>
      </c>
      <c r="B470">
        <v>272</v>
      </c>
      <c r="C470" t="s">
        <v>11</v>
      </c>
      <c r="D470" s="1">
        <v>42764</v>
      </c>
      <c r="E470">
        <v>5</v>
      </c>
      <c r="F470">
        <v>1</v>
      </c>
      <c r="G470">
        <v>1742</v>
      </c>
      <c r="H470" t="s">
        <v>299</v>
      </c>
      <c r="J470" t="s">
        <v>13</v>
      </c>
      <c r="K470">
        <v>63</v>
      </c>
    </row>
    <row r="471" spans="1:11">
      <c r="A471" t="e">
        <f ca="1">E00251432196721</f>
        <v>#NAME?</v>
      </c>
      <c r="B471">
        <v>6046</v>
      </c>
      <c r="C471" t="s">
        <v>16</v>
      </c>
      <c r="D471" s="1">
        <v>42016</v>
      </c>
      <c r="E471">
        <v>3</v>
      </c>
      <c r="F471">
        <v>1</v>
      </c>
      <c r="G471">
        <v>6651</v>
      </c>
      <c r="H471" t="s">
        <v>219</v>
      </c>
      <c r="J471" t="s">
        <v>13</v>
      </c>
      <c r="K471">
        <v>46</v>
      </c>
    </row>
    <row r="472" spans="1:11">
      <c r="A472" t="e">
        <f ca="1">E00251717155721</f>
        <v>#NAME?</v>
      </c>
      <c r="B472">
        <v>272</v>
      </c>
      <c r="C472" t="s">
        <v>11</v>
      </c>
      <c r="D472" s="1">
        <v>42739</v>
      </c>
      <c r="E472">
        <v>2</v>
      </c>
      <c r="F472">
        <v>3</v>
      </c>
      <c r="G472">
        <v>45</v>
      </c>
      <c r="H472" t="s">
        <v>84</v>
      </c>
      <c r="J472" t="s">
        <v>13</v>
      </c>
      <c r="K472">
        <v>57</v>
      </c>
    </row>
    <row r="473" spans="1:11">
      <c r="A473" t="e">
        <f ca="1">E00251717155721</f>
        <v>#NAME?</v>
      </c>
      <c r="B473">
        <v>272</v>
      </c>
      <c r="C473" t="s">
        <v>11</v>
      </c>
      <c r="D473" s="1">
        <v>42751</v>
      </c>
      <c r="E473">
        <v>12</v>
      </c>
      <c r="F473">
        <v>1</v>
      </c>
      <c r="G473">
        <v>8891</v>
      </c>
      <c r="H473" t="s">
        <v>135</v>
      </c>
      <c r="J473" t="s">
        <v>13</v>
      </c>
      <c r="K473">
        <v>57</v>
      </c>
    </row>
    <row r="474" spans="1:11">
      <c r="A474" t="e">
        <f ca="1">E00251515316621</f>
        <v>#NAME?</v>
      </c>
      <c r="B474">
        <v>1</v>
      </c>
      <c r="C474" t="s">
        <v>21</v>
      </c>
      <c r="D474" s="1">
        <v>41294</v>
      </c>
      <c r="E474">
        <v>0</v>
      </c>
      <c r="F474">
        <v>0</v>
      </c>
      <c r="G474">
        <v>194</v>
      </c>
      <c r="H474" t="s">
        <v>162</v>
      </c>
      <c r="J474" t="s">
        <v>13</v>
      </c>
      <c r="K474">
        <v>43</v>
      </c>
    </row>
    <row r="475" spans="1:11">
      <c r="A475" t="e">
        <f ca="1">E00251615269521</f>
        <v>#NAME?</v>
      </c>
      <c r="B475">
        <v>86</v>
      </c>
      <c r="C475" t="s">
        <v>51</v>
      </c>
      <c r="D475" s="1">
        <v>41640</v>
      </c>
      <c r="E475">
        <v>1</v>
      </c>
      <c r="F475">
        <v>0</v>
      </c>
      <c r="G475">
        <v>7936</v>
      </c>
      <c r="H475" t="s">
        <v>300</v>
      </c>
      <c r="J475" t="s">
        <v>13</v>
      </c>
      <c r="K475">
        <v>54</v>
      </c>
    </row>
    <row r="476" spans="1:11">
      <c r="A476" t="e">
        <f ca="1">E00251439569621</f>
        <v>#NAME?</v>
      </c>
      <c r="B476">
        <v>729</v>
      </c>
      <c r="C476" t="s">
        <v>14</v>
      </c>
      <c r="D476" s="1">
        <v>41293</v>
      </c>
      <c r="E476">
        <v>0</v>
      </c>
      <c r="F476">
        <v>1</v>
      </c>
      <c r="G476">
        <v>8026</v>
      </c>
      <c r="H476" t="s">
        <v>120</v>
      </c>
      <c r="J476" t="s">
        <v>13</v>
      </c>
      <c r="K476">
        <v>61</v>
      </c>
    </row>
    <row r="477" spans="1:11">
      <c r="A477" t="e">
        <f ca="1">E00251429387421</f>
        <v>#NAME?</v>
      </c>
      <c r="B477">
        <v>753</v>
      </c>
      <c r="C477" t="s">
        <v>75</v>
      </c>
      <c r="D477" s="1">
        <v>42009</v>
      </c>
      <c r="E477">
        <v>2</v>
      </c>
      <c r="F477">
        <v>1</v>
      </c>
      <c r="G477">
        <v>5421</v>
      </c>
      <c r="H477" t="s">
        <v>108</v>
      </c>
      <c r="J477" t="s">
        <v>13</v>
      </c>
      <c r="K477">
        <v>48</v>
      </c>
    </row>
    <row r="478" spans="1:11">
      <c r="A478" t="e">
        <f ca="1">E00251418205021</f>
        <v>#NAME?</v>
      </c>
      <c r="B478">
        <v>1346</v>
      </c>
      <c r="C478" t="s">
        <v>49</v>
      </c>
      <c r="D478" s="1">
        <v>42752</v>
      </c>
      <c r="E478">
        <v>0</v>
      </c>
      <c r="F478">
        <v>0</v>
      </c>
      <c r="G478">
        <v>7757</v>
      </c>
      <c r="H478" t="s">
        <v>301</v>
      </c>
      <c r="J478" t="s">
        <v>13</v>
      </c>
      <c r="K478">
        <v>48</v>
      </c>
    </row>
    <row r="479" spans="1:11">
      <c r="A479" t="e">
        <f ca="1">E00251418205021</f>
        <v>#NAME?</v>
      </c>
      <c r="B479">
        <v>1346</v>
      </c>
      <c r="C479" t="s">
        <v>49</v>
      </c>
      <c r="D479" s="1">
        <v>42763</v>
      </c>
      <c r="E479">
        <v>0</v>
      </c>
      <c r="F479">
        <v>0</v>
      </c>
      <c r="G479">
        <v>3889</v>
      </c>
      <c r="H479" t="s">
        <v>66</v>
      </c>
      <c r="J479" t="s">
        <v>13</v>
      </c>
      <c r="K479">
        <v>48</v>
      </c>
    </row>
    <row r="480" spans="1:11">
      <c r="A480" t="e">
        <f ca="1">E00251532092521</f>
        <v>#NAME?</v>
      </c>
      <c r="B480">
        <v>769</v>
      </c>
      <c r="C480" t="s">
        <v>26</v>
      </c>
      <c r="D480" s="1">
        <v>41279</v>
      </c>
      <c r="E480">
        <v>1</v>
      </c>
      <c r="F480">
        <v>1</v>
      </c>
      <c r="G480">
        <v>2169</v>
      </c>
      <c r="H480" t="s">
        <v>302</v>
      </c>
      <c r="J480" t="s">
        <v>13</v>
      </c>
      <c r="K480">
        <v>43</v>
      </c>
    </row>
    <row r="481" spans="1:11">
      <c r="A481" t="e">
        <f ca="1">E00251429205421</f>
        <v>#NAME?</v>
      </c>
      <c r="B481">
        <v>639</v>
      </c>
      <c r="C481" t="s">
        <v>23</v>
      </c>
      <c r="D481" s="1">
        <v>42487</v>
      </c>
      <c r="E481">
        <v>23</v>
      </c>
      <c r="F481">
        <v>0</v>
      </c>
      <c r="G481">
        <v>9411</v>
      </c>
      <c r="H481" t="s">
        <v>303</v>
      </c>
      <c r="J481" t="s">
        <v>25</v>
      </c>
      <c r="K481">
        <v>42</v>
      </c>
    </row>
    <row r="482" spans="1:11">
      <c r="A482" t="e">
        <f ca="1">E00251429205421</f>
        <v>#NAME?</v>
      </c>
      <c r="B482">
        <v>639</v>
      </c>
      <c r="C482" t="s">
        <v>23</v>
      </c>
      <c r="D482" s="1">
        <v>42487</v>
      </c>
      <c r="E482">
        <v>23</v>
      </c>
      <c r="F482">
        <v>1</v>
      </c>
      <c r="G482">
        <v>9412</v>
      </c>
      <c r="H482" t="s">
        <v>304</v>
      </c>
      <c r="J482" t="s">
        <v>25</v>
      </c>
      <c r="K482">
        <v>42</v>
      </c>
    </row>
    <row r="483" spans="1:11">
      <c r="A483" t="e">
        <f ca="1">E00251524958821</f>
        <v>#NAME?</v>
      </c>
      <c r="B483">
        <v>746</v>
      </c>
      <c r="C483" t="s">
        <v>31</v>
      </c>
      <c r="D483" s="1">
        <v>41657</v>
      </c>
      <c r="E483">
        <v>0</v>
      </c>
      <c r="F483">
        <v>2</v>
      </c>
      <c r="G483">
        <v>1292</v>
      </c>
      <c r="H483" t="s">
        <v>88</v>
      </c>
      <c r="J483" t="s">
        <v>13</v>
      </c>
      <c r="K483">
        <v>64</v>
      </c>
    </row>
    <row r="484" spans="1:11">
      <c r="A484" t="e">
        <f ca="1">E00251514849321</f>
        <v>#NAME?</v>
      </c>
      <c r="B484">
        <v>772</v>
      </c>
      <c r="C484" t="s">
        <v>36</v>
      </c>
      <c r="D484" s="1">
        <v>42373</v>
      </c>
      <c r="E484">
        <v>1</v>
      </c>
      <c r="F484">
        <v>6</v>
      </c>
      <c r="G484">
        <v>3722</v>
      </c>
      <c r="H484" t="s">
        <v>68</v>
      </c>
      <c r="J484" t="s">
        <v>13</v>
      </c>
      <c r="K484">
        <v>48</v>
      </c>
    </row>
    <row r="485" spans="1:11">
      <c r="A485" t="e">
        <f ca="1">E00251439068821</f>
        <v>#NAME?</v>
      </c>
      <c r="B485">
        <v>744</v>
      </c>
      <c r="C485" t="s">
        <v>34</v>
      </c>
      <c r="D485" s="1">
        <v>40927</v>
      </c>
      <c r="E485">
        <v>0</v>
      </c>
      <c r="F485">
        <v>0</v>
      </c>
      <c r="G485">
        <v>2161</v>
      </c>
      <c r="H485" t="s">
        <v>22</v>
      </c>
      <c r="J485" t="s">
        <v>13</v>
      </c>
      <c r="K485">
        <v>48</v>
      </c>
    </row>
    <row r="486" spans="1:11">
      <c r="A486" t="e">
        <f ca="1">E00251429776121</f>
        <v>#NAME?</v>
      </c>
      <c r="B486">
        <v>5994</v>
      </c>
      <c r="C486" t="s">
        <v>127</v>
      </c>
      <c r="D486" s="1">
        <v>41659</v>
      </c>
      <c r="E486">
        <v>1</v>
      </c>
      <c r="F486">
        <v>0</v>
      </c>
      <c r="G486">
        <v>8185</v>
      </c>
      <c r="H486" t="s">
        <v>305</v>
      </c>
      <c r="J486" t="s">
        <v>13</v>
      </c>
      <c r="K486">
        <v>40</v>
      </c>
    </row>
    <row r="487" spans="1:11">
      <c r="A487" t="e">
        <f ca="1">E00251510449421</f>
        <v>#NAME?</v>
      </c>
      <c r="B487">
        <v>148</v>
      </c>
      <c r="C487" t="s">
        <v>18</v>
      </c>
      <c r="D487" s="1">
        <v>41655</v>
      </c>
      <c r="E487">
        <v>12</v>
      </c>
      <c r="F487">
        <v>1</v>
      </c>
      <c r="G487">
        <v>5551</v>
      </c>
      <c r="H487" t="s">
        <v>306</v>
      </c>
      <c r="J487" t="s">
        <v>13</v>
      </c>
      <c r="K487">
        <v>45</v>
      </c>
    </row>
    <row r="488" spans="1:11">
      <c r="A488" t="e">
        <f ca="1">E00251510449421</f>
        <v>#NAME?</v>
      </c>
      <c r="B488">
        <v>148</v>
      </c>
      <c r="C488" t="s">
        <v>18</v>
      </c>
      <c r="D488" s="1">
        <v>41655</v>
      </c>
      <c r="E488">
        <v>12</v>
      </c>
      <c r="F488">
        <v>3</v>
      </c>
      <c r="G488">
        <v>9607</v>
      </c>
      <c r="H488" t="s">
        <v>307</v>
      </c>
      <c r="J488" t="s">
        <v>13</v>
      </c>
      <c r="K488">
        <v>45</v>
      </c>
    </row>
    <row r="489" spans="1:11">
      <c r="A489" t="e">
        <f ca="1">E00251510449421</f>
        <v>#NAME?</v>
      </c>
      <c r="B489">
        <v>148</v>
      </c>
      <c r="C489" t="s">
        <v>18</v>
      </c>
      <c r="D489" s="1">
        <v>42008</v>
      </c>
      <c r="E489">
        <v>8</v>
      </c>
      <c r="F489">
        <v>0</v>
      </c>
      <c r="G489">
        <v>4651</v>
      </c>
      <c r="H489" t="s">
        <v>308</v>
      </c>
      <c r="J489" t="s">
        <v>13</v>
      </c>
      <c r="K489">
        <v>45</v>
      </c>
    </row>
    <row r="490" spans="1:11">
      <c r="A490" t="e">
        <f ca="1">E00251615164721</f>
        <v>#NAME?</v>
      </c>
      <c r="B490">
        <v>39</v>
      </c>
      <c r="C490" t="s">
        <v>42</v>
      </c>
      <c r="D490" s="1">
        <v>41663</v>
      </c>
      <c r="E490">
        <v>0</v>
      </c>
      <c r="F490">
        <v>0</v>
      </c>
      <c r="G490">
        <v>3859</v>
      </c>
      <c r="H490" t="s">
        <v>99</v>
      </c>
      <c r="J490" t="s">
        <v>13</v>
      </c>
      <c r="K490">
        <v>58</v>
      </c>
    </row>
    <row r="491" spans="1:11">
      <c r="A491" t="e">
        <f ca="1">E00251427357321</f>
        <v>#NAME?</v>
      </c>
      <c r="B491">
        <v>1</v>
      </c>
      <c r="C491" t="s">
        <v>21</v>
      </c>
      <c r="D491" s="1">
        <v>40918</v>
      </c>
      <c r="E491">
        <v>5</v>
      </c>
      <c r="F491">
        <v>0</v>
      </c>
      <c r="G491">
        <v>604</v>
      </c>
      <c r="H491" t="s">
        <v>282</v>
      </c>
      <c r="J491" t="s">
        <v>13</v>
      </c>
      <c r="K491">
        <v>61</v>
      </c>
    </row>
    <row r="492" spans="1:11">
      <c r="A492" t="e">
        <f ca="1">E00251531311721</f>
        <v>#NAME?</v>
      </c>
      <c r="B492">
        <v>744</v>
      </c>
      <c r="C492" t="s">
        <v>34</v>
      </c>
      <c r="D492" s="1">
        <v>40931</v>
      </c>
      <c r="E492">
        <v>0</v>
      </c>
      <c r="F492">
        <v>0</v>
      </c>
      <c r="G492">
        <v>443</v>
      </c>
      <c r="H492" t="s">
        <v>145</v>
      </c>
      <c r="J492" t="s">
        <v>13</v>
      </c>
      <c r="K492">
        <v>45</v>
      </c>
    </row>
    <row r="493" spans="1:11">
      <c r="A493" t="e">
        <f ca="1">E00251625264121</f>
        <v>#NAME?</v>
      </c>
      <c r="B493">
        <v>765</v>
      </c>
      <c r="C493" t="s">
        <v>174</v>
      </c>
      <c r="D493" s="1">
        <v>41290</v>
      </c>
      <c r="E493">
        <v>1</v>
      </c>
      <c r="F493">
        <v>1</v>
      </c>
      <c r="G493">
        <v>6993</v>
      </c>
      <c r="H493" t="s">
        <v>309</v>
      </c>
      <c r="J493" t="s">
        <v>13</v>
      </c>
      <c r="K493">
        <v>39</v>
      </c>
    </row>
    <row r="494" spans="1:11">
      <c r="A494" t="e">
        <f ca="1">E00251518870221</f>
        <v>#NAME?</v>
      </c>
      <c r="B494">
        <v>272</v>
      </c>
      <c r="C494" t="s">
        <v>11</v>
      </c>
      <c r="D494" s="1">
        <v>42012</v>
      </c>
      <c r="E494">
        <v>11</v>
      </c>
      <c r="F494">
        <v>1</v>
      </c>
      <c r="G494">
        <v>32</v>
      </c>
      <c r="H494" t="s">
        <v>310</v>
      </c>
      <c r="J494" t="s">
        <v>13</v>
      </c>
      <c r="K494">
        <v>50</v>
      </c>
    </row>
    <row r="495" spans="1:11">
      <c r="A495" t="e">
        <f ca="1">E00251531826221</f>
        <v>#NAME?</v>
      </c>
      <c r="B495">
        <v>729</v>
      </c>
      <c r="C495" t="s">
        <v>14</v>
      </c>
      <c r="D495" s="1">
        <v>41283</v>
      </c>
      <c r="E495">
        <v>3</v>
      </c>
      <c r="F495">
        <v>0</v>
      </c>
      <c r="G495">
        <v>8801</v>
      </c>
      <c r="H495" t="s">
        <v>20</v>
      </c>
      <c r="J495" t="s">
        <v>13</v>
      </c>
      <c r="K495">
        <v>38</v>
      </c>
    </row>
    <row r="496" spans="1:11">
      <c r="A496" t="e">
        <f ca="1">E00251532382321</f>
        <v>#NAME?</v>
      </c>
      <c r="B496">
        <v>772</v>
      </c>
      <c r="C496" t="s">
        <v>36</v>
      </c>
      <c r="D496" s="1">
        <v>40914</v>
      </c>
      <c r="E496">
        <v>0</v>
      </c>
      <c r="F496">
        <v>1</v>
      </c>
      <c r="G496">
        <v>9923</v>
      </c>
      <c r="H496" t="s">
        <v>311</v>
      </c>
      <c r="J496" t="s">
        <v>13</v>
      </c>
      <c r="K496">
        <v>52</v>
      </c>
    </row>
    <row r="497" spans="1:11">
      <c r="A497" t="e">
        <f ca="1">E00251439519321</f>
        <v>#NAME?</v>
      </c>
      <c r="B497">
        <v>729</v>
      </c>
      <c r="C497" t="s">
        <v>14</v>
      </c>
      <c r="D497" s="1">
        <v>41304</v>
      </c>
      <c r="E497">
        <v>0</v>
      </c>
      <c r="F497">
        <v>0</v>
      </c>
      <c r="G497">
        <v>7715</v>
      </c>
      <c r="H497" t="s">
        <v>263</v>
      </c>
      <c r="J497" t="s">
        <v>13</v>
      </c>
      <c r="K497">
        <v>57</v>
      </c>
    </row>
    <row r="498" spans="1:11">
      <c r="A498" t="e">
        <f ca="1">E00251439519321</f>
        <v>#NAME?</v>
      </c>
      <c r="B498">
        <v>729</v>
      </c>
      <c r="C498" t="s">
        <v>14</v>
      </c>
      <c r="D498" s="1">
        <v>42012</v>
      </c>
      <c r="E498">
        <v>2</v>
      </c>
      <c r="F498">
        <v>0</v>
      </c>
      <c r="G498">
        <v>8154</v>
      </c>
      <c r="H498" t="s">
        <v>280</v>
      </c>
      <c r="J498" t="s">
        <v>13</v>
      </c>
      <c r="K498">
        <v>59</v>
      </c>
    </row>
    <row r="499" spans="1:11">
      <c r="A499" t="e">
        <f ca="1">E00251619842621</f>
        <v>#NAME?</v>
      </c>
      <c r="B499">
        <v>746</v>
      </c>
      <c r="C499" t="s">
        <v>31</v>
      </c>
      <c r="D499" s="1">
        <v>42736</v>
      </c>
      <c r="E499">
        <v>1</v>
      </c>
      <c r="F499">
        <v>1</v>
      </c>
      <c r="G499">
        <v>8183</v>
      </c>
      <c r="H499" t="s">
        <v>159</v>
      </c>
      <c r="J499" t="s">
        <v>13</v>
      </c>
      <c r="K499">
        <v>40</v>
      </c>
    </row>
    <row r="500" spans="1:11">
      <c r="A500" t="e">
        <f ca="1">E00251619842621</f>
        <v>#NAME?</v>
      </c>
      <c r="B500">
        <v>769</v>
      </c>
      <c r="C500" t="s">
        <v>26</v>
      </c>
      <c r="D500" s="1">
        <v>42763</v>
      </c>
      <c r="E500">
        <v>1</v>
      </c>
      <c r="F500">
        <v>1</v>
      </c>
      <c r="G500">
        <v>8026</v>
      </c>
      <c r="H500" t="s">
        <v>120</v>
      </c>
      <c r="J500" t="s">
        <v>13</v>
      </c>
      <c r="K500">
        <v>40</v>
      </c>
    </row>
    <row r="501" spans="1:11">
      <c r="A501" t="e">
        <f ca="1">E00251424013321</f>
        <v>#NAME?</v>
      </c>
      <c r="B501">
        <v>100</v>
      </c>
      <c r="C501" t="s">
        <v>53</v>
      </c>
      <c r="D501" s="1">
        <v>42390</v>
      </c>
      <c r="E501">
        <v>1</v>
      </c>
      <c r="F501">
        <v>0</v>
      </c>
      <c r="G501">
        <v>8801</v>
      </c>
      <c r="H501" t="s">
        <v>20</v>
      </c>
      <c r="J501" t="s">
        <v>13</v>
      </c>
      <c r="K501">
        <v>48</v>
      </c>
    </row>
    <row r="502" spans="1:11">
      <c r="A502" t="e">
        <f ca="1">E00251527266521</f>
        <v>#NAME?</v>
      </c>
      <c r="B502">
        <v>1</v>
      </c>
      <c r="C502" t="s">
        <v>21</v>
      </c>
      <c r="D502" s="1">
        <v>42756</v>
      </c>
      <c r="E502">
        <v>1</v>
      </c>
      <c r="F502">
        <v>0</v>
      </c>
      <c r="G502">
        <v>7932</v>
      </c>
      <c r="H502" t="s">
        <v>97</v>
      </c>
      <c r="J502" t="s">
        <v>13</v>
      </c>
      <c r="K502">
        <v>57</v>
      </c>
    </row>
    <row r="503" spans="1:11">
      <c r="A503" t="e">
        <f ca="1">E00251531527021</f>
        <v>#NAME?</v>
      </c>
      <c r="B503">
        <v>729</v>
      </c>
      <c r="C503" t="s">
        <v>14</v>
      </c>
      <c r="D503" s="1">
        <v>40924</v>
      </c>
      <c r="E503">
        <v>3</v>
      </c>
      <c r="F503">
        <v>1</v>
      </c>
      <c r="G503">
        <v>5421</v>
      </c>
      <c r="H503" t="s">
        <v>108</v>
      </c>
      <c r="J503" t="s">
        <v>13</v>
      </c>
      <c r="K503">
        <v>60</v>
      </c>
    </row>
    <row r="504" spans="1:11">
      <c r="A504" t="e">
        <f ca="1">E00251532955921</f>
        <v>#NAME?</v>
      </c>
      <c r="B504">
        <v>726</v>
      </c>
      <c r="C504" t="s">
        <v>46</v>
      </c>
      <c r="D504" s="1">
        <v>40932</v>
      </c>
      <c r="E504">
        <v>0</v>
      </c>
      <c r="F504">
        <v>1</v>
      </c>
      <c r="G504">
        <v>2161</v>
      </c>
      <c r="H504" t="s">
        <v>22</v>
      </c>
      <c r="J504" t="s">
        <v>13</v>
      </c>
      <c r="K504">
        <v>49</v>
      </c>
    </row>
    <row r="505" spans="1:11">
      <c r="A505" t="e">
        <f ca="1">E00251512209421</f>
        <v>#NAME?</v>
      </c>
      <c r="B505">
        <v>767</v>
      </c>
      <c r="C505" t="s">
        <v>45</v>
      </c>
      <c r="D505" s="1">
        <v>42133</v>
      </c>
      <c r="F505">
        <v>0</v>
      </c>
      <c r="G505">
        <v>8744</v>
      </c>
      <c r="H505" t="s">
        <v>95</v>
      </c>
      <c r="I505" t="s">
        <v>29</v>
      </c>
      <c r="J505" t="s">
        <v>30</v>
      </c>
      <c r="K505">
        <v>60</v>
      </c>
    </row>
    <row r="506" spans="1:11">
      <c r="A506" t="e">
        <f ca="1">E00251512209421</f>
        <v>#NAME?</v>
      </c>
      <c r="B506">
        <v>767</v>
      </c>
      <c r="C506" t="s">
        <v>45</v>
      </c>
      <c r="D506" s="1">
        <v>42133</v>
      </c>
      <c r="F506">
        <v>1</v>
      </c>
      <c r="G506">
        <v>8965</v>
      </c>
      <c r="H506" t="s">
        <v>312</v>
      </c>
      <c r="I506" t="s">
        <v>29</v>
      </c>
      <c r="J506" t="s">
        <v>30</v>
      </c>
      <c r="K506">
        <v>60</v>
      </c>
    </row>
    <row r="507" spans="1:11">
      <c r="A507" t="e">
        <f ca="1">E00251512209421</f>
        <v>#NAME?</v>
      </c>
      <c r="B507">
        <v>767</v>
      </c>
      <c r="C507" t="s">
        <v>45</v>
      </c>
      <c r="D507" s="1">
        <v>42150</v>
      </c>
      <c r="F507">
        <v>0</v>
      </c>
      <c r="G507">
        <v>8744</v>
      </c>
      <c r="H507" t="s">
        <v>95</v>
      </c>
      <c r="I507" t="s">
        <v>29</v>
      </c>
      <c r="J507" t="s">
        <v>30</v>
      </c>
      <c r="K507">
        <v>60</v>
      </c>
    </row>
    <row r="508" spans="1:11">
      <c r="A508" t="e">
        <f ca="1">E00251512209421</f>
        <v>#NAME?</v>
      </c>
      <c r="B508">
        <v>767</v>
      </c>
      <c r="C508" t="s">
        <v>45</v>
      </c>
      <c r="D508" s="1">
        <v>42170</v>
      </c>
      <c r="F508">
        <v>3</v>
      </c>
      <c r="G508">
        <v>8744</v>
      </c>
      <c r="H508" t="s">
        <v>95</v>
      </c>
      <c r="I508" t="s">
        <v>29</v>
      </c>
      <c r="J508" t="s">
        <v>30</v>
      </c>
      <c r="K508">
        <v>60</v>
      </c>
    </row>
    <row r="509" spans="1:11">
      <c r="A509" t="e">
        <f ca="1">E00251532812721</f>
        <v>#NAME?</v>
      </c>
      <c r="B509">
        <v>769</v>
      </c>
      <c r="C509" t="s">
        <v>26</v>
      </c>
      <c r="D509" s="1">
        <v>41645</v>
      </c>
      <c r="E509">
        <v>1</v>
      </c>
      <c r="F509">
        <v>0</v>
      </c>
      <c r="G509">
        <v>612</v>
      </c>
      <c r="H509" t="s">
        <v>313</v>
      </c>
      <c r="J509" t="s">
        <v>13</v>
      </c>
      <c r="K509">
        <v>58</v>
      </c>
    </row>
    <row r="510" spans="1:11">
      <c r="A510" t="e">
        <f ca="1">E00251532254321</f>
        <v>#NAME?</v>
      </c>
      <c r="B510">
        <v>769</v>
      </c>
      <c r="C510" t="s">
        <v>26</v>
      </c>
      <c r="D510" s="1">
        <v>42397</v>
      </c>
      <c r="E510">
        <v>1</v>
      </c>
      <c r="F510">
        <v>0</v>
      </c>
      <c r="G510">
        <v>2188</v>
      </c>
      <c r="H510" t="s">
        <v>35</v>
      </c>
      <c r="J510" t="s">
        <v>13</v>
      </c>
      <c r="K510">
        <v>51</v>
      </c>
    </row>
    <row r="511" spans="1:11">
      <c r="A511" t="e">
        <f ca="1">E00251537604521</f>
        <v>#NAME?</v>
      </c>
      <c r="B511">
        <v>833</v>
      </c>
      <c r="C511" t="s">
        <v>184</v>
      </c>
      <c r="D511" s="1">
        <v>42373</v>
      </c>
      <c r="E511">
        <v>0</v>
      </c>
      <c r="F511">
        <v>1</v>
      </c>
      <c r="G511">
        <v>7739</v>
      </c>
      <c r="H511" t="s">
        <v>196</v>
      </c>
      <c r="J511" t="s">
        <v>13</v>
      </c>
      <c r="K511">
        <v>52</v>
      </c>
    </row>
    <row r="512" spans="1:11">
      <c r="A512" t="e">
        <f ca="1">E00251537604521</f>
        <v>#NAME?</v>
      </c>
      <c r="B512">
        <v>833</v>
      </c>
      <c r="C512" t="s">
        <v>184</v>
      </c>
      <c r="D512" s="1">
        <v>42373</v>
      </c>
      <c r="E512">
        <v>0</v>
      </c>
      <c r="F512">
        <v>2</v>
      </c>
      <c r="G512">
        <v>7738</v>
      </c>
      <c r="H512" t="s">
        <v>201</v>
      </c>
      <c r="J512" t="s">
        <v>13</v>
      </c>
      <c r="K512">
        <v>52</v>
      </c>
    </row>
    <row r="513" spans="1:11">
      <c r="A513" t="e">
        <f ca="1">E00251430348521</f>
        <v>#NAME?</v>
      </c>
      <c r="B513">
        <v>777</v>
      </c>
      <c r="C513" t="s">
        <v>123</v>
      </c>
      <c r="D513" s="1">
        <v>40930</v>
      </c>
      <c r="E513">
        <v>5</v>
      </c>
      <c r="F513">
        <v>1</v>
      </c>
      <c r="G513">
        <v>595</v>
      </c>
      <c r="H513" t="s">
        <v>314</v>
      </c>
      <c r="J513" t="s">
        <v>13</v>
      </c>
      <c r="K513">
        <v>61</v>
      </c>
    </row>
    <row r="514" spans="1:11">
      <c r="A514" t="e">
        <f ca="1">E00251424846821</f>
        <v>#NAME?</v>
      </c>
      <c r="B514">
        <v>668</v>
      </c>
      <c r="C514" t="s">
        <v>150</v>
      </c>
      <c r="D514" s="1">
        <v>42028</v>
      </c>
      <c r="E514">
        <v>0</v>
      </c>
      <c r="F514">
        <v>0</v>
      </c>
      <c r="G514">
        <v>7123</v>
      </c>
      <c r="H514" t="s">
        <v>315</v>
      </c>
      <c r="J514" t="s">
        <v>13</v>
      </c>
      <c r="K514">
        <v>62</v>
      </c>
    </row>
    <row r="515" spans="1:11">
      <c r="A515" t="e">
        <f ca="1">E00251417997521</f>
        <v>#NAME?</v>
      </c>
      <c r="B515">
        <v>767</v>
      </c>
      <c r="C515" t="s">
        <v>45</v>
      </c>
      <c r="D515" s="1">
        <v>42305</v>
      </c>
      <c r="F515">
        <v>0</v>
      </c>
      <c r="G515">
        <v>897</v>
      </c>
      <c r="H515" t="s">
        <v>28</v>
      </c>
      <c r="I515" t="s">
        <v>29</v>
      </c>
      <c r="J515" t="s">
        <v>30</v>
      </c>
      <c r="K515">
        <v>41</v>
      </c>
    </row>
    <row r="516" spans="1:11">
      <c r="A516" t="e">
        <f ca="1">E00251529498321</f>
        <v>#NAME?</v>
      </c>
      <c r="B516">
        <v>148</v>
      </c>
      <c r="C516" t="s">
        <v>18</v>
      </c>
      <c r="D516" s="1">
        <v>42380</v>
      </c>
      <c r="E516">
        <v>0</v>
      </c>
      <c r="F516">
        <v>1</v>
      </c>
      <c r="G516">
        <v>8819</v>
      </c>
      <c r="H516" t="s">
        <v>193</v>
      </c>
      <c r="J516" t="s">
        <v>13</v>
      </c>
      <c r="K516">
        <v>65</v>
      </c>
    </row>
    <row r="517" spans="1:11">
      <c r="A517" t="e">
        <f ca="1">E00251617620421</f>
        <v>#NAME?</v>
      </c>
      <c r="B517">
        <v>769</v>
      </c>
      <c r="C517" t="s">
        <v>26</v>
      </c>
      <c r="D517" s="1">
        <v>42391</v>
      </c>
      <c r="E517">
        <v>0</v>
      </c>
      <c r="F517">
        <v>1</v>
      </c>
      <c r="G517">
        <v>3992</v>
      </c>
      <c r="H517" t="s">
        <v>316</v>
      </c>
      <c r="J517" t="s">
        <v>13</v>
      </c>
      <c r="K517">
        <v>53</v>
      </c>
    </row>
    <row r="518" spans="1:11">
      <c r="A518" t="e">
        <f ca="1">E00251512340221</f>
        <v>#NAME?</v>
      </c>
      <c r="B518">
        <v>6046</v>
      </c>
      <c r="C518" t="s">
        <v>16</v>
      </c>
      <c r="D518" s="1">
        <v>42006</v>
      </c>
      <c r="E518">
        <v>4</v>
      </c>
      <c r="F518">
        <v>4</v>
      </c>
      <c r="G518">
        <v>7533</v>
      </c>
      <c r="H518" t="s">
        <v>317</v>
      </c>
      <c r="J518" t="s">
        <v>13</v>
      </c>
      <c r="K518">
        <v>41</v>
      </c>
    </row>
    <row r="519" spans="1:11">
      <c r="A519" t="e">
        <f ca="1">E00251512340221</f>
        <v>#NAME?</v>
      </c>
      <c r="B519">
        <v>6046</v>
      </c>
      <c r="C519" t="s">
        <v>16</v>
      </c>
      <c r="D519" s="1">
        <v>42006</v>
      </c>
      <c r="E519">
        <v>4</v>
      </c>
      <c r="F519">
        <v>5</v>
      </c>
      <c r="G519">
        <v>8878</v>
      </c>
      <c r="H519" t="s">
        <v>318</v>
      </c>
      <c r="J519" t="s">
        <v>13</v>
      </c>
      <c r="K519">
        <v>41</v>
      </c>
    </row>
    <row r="520" spans="1:11">
      <c r="A520" t="e">
        <f ca="1">E00251715777721</f>
        <v>#NAME?</v>
      </c>
      <c r="B520">
        <v>6046</v>
      </c>
      <c r="C520" t="s">
        <v>16</v>
      </c>
      <c r="D520" s="1">
        <v>42755</v>
      </c>
      <c r="E520">
        <v>6</v>
      </c>
      <c r="F520">
        <v>1</v>
      </c>
      <c r="G520">
        <v>4590</v>
      </c>
      <c r="H520" t="s">
        <v>319</v>
      </c>
      <c r="J520" t="s">
        <v>13</v>
      </c>
      <c r="K520">
        <v>54</v>
      </c>
    </row>
    <row r="521" spans="1:11">
      <c r="A521" t="e">
        <f ca="1">E00251524998621</f>
        <v>#NAME?</v>
      </c>
      <c r="B521">
        <v>718</v>
      </c>
      <c r="C521" t="s">
        <v>96</v>
      </c>
      <c r="D521" s="1">
        <v>40933</v>
      </c>
      <c r="E521">
        <v>3</v>
      </c>
      <c r="F521">
        <v>0</v>
      </c>
      <c r="G521">
        <v>721</v>
      </c>
      <c r="H521" t="s">
        <v>320</v>
      </c>
      <c r="J521" t="s">
        <v>13</v>
      </c>
      <c r="K521">
        <v>36</v>
      </c>
    </row>
    <row r="522" spans="1:11">
      <c r="A522" t="e">
        <f ca="1">E00251524998621</f>
        <v>#NAME?</v>
      </c>
      <c r="B522">
        <v>718</v>
      </c>
      <c r="C522" t="s">
        <v>96</v>
      </c>
      <c r="D522" s="1">
        <v>40933</v>
      </c>
      <c r="E522">
        <v>3</v>
      </c>
      <c r="F522">
        <v>1</v>
      </c>
      <c r="G522">
        <v>734</v>
      </c>
      <c r="H522" t="s">
        <v>131</v>
      </c>
      <c r="J522" t="s">
        <v>13</v>
      </c>
      <c r="K522">
        <v>36</v>
      </c>
    </row>
    <row r="523" spans="1:11">
      <c r="A523" t="e">
        <f ca="1">E00251512525621</f>
        <v>#NAME?</v>
      </c>
      <c r="B523">
        <v>767</v>
      </c>
      <c r="C523" t="s">
        <v>45</v>
      </c>
      <c r="D523" s="1">
        <v>41304</v>
      </c>
      <c r="E523">
        <v>0</v>
      </c>
      <c r="F523">
        <v>1</v>
      </c>
      <c r="G523">
        <v>8183</v>
      </c>
      <c r="H523" t="s">
        <v>159</v>
      </c>
      <c r="J523" t="s">
        <v>13</v>
      </c>
      <c r="K523">
        <v>63</v>
      </c>
    </row>
    <row r="524" spans="1:11">
      <c r="A524" t="e">
        <f ca="1">E00251427202821</f>
        <v>#NAME?</v>
      </c>
      <c r="B524">
        <v>771</v>
      </c>
      <c r="C524" t="s">
        <v>138</v>
      </c>
      <c r="D524" s="1">
        <v>41277</v>
      </c>
      <c r="E524">
        <v>0</v>
      </c>
      <c r="F524">
        <v>3</v>
      </c>
      <c r="G524">
        <v>9919</v>
      </c>
      <c r="H524" t="s">
        <v>209</v>
      </c>
      <c r="J524" t="s">
        <v>13</v>
      </c>
      <c r="K524">
        <v>63</v>
      </c>
    </row>
    <row r="525" spans="1:11">
      <c r="A525" t="e">
        <f ca="1">E00251711670221</f>
        <v>#NAME?</v>
      </c>
      <c r="B525">
        <v>1</v>
      </c>
      <c r="C525" t="s">
        <v>21</v>
      </c>
      <c r="D525" s="1">
        <v>40929</v>
      </c>
      <c r="E525">
        <v>0</v>
      </c>
      <c r="F525">
        <v>1</v>
      </c>
      <c r="G525">
        <v>7739</v>
      </c>
      <c r="H525" t="s">
        <v>196</v>
      </c>
      <c r="J525" t="s">
        <v>13</v>
      </c>
      <c r="K525">
        <v>47</v>
      </c>
    </row>
    <row r="526" spans="1:11">
      <c r="A526" t="e">
        <f ca="1">E00251711670221</f>
        <v>#NAME?</v>
      </c>
      <c r="B526">
        <v>1</v>
      </c>
      <c r="C526" t="s">
        <v>21</v>
      </c>
      <c r="D526" s="1">
        <v>40929</v>
      </c>
      <c r="E526">
        <v>0</v>
      </c>
      <c r="F526">
        <v>2</v>
      </c>
      <c r="G526">
        <v>7738</v>
      </c>
      <c r="H526" t="s">
        <v>201</v>
      </c>
      <c r="J526" t="s">
        <v>13</v>
      </c>
      <c r="K526">
        <v>47</v>
      </c>
    </row>
    <row r="527" spans="1:11">
      <c r="A527" t="e">
        <f ca="1">E00251711670221</f>
        <v>#NAME?</v>
      </c>
      <c r="B527">
        <v>1</v>
      </c>
      <c r="C527" t="s">
        <v>21</v>
      </c>
      <c r="D527" s="1">
        <v>42020</v>
      </c>
      <c r="E527">
        <v>1</v>
      </c>
      <c r="F527">
        <v>2</v>
      </c>
      <c r="G527">
        <v>8196</v>
      </c>
      <c r="H527" t="s">
        <v>321</v>
      </c>
      <c r="J527" t="s">
        <v>13</v>
      </c>
      <c r="K527">
        <v>50</v>
      </c>
    </row>
    <row r="528" spans="1:11">
      <c r="A528" t="e">
        <f ca="1">E00251439868821</f>
        <v>#NAME?</v>
      </c>
      <c r="B528">
        <v>6046</v>
      </c>
      <c r="C528" t="s">
        <v>16</v>
      </c>
      <c r="D528" s="1">
        <v>41300</v>
      </c>
      <c r="E528">
        <v>0</v>
      </c>
      <c r="F528">
        <v>0</v>
      </c>
      <c r="G528">
        <v>1341</v>
      </c>
      <c r="H528" t="s">
        <v>32</v>
      </c>
      <c r="J528" t="s">
        <v>13</v>
      </c>
      <c r="K528">
        <v>60</v>
      </c>
    </row>
    <row r="529" spans="1:11">
      <c r="A529" t="e">
        <f ca="1">E00251429788421</f>
        <v>#NAME?</v>
      </c>
      <c r="B529">
        <v>756</v>
      </c>
      <c r="C529" t="s">
        <v>71</v>
      </c>
      <c r="D529" s="1">
        <v>42847</v>
      </c>
      <c r="F529">
        <v>1</v>
      </c>
      <c r="G529">
        <v>9356</v>
      </c>
      <c r="H529" t="s">
        <v>126</v>
      </c>
      <c r="I529" t="s">
        <v>29</v>
      </c>
      <c r="J529" t="s">
        <v>30</v>
      </c>
      <c r="K529">
        <v>47</v>
      </c>
    </row>
    <row r="530" spans="1:11">
      <c r="A530" t="e">
        <f ca="1">E00251616233021</f>
        <v>#NAME?</v>
      </c>
      <c r="B530">
        <v>753</v>
      </c>
      <c r="C530" t="s">
        <v>75</v>
      </c>
      <c r="D530" s="1">
        <v>41999</v>
      </c>
      <c r="F530">
        <v>0</v>
      </c>
      <c r="G530">
        <v>1</v>
      </c>
      <c r="H530" t="s">
        <v>173</v>
      </c>
      <c r="I530" t="s">
        <v>29</v>
      </c>
      <c r="J530" t="s">
        <v>30</v>
      </c>
      <c r="K530">
        <v>52</v>
      </c>
    </row>
    <row r="531" spans="1:11">
      <c r="A531" t="e">
        <f ca="1">E00251430254221</f>
        <v>#NAME?</v>
      </c>
      <c r="B531">
        <v>6046</v>
      </c>
      <c r="C531" t="s">
        <v>16</v>
      </c>
      <c r="D531" s="1">
        <v>40910</v>
      </c>
      <c r="E531">
        <v>2</v>
      </c>
      <c r="F531">
        <v>0</v>
      </c>
      <c r="G531">
        <v>6859</v>
      </c>
      <c r="H531" t="s">
        <v>89</v>
      </c>
      <c r="J531" t="s">
        <v>13</v>
      </c>
      <c r="K531">
        <v>54</v>
      </c>
    </row>
    <row r="532" spans="1:11">
      <c r="A532" t="e">
        <f ca="1">E00251430254221</f>
        <v>#NAME?</v>
      </c>
      <c r="B532">
        <v>6046</v>
      </c>
      <c r="C532" t="s">
        <v>16</v>
      </c>
      <c r="D532" s="1">
        <v>40910</v>
      </c>
      <c r="E532">
        <v>2</v>
      </c>
      <c r="F532">
        <v>1</v>
      </c>
      <c r="G532">
        <v>7051</v>
      </c>
      <c r="H532" t="s">
        <v>129</v>
      </c>
      <c r="J532" t="s">
        <v>13</v>
      </c>
      <c r="K532">
        <v>54</v>
      </c>
    </row>
    <row r="533" spans="1:11">
      <c r="A533" t="e">
        <f ca="1">E00251439842621</f>
        <v>#NAME?</v>
      </c>
      <c r="B533">
        <v>6046</v>
      </c>
      <c r="C533" t="s">
        <v>16</v>
      </c>
      <c r="D533" s="1">
        <v>40938</v>
      </c>
      <c r="E533">
        <v>0</v>
      </c>
      <c r="F533">
        <v>0</v>
      </c>
      <c r="G533">
        <v>6629</v>
      </c>
      <c r="H533" t="s">
        <v>63</v>
      </c>
      <c r="J533" t="s">
        <v>13</v>
      </c>
      <c r="K533">
        <v>39</v>
      </c>
    </row>
    <row r="534" spans="1:11">
      <c r="A534" t="e">
        <f ca="1">E00251514725221</f>
        <v>#NAME?</v>
      </c>
      <c r="B534">
        <v>6046</v>
      </c>
      <c r="C534" t="s">
        <v>16</v>
      </c>
      <c r="D534" s="1">
        <v>42752</v>
      </c>
      <c r="E534">
        <v>24</v>
      </c>
      <c r="F534">
        <v>1</v>
      </c>
      <c r="G534">
        <v>8841</v>
      </c>
      <c r="H534" t="s">
        <v>218</v>
      </c>
      <c r="J534" t="s">
        <v>13</v>
      </c>
      <c r="K534">
        <v>51</v>
      </c>
    </row>
    <row r="535" spans="1:11">
      <c r="A535" t="e">
        <f ca="1">E00251526889621</f>
        <v>#NAME?</v>
      </c>
      <c r="B535">
        <v>754</v>
      </c>
      <c r="C535" t="s">
        <v>73</v>
      </c>
      <c r="D535" s="1">
        <v>42760</v>
      </c>
      <c r="E535">
        <v>3</v>
      </c>
      <c r="F535">
        <v>3</v>
      </c>
      <c r="G535">
        <v>9929</v>
      </c>
      <c r="H535" t="s">
        <v>58</v>
      </c>
      <c r="J535" t="s">
        <v>13</v>
      </c>
      <c r="K535">
        <v>51</v>
      </c>
    </row>
    <row r="536" spans="1:11">
      <c r="A536" t="e">
        <f ca="1">E00251526889621</f>
        <v>#NAME?</v>
      </c>
      <c r="B536">
        <v>754</v>
      </c>
      <c r="C536" t="s">
        <v>73</v>
      </c>
      <c r="D536" s="1">
        <v>42849</v>
      </c>
      <c r="F536">
        <v>0</v>
      </c>
      <c r="G536">
        <v>897</v>
      </c>
      <c r="H536" t="s">
        <v>28</v>
      </c>
      <c r="I536" t="s">
        <v>29</v>
      </c>
      <c r="J536" t="s">
        <v>30</v>
      </c>
      <c r="K536">
        <v>52</v>
      </c>
    </row>
    <row r="537" spans="1:11">
      <c r="A537" t="e">
        <f ca="1">E00251429396721</f>
        <v>#NAME?</v>
      </c>
      <c r="B537">
        <v>753</v>
      </c>
      <c r="C537" t="s">
        <v>75</v>
      </c>
      <c r="D537" s="1">
        <v>40914</v>
      </c>
      <c r="E537">
        <v>1</v>
      </c>
      <c r="F537">
        <v>1</v>
      </c>
      <c r="G537">
        <v>8201</v>
      </c>
      <c r="H537" t="s">
        <v>74</v>
      </c>
      <c r="J537" t="s">
        <v>13</v>
      </c>
      <c r="K537">
        <v>51</v>
      </c>
    </row>
    <row r="538" spans="1:11">
      <c r="A538" t="e">
        <f ca="1">E00251417957321</f>
        <v>#NAME?</v>
      </c>
      <c r="B538">
        <v>39</v>
      </c>
      <c r="C538" t="s">
        <v>42</v>
      </c>
      <c r="D538" s="1">
        <v>40932</v>
      </c>
      <c r="E538">
        <v>0</v>
      </c>
      <c r="F538">
        <v>0</v>
      </c>
      <c r="G538">
        <v>8145</v>
      </c>
      <c r="H538" t="s">
        <v>322</v>
      </c>
      <c r="J538" t="s">
        <v>13</v>
      </c>
      <c r="K538">
        <v>38</v>
      </c>
    </row>
    <row r="539" spans="1:11">
      <c r="A539" t="e">
        <f ca="1">E00251514226921</f>
        <v>#NAME?</v>
      </c>
      <c r="B539">
        <v>769</v>
      </c>
      <c r="C539" t="s">
        <v>26</v>
      </c>
      <c r="D539" s="1">
        <v>42746</v>
      </c>
      <c r="E539">
        <v>0</v>
      </c>
      <c r="F539">
        <v>0</v>
      </c>
      <c r="G539">
        <v>8229</v>
      </c>
      <c r="H539" t="s">
        <v>323</v>
      </c>
      <c r="J539" t="s">
        <v>13</v>
      </c>
      <c r="K539">
        <v>47</v>
      </c>
    </row>
    <row r="540" spans="1:11">
      <c r="A540" t="e">
        <f ca="1">E00251429215421</f>
        <v>#NAME?</v>
      </c>
      <c r="B540">
        <v>734</v>
      </c>
      <c r="C540" t="s">
        <v>77</v>
      </c>
      <c r="D540" s="1">
        <v>42021</v>
      </c>
      <c r="E540">
        <v>0</v>
      </c>
      <c r="F540">
        <v>0</v>
      </c>
      <c r="G540">
        <v>7753</v>
      </c>
      <c r="H540" t="s">
        <v>62</v>
      </c>
      <c r="J540" t="s">
        <v>13</v>
      </c>
      <c r="K540">
        <v>46</v>
      </c>
    </row>
    <row r="541" spans="1:11">
      <c r="A541" t="e">
        <f ca="1">E00251518868021</f>
        <v>#NAME?</v>
      </c>
      <c r="B541">
        <v>753</v>
      </c>
      <c r="C541" t="s">
        <v>75</v>
      </c>
      <c r="D541" s="1">
        <v>42752</v>
      </c>
      <c r="E541">
        <v>0</v>
      </c>
      <c r="F541">
        <v>0</v>
      </c>
      <c r="G541">
        <v>449</v>
      </c>
      <c r="H541" t="s">
        <v>79</v>
      </c>
      <c r="J541" t="s">
        <v>13</v>
      </c>
      <c r="K541">
        <v>63</v>
      </c>
    </row>
    <row r="542" spans="1:11">
      <c r="A542" t="e">
        <f ca="1">E00251528565821</f>
        <v>#NAME?</v>
      </c>
      <c r="B542">
        <v>734</v>
      </c>
      <c r="C542" t="s">
        <v>77</v>
      </c>
      <c r="D542" s="1">
        <v>42010</v>
      </c>
      <c r="E542">
        <v>0</v>
      </c>
      <c r="F542">
        <v>0</v>
      </c>
      <c r="G542">
        <v>6823</v>
      </c>
      <c r="H542" t="s">
        <v>324</v>
      </c>
      <c r="J542" t="s">
        <v>13</v>
      </c>
      <c r="K542">
        <v>55</v>
      </c>
    </row>
    <row r="543" spans="1:11">
      <c r="A543" t="e">
        <f ca="1">E00251439718121</f>
        <v>#NAME?</v>
      </c>
      <c r="B543">
        <v>272</v>
      </c>
      <c r="C543" t="s">
        <v>11</v>
      </c>
      <c r="D543" s="1">
        <v>42380</v>
      </c>
      <c r="E543">
        <v>0</v>
      </c>
      <c r="F543">
        <v>0</v>
      </c>
      <c r="G543">
        <v>820</v>
      </c>
      <c r="H543" t="s">
        <v>211</v>
      </c>
      <c r="J543" t="s">
        <v>13</v>
      </c>
      <c r="K543">
        <v>59</v>
      </c>
    </row>
    <row r="544" spans="1:11">
      <c r="A544" t="e">
        <f ca="1">E00251510737521</f>
        <v>#NAME?</v>
      </c>
      <c r="B544">
        <v>100</v>
      </c>
      <c r="C544" t="s">
        <v>53</v>
      </c>
      <c r="D544" s="1">
        <v>42028</v>
      </c>
      <c r="E544">
        <v>4</v>
      </c>
      <c r="F544">
        <v>5</v>
      </c>
      <c r="G544">
        <v>9917</v>
      </c>
      <c r="H544" t="s">
        <v>325</v>
      </c>
      <c r="J544" t="s">
        <v>13</v>
      </c>
      <c r="K544">
        <v>65</v>
      </c>
    </row>
    <row r="545" spans="1:11">
      <c r="A545" t="e">
        <f ca="1">E00251617573321</f>
        <v>#NAME?</v>
      </c>
      <c r="B545">
        <v>746</v>
      </c>
      <c r="C545" t="s">
        <v>31</v>
      </c>
      <c r="D545" s="1">
        <v>42019</v>
      </c>
      <c r="E545">
        <v>0</v>
      </c>
      <c r="F545">
        <v>0</v>
      </c>
      <c r="G545">
        <v>6629</v>
      </c>
      <c r="H545" t="s">
        <v>63</v>
      </c>
      <c r="J545" t="s">
        <v>13</v>
      </c>
      <c r="K545">
        <v>45</v>
      </c>
    </row>
    <row r="546" spans="1:11">
      <c r="A546" t="e">
        <f ca="1">E00251528938321</f>
        <v>#NAME?</v>
      </c>
      <c r="B546">
        <v>272</v>
      </c>
      <c r="C546" t="s">
        <v>11</v>
      </c>
      <c r="D546" s="1">
        <v>42389</v>
      </c>
      <c r="E546">
        <v>1</v>
      </c>
      <c r="F546">
        <v>0</v>
      </c>
      <c r="G546">
        <v>8363</v>
      </c>
      <c r="H546" t="s">
        <v>225</v>
      </c>
      <c r="J546" t="s">
        <v>13</v>
      </c>
      <c r="K546">
        <v>57</v>
      </c>
    </row>
    <row r="547" spans="1:11">
      <c r="A547" t="e">
        <f ca="1">E00251528938321</f>
        <v>#NAME?</v>
      </c>
      <c r="B547">
        <v>272</v>
      </c>
      <c r="C547" t="s">
        <v>11</v>
      </c>
      <c r="D547" s="1">
        <v>42739</v>
      </c>
      <c r="E547">
        <v>9</v>
      </c>
      <c r="F547">
        <v>7</v>
      </c>
      <c r="G547">
        <v>9919</v>
      </c>
      <c r="H547" t="s">
        <v>209</v>
      </c>
      <c r="J547" t="s">
        <v>13</v>
      </c>
      <c r="K547">
        <v>58</v>
      </c>
    </row>
    <row r="548" spans="1:11">
      <c r="A548" t="e">
        <f ca="1">E00251429284421</f>
        <v>#NAME?</v>
      </c>
      <c r="B548">
        <v>753</v>
      </c>
      <c r="C548" t="s">
        <v>75</v>
      </c>
      <c r="D548" s="1">
        <v>41668</v>
      </c>
      <c r="E548">
        <v>0</v>
      </c>
      <c r="F548">
        <v>0</v>
      </c>
      <c r="G548">
        <v>863</v>
      </c>
      <c r="H548" t="s">
        <v>210</v>
      </c>
      <c r="J548" t="s">
        <v>13</v>
      </c>
      <c r="K548">
        <v>58</v>
      </c>
    </row>
    <row r="549" spans="1:11">
      <c r="A549" t="e">
        <f ca="1">E00251429317021</f>
        <v>#NAME?</v>
      </c>
      <c r="B549">
        <v>272</v>
      </c>
      <c r="C549" t="s">
        <v>11</v>
      </c>
      <c r="D549" s="1">
        <v>41656</v>
      </c>
      <c r="E549">
        <v>12</v>
      </c>
      <c r="F549">
        <v>2</v>
      </c>
      <c r="G549">
        <v>9314</v>
      </c>
      <c r="H549" t="s">
        <v>326</v>
      </c>
      <c r="J549" t="s">
        <v>13</v>
      </c>
      <c r="K549">
        <v>51</v>
      </c>
    </row>
    <row r="550" spans="1:11">
      <c r="A550" t="e">
        <f ca="1">E00251429317021</f>
        <v>#NAME?</v>
      </c>
      <c r="B550">
        <v>272</v>
      </c>
      <c r="C550" t="s">
        <v>11</v>
      </c>
      <c r="D550" s="1">
        <v>41656</v>
      </c>
      <c r="E550">
        <v>12</v>
      </c>
      <c r="F550">
        <v>3</v>
      </c>
      <c r="G550">
        <v>8703</v>
      </c>
      <c r="H550" t="s">
        <v>44</v>
      </c>
      <c r="J550" t="s">
        <v>13</v>
      </c>
      <c r="K550">
        <v>51</v>
      </c>
    </row>
    <row r="551" spans="1:11">
      <c r="A551" t="e">
        <f ca="1">E00251514729821</f>
        <v>#NAME?</v>
      </c>
      <c r="B551">
        <v>6046</v>
      </c>
      <c r="C551" t="s">
        <v>16</v>
      </c>
      <c r="D551" s="1">
        <v>40923</v>
      </c>
      <c r="E551">
        <v>6</v>
      </c>
      <c r="F551">
        <v>0</v>
      </c>
      <c r="G551">
        <v>8107</v>
      </c>
      <c r="H551" t="s">
        <v>76</v>
      </c>
      <c r="J551" t="s">
        <v>13</v>
      </c>
      <c r="K551">
        <v>37</v>
      </c>
    </row>
    <row r="552" spans="1:11">
      <c r="A552" t="e">
        <f ca="1">E00251424821221</f>
        <v>#NAME?</v>
      </c>
      <c r="B552">
        <v>100</v>
      </c>
      <c r="C552" t="s">
        <v>53</v>
      </c>
      <c r="D552" s="1">
        <v>41293</v>
      </c>
      <c r="E552">
        <v>3</v>
      </c>
      <c r="F552">
        <v>2</v>
      </c>
      <c r="G552">
        <v>9929</v>
      </c>
      <c r="H552" t="s">
        <v>58</v>
      </c>
      <c r="J552" t="s">
        <v>13</v>
      </c>
      <c r="K552">
        <v>56</v>
      </c>
    </row>
    <row r="553" spans="1:11">
      <c r="A553" t="e">
        <f ca="1">E00251429606721</f>
        <v>#NAME?</v>
      </c>
      <c r="B553">
        <v>148</v>
      </c>
      <c r="C553" t="s">
        <v>18</v>
      </c>
      <c r="D553" s="1">
        <v>40911</v>
      </c>
      <c r="E553">
        <v>0</v>
      </c>
      <c r="F553">
        <v>0</v>
      </c>
      <c r="G553">
        <v>4945</v>
      </c>
      <c r="H553" t="s">
        <v>98</v>
      </c>
      <c r="J553" t="s">
        <v>13</v>
      </c>
      <c r="K553">
        <v>51</v>
      </c>
    </row>
    <row r="554" spans="1:11">
      <c r="A554" t="e">
        <f ca="1">E00251514729821</f>
        <v>#NAME?</v>
      </c>
      <c r="B554">
        <v>6046</v>
      </c>
      <c r="C554" t="s">
        <v>16</v>
      </c>
      <c r="D554" s="1">
        <v>41656</v>
      </c>
      <c r="E554">
        <v>6</v>
      </c>
      <c r="F554">
        <v>0</v>
      </c>
      <c r="G554">
        <v>7869</v>
      </c>
      <c r="H554" t="s">
        <v>327</v>
      </c>
      <c r="J554" t="s">
        <v>13</v>
      </c>
      <c r="K554">
        <v>39</v>
      </c>
    </row>
    <row r="555" spans="1:11">
      <c r="A555" t="e">
        <f ca="1">E00251524989521</f>
        <v>#NAME?</v>
      </c>
      <c r="B555">
        <v>746</v>
      </c>
      <c r="C555" t="s">
        <v>31</v>
      </c>
      <c r="D555" s="1">
        <v>40938</v>
      </c>
      <c r="E555">
        <v>0</v>
      </c>
      <c r="F555">
        <v>0</v>
      </c>
      <c r="G555">
        <v>1341</v>
      </c>
      <c r="H555" t="s">
        <v>32</v>
      </c>
      <c r="J555" t="s">
        <v>13</v>
      </c>
      <c r="K555">
        <v>53</v>
      </c>
    </row>
    <row r="556" spans="1:11">
      <c r="A556" t="e">
        <f ca="1">E00251614081521</f>
        <v>#NAME?</v>
      </c>
      <c r="B556">
        <v>764</v>
      </c>
      <c r="C556" t="s">
        <v>223</v>
      </c>
      <c r="D556" s="1">
        <v>41654</v>
      </c>
      <c r="E556">
        <v>0</v>
      </c>
      <c r="F556">
        <v>0</v>
      </c>
      <c r="G556">
        <v>5341</v>
      </c>
      <c r="H556" t="s">
        <v>107</v>
      </c>
      <c r="J556" t="s">
        <v>13</v>
      </c>
      <c r="K556">
        <v>51</v>
      </c>
    </row>
    <row r="557" spans="1:11">
      <c r="A557" t="e">
        <f ca="1">E00251518582921</f>
        <v>#NAME?</v>
      </c>
      <c r="B557">
        <v>272</v>
      </c>
      <c r="C557" t="s">
        <v>11</v>
      </c>
      <c r="D557" s="1">
        <v>42016</v>
      </c>
      <c r="E557">
        <v>3</v>
      </c>
      <c r="F557">
        <v>2</v>
      </c>
      <c r="G557">
        <v>806</v>
      </c>
      <c r="H557" t="s">
        <v>39</v>
      </c>
      <c r="J557" t="s">
        <v>13</v>
      </c>
      <c r="K557">
        <v>50</v>
      </c>
    </row>
    <row r="558" spans="1:11">
      <c r="A558" t="e">
        <f ca="1">E00251429251821</f>
        <v>#NAME?</v>
      </c>
      <c r="B558">
        <v>272</v>
      </c>
      <c r="C558" t="s">
        <v>11</v>
      </c>
      <c r="D558" s="1">
        <v>41656</v>
      </c>
      <c r="E558">
        <v>4</v>
      </c>
      <c r="F558">
        <v>3</v>
      </c>
      <c r="G558">
        <v>8872</v>
      </c>
      <c r="H558" t="s">
        <v>328</v>
      </c>
      <c r="J558" t="s">
        <v>13</v>
      </c>
      <c r="K558">
        <v>53</v>
      </c>
    </row>
    <row r="559" spans="1:11">
      <c r="A559" t="e">
        <f ca="1">E00251429251821</f>
        <v>#NAME?</v>
      </c>
      <c r="B559">
        <v>753</v>
      </c>
      <c r="C559" t="s">
        <v>75</v>
      </c>
      <c r="D559" s="1">
        <v>41722</v>
      </c>
      <c r="F559">
        <v>0</v>
      </c>
      <c r="G559">
        <v>1</v>
      </c>
      <c r="H559" t="s">
        <v>173</v>
      </c>
      <c r="I559" t="s">
        <v>29</v>
      </c>
      <c r="J559" t="s">
        <v>30</v>
      </c>
      <c r="K559">
        <v>53</v>
      </c>
    </row>
    <row r="560" spans="1:11">
      <c r="A560" t="e">
        <f ca="1">E00251429251821</f>
        <v>#NAME?</v>
      </c>
      <c r="B560">
        <v>753</v>
      </c>
      <c r="C560" t="s">
        <v>75</v>
      </c>
      <c r="D560" s="1">
        <v>42994</v>
      </c>
      <c r="F560">
        <v>0</v>
      </c>
      <c r="G560">
        <v>1</v>
      </c>
      <c r="H560" t="s">
        <v>173</v>
      </c>
      <c r="I560" t="s">
        <v>29</v>
      </c>
      <c r="J560" t="s">
        <v>30</v>
      </c>
      <c r="K560">
        <v>57</v>
      </c>
    </row>
    <row r="561" spans="1:11">
      <c r="A561" t="e">
        <f ca="1">E00251514725221</f>
        <v>#NAME?</v>
      </c>
      <c r="B561">
        <v>757</v>
      </c>
      <c r="C561" t="s">
        <v>153</v>
      </c>
      <c r="D561" s="1">
        <v>42995</v>
      </c>
      <c r="F561">
        <v>1</v>
      </c>
      <c r="G561">
        <v>3899</v>
      </c>
      <c r="H561" t="s">
        <v>270</v>
      </c>
      <c r="I561" t="s">
        <v>29</v>
      </c>
      <c r="J561" t="s">
        <v>30</v>
      </c>
      <c r="K561">
        <v>52</v>
      </c>
    </row>
    <row r="562" spans="1:11">
      <c r="A562" t="e">
        <f ca="1">E00251512504921</f>
        <v>#NAME?</v>
      </c>
      <c r="B562">
        <v>763</v>
      </c>
      <c r="C562" t="s">
        <v>101</v>
      </c>
      <c r="D562" s="1">
        <v>41285</v>
      </c>
      <c r="E562">
        <v>0</v>
      </c>
      <c r="F562">
        <v>0</v>
      </c>
      <c r="G562">
        <v>1341</v>
      </c>
      <c r="H562" t="s">
        <v>32</v>
      </c>
      <c r="J562" t="s">
        <v>13</v>
      </c>
      <c r="K562">
        <v>50</v>
      </c>
    </row>
    <row r="563" spans="1:11">
      <c r="A563" t="e">
        <f ca="1">E00251512504921</f>
        <v>#NAME?</v>
      </c>
      <c r="B563">
        <v>763</v>
      </c>
      <c r="C563" t="s">
        <v>101</v>
      </c>
      <c r="D563" s="1">
        <v>41661</v>
      </c>
      <c r="E563">
        <v>0</v>
      </c>
      <c r="F563">
        <v>1</v>
      </c>
      <c r="G563">
        <v>1371</v>
      </c>
      <c r="H563" t="s">
        <v>33</v>
      </c>
      <c r="J563" t="s">
        <v>13</v>
      </c>
      <c r="K563">
        <v>51</v>
      </c>
    </row>
    <row r="564" spans="1:11">
      <c r="A564" t="e">
        <f ca="1">E00251514273321</f>
        <v>#NAME?</v>
      </c>
      <c r="B564">
        <v>6046</v>
      </c>
      <c r="C564" t="s">
        <v>16</v>
      </c>
      <c r="D564" s="1">
        <v>41297</v>
      </c>
      <c r="E564">
        <v>1</v>
      </c>
      <c r="F564">
        <v>2</v>
      </c>
      <c r="G564">
        <v>8879</v>
      </c>
      <c r="H564" t="s">
        <v>278</v>
      </c>
      <c r="J564" t="s">
        <v>13</v>
      </c>
      <c r="K564">
        <v>52</v>
      </c>
    </row>
    <row r="565" spans="1:11">
      <c r="A565" t="e">
        <f ca="1">E00251626527921</f>
        <v>#NAME?</v>
      </c>
      <c r="B565">
        <v>753</v>
      </c>
      <c r="C565" t="s">
        <v>75</v>
      </c>
      <c r="D565" s="1">
        <v>42754</v>
      </c>
      <c r="E565">
        <v>0</v>
      </c>
      <c r="F565">
        <v>0</v>
      </c>
      <c r="G565">
        <v>806</v>
      </c>
      <c r="H565" t="s">
        <v>39</v>
      </c>
      <c r="J565" t="s">
        <v>13</v>
      </c>
      <c r="K565">
        <v>43</v>
      </c>
    </row>
    <row r="566" spans="1:11">
      <c r="A566" t="e">
        <f ca="1">E00251528755421</f>
        <v>#NAME?</v>
      </c>
      <c r="B566">
        <v>272</v>
      </c>
      <c r="C566" t="s">
        <v>11</v>
      </c>
      <c r="D566" s="1">
        <v>42015</v>
      </c>
      <c r="E566">
        <v>1</v>
      </c>
      <c r="F566">
        <v>0</v>
      </c>
      <c r="G566">
        <v>8801</v>
      </c>
      <c r="H566" t="s">
        <v>20</v>
      </c>
      <c r="J566" t="s">
        <v>13</v>
      </c>
      <c r="K566">
        <v>52</v>
      </c>
    </row>
    <row r="567" spans="1:11">
      <c r="A567" t="e">
        <f ca="1">E00251617643721</f>
        <v>#NAME?</v>
      </c>
      <c r="B567">
        <v>769</v>
      </c>
      <c r="C567" t="s">
        <v>26</v>
      </c>
      <c r="D567" s="1">
        <v>42737</v>
      </c>
      <c r="E567">
        <v>0</v>
      </c>
      <c r="F567">
        <v>0</v>
      </c>
      <c r="G567">
        <v>3992</v>
      </c>
      <c r="H567" t="s">
        <v>316</v>
      </c>
      <c r="J567" t="s">
        <v>13</v>
      </c>
      <c r="K567">
        <v>49</v>
      </c>
    </row>
    <row r="568" spans="1:11">
      <c r="A568" t="e">
        <f ca="1">E00251424016021</f>
        <v>#NAME?</v>
      </c>
      <c r="B568">
        <v>100</v>
      </c>
      <c r="C568" t="s">
        <v>53</v>
      </c>
      <c r="D568" s="1">
        <v>40909</v>
      </c>
      <c r="E568">
        <v>2</v>
      </c>
      <c r="F568">
        <v>0</v>
      </c>
      <c r="G568">
        <v>6021</v>
      </c>
      <c r="H568" t="s">
        <v>329</v>
      </c>
      <c r="J568" t="s">
        <v>13</v>
      </c>
      <c r="K568">
        <v>56</v>
      </c>
    </row>
    <row r="569" spans="1:11">
      <c r="A569" t="e">
        <f ca="1">E00251424016021</f>
        <v>#NAME?</v>
      </c>
      <c r="B569">
        <v>678</v>
      </c>
      <c r="C569" t="s">
        <v>208</v>
      </c>
      <c r="D569" s="1">
        <v>41286</v>
      </c>
      <c r="E569">
        <v>1</v>
      </c>
      <c r="F569">
        <v>4</v>
      </c>
      <c r="G569">
        <v>9921</v>
      </c>
      <c r="H569" t="s">
        <v>78</v>
      </c>
      <c r="J569" t="s">
        <v>13</v>
      </c>
      <c r="K569">
        <v>57</v>
      </c>
    </row>
    <row r="570" spans="1:11">
      <c r="A570" t="e">
        <f ca="1">E00251537608221</f>
        <v>#NAME?</v>
      </c>
      <c r="B570">
        <v>1063</v>
      </c>
      <c r="C570" t="s">
        <v>296</v>
      </c>
      <c r="D570" s="1">
        <v>42747</v>
      </c>
      <c r="E570">
        <v>2</v>
      </c>
      <c r="F570">
        <v>1</v>
      </c>
      <c r="G570">
        <v>9227</v>
      </c>
      <c r="H570" t="s">
        <v>330</v>
      </c>
      <c r="J570" t="s">
        <v>13</v>
      </c>
      <c r="K570">
        <v>65</v>
      </c>
    </row>
    <row r="571" spans="1:11">
      <c r="A571" t="e">
        <f ca="1">E00251514580521</f>
        <v>#NAME?</v>
      </c>
      <c r="B571">
        <v>833</v>
      </c>
      <c r="C571" t="s">
        <v>184</v>
      </c>
      <c r="D571" s="1">
        <v>41659</v>
      </c>
      <c r="E571">
        <v>0</v>
      </c>
      <c r="F571">
        <v>0</v>
      </c>
      <c r="G571">
        <v>806</v>
      </c>
      <c r="H571" t="s">
        <v>39</v>
      </c>
      <c r="J571" t="s">
        <v>13</v>
      </c>
      <c r="K571">
        <v>47</v>
      </c>
    </row>
    <row r="572" spans="1:11">
      <c r="A572" t="e">
        <f ca="1">E00251427552621</f>
        <v>#NAME?</v>
      </c>
      <c r="B572">
        <v>834</v>
      </c>
      <c r="C572" t="s">
        <v>146</v>
      </c>
      <c r="D572" s="1">
        <v>42006</v>
      </c>
      <c r="E572">
        <v>0</v>
      </c>
      <c r="F572">
        <v>0</v>
      </c>
      <c r="G572">
        <v>3859</v>
      </c>
      <c r="H572" t="s">
        <v>99</v>
      </c>
      <c r="J572" t="s">
        <v>13</v>
      </c>
      <c r="K572">
        <v>46</v>
      </c>
    </row>
    <row r="573" spans="1:11">
      <c r="A573" t="e">
        <f ca="1">E00251514152121</f>
        <v>#NAME?</v>
      </c>
      <c r="B573">
        <v>744</v>
      </c>
      <c r="C573" t="s">
        <v>34</v>
      </c>
      <c r="D573" s="1">
        <v>42377</v>
      </c>
      <c r="E573">
        <v>0</v>
      </c>
      <c r="F573">
        <v>0</v>
      </c>
      <c r="G573">
        <v>5317</v>
      </c>
      <c r="H573" t="s">
        <v>331</v>
      </c>
      <c r="J573" t="s">
        <v>13</v>
      </c>
      <c r="K573">
        <v>58</v>
      </c>
    </row>
    <row r="574" spans="1:11">
      <c r="A574" t="e">
        <f ca="1">E00251513752721</f>
        <v>#NAME?</v>
      </c>
      <c r="B574">
        <v>744</v>
      </c>
      <c r="C574" t="s">
        <v>34</v>
      </c>
      <c r="D574" s="1">
        <v>42746</v>
      </c>
      <c r="E574">
        <v>1</v>
      </c>
      <c r="F574">
        <v>0</v>
      </c>
      <c r="G574">
        <v>8363</v>
      </c>
      <c r="H574" t="s">
        <v>225</v>
      </c>
      <c r="J574" t="s">
        <v>13</v>
      </c>
      <c r="K574">
        <v>57</v>
      </c>
    </row>
    <row r="575" spans="1:11">
      <c r="A575" t="e">
        <f ca="1">E00251537609421</f>
        <v>#NAME?</v>
      </c>
      <c r="B575">
        <v>718</v>
      </c>
      <c r="C575" t="s">
        <v>96</v>
      </c>
      <c r="D575" s="1">
        <v>42021</v>
      </c>
      <c r="E575">
        <v>5</v>
      </c>
      <c r="F575">
        <v>1</v>
      </c>
      <c r="G575">
        <v>9737</v>
      </c>
      <c r="H575" t="s">
        <v>332</v>
      </c>
      <c r="J575" t="s">
        <v>13</v>
      </c>
      <c r="K575">
        <v>41</v>
      </c>
    </row>
    <row r="576" spans="1:11">
      <c r="A576" t="e">
        <f ca="1">E00251430176021</f>
        <v>#NAME?</v>
      </c>
      <c r="B576">
        <v>833</v>
      </c>
      <c r="C576" t="s">
        <v>184</v>
      </c>
      <c r="D576" s="1">
        <v>41291</v>
      </c>
      <c r="E576">
        <v>0</v>
      </c>
      <c r="F576">
        <v>0</v>
      </c>
      <c r="G576">
        <v>8313</v>
      </c>
      <c r="H576" t="s">
        <v>333</v>
      </c>
      <c r="J576" t="s">
        <v>13</v>
      </c>
      <c r="K576">
        <v>55</v>
      </c>
    </row>
    <row r="577" spans="1:11">
      <c r="A577" t="e">
        <f ca="1">E00251529064121</f>
        <v>#NAME?</v>
      </c>
      <c r="B577">
        <v>272</v>
      </c>
      <c r="C577" t="s">
        <v>11</v>
      </c>
      <c r="D577" s="1">
        <v>41657</v>
      </c>
      <c r="E577">
        <v>0</v>
      </c>
      <c r="F577">
        <v>0</v>
      </c>
      <c r="G577">
        <v>443</v>
      </c>
      <c r="H577" t="s">
        <v>145</v>
      </c>
      <c r="J577" t="s">
        <v>13</v>
      </c>
      <c r="K577">
        <v>53</v>
      </c>
    </row>
    <row r="578" spans="1:11">
      <c r="A578" t="e">
        <f ca="1">E00251432302421</f>
        <v>#NAME?</v>
      </c>
      <c r="B578">
        <v>769</v>
      </c>
      <c r="C578" t="s">
        <v>26</v>
      </c>
      <c r="D578" s="1">
        <v>42010</v>
      </c>
      <c r="E578">
        <v>3</v>
      </c>
      <c r="F578">
        <v>0</v>
      </c>
      <c r="G578">
        <v>9396</v>
      </c>
      <c r="H578" t="s">
        <v>298</v>
      </c>
      <c r="J578" t="s">
        <v>13</v>
      </c>
      <c r="K578">
        <v>57</v>
      </c>
    </row>
    <row r="579" spans="1:11">
      <c r="A579" t="e">
        <f ca="1">E00251532351021</f>
        <v>#NAME?</v>
      </c>
      <c r="B579">
        <v>6046</v>
      </c>
      <c r="C579" t="s">
        <v>16</v>
      </c>
      <c r="D579" s="1">
        <v>41659</v>
      </c>
      <c r="E579">
        <v>9</v>
      </c>
      <c r="F579">
        <v>2</v>
      </c>
      <c r="G579">
        <v>3143</v>
      </c>
      <c r="H579" t="s">
        <v>334</v>
      </c>
      <c r="J579" t="s">
        <v>13</v>
      </c>
      <c r="K579">
        <v>55</v>
      </c>
    </row>
    <row r="580" spans="1:11">
      <c r="A580" t="e">
        <f ca="1">E00251716569321</f>
        <v>#NAME?</v>
      </c>
      <c r="B580">
        <v>6046</v>
      </c>
      <c r="C580" t="s">
        <v>16</v>
      </c>
      <c r="D580" s="1">
        <v>41276</v>
      </c>
      <c r="E580">
        <v>0</v>
      </c>
      <c r="F580">
        <v>0</v>
      </c>
      <c r="G580">
        <v>443</v>
      </c>
      <c r="H580" t="s">
        <v>145</v>
      </c>
      <c r="J580" t="s">
        <v>13</v>
      </c>
      <c r="K580">
        <v>53</v>
      </c>
    </row>
    <row r="581" spans="1:11">
      <c r="A581" t="e">
        <f ca="1">E00251432196721</f>
        <v>#NAME?</v>
      </c>
      <c r="B581">
        <v>6046</v>
      </c>
      <c r="C581" t="s">
        <v>16</v>
      </c>
      <c r="D581" s="1">
        <v>42016</v>
      </c>
      <c r="E581">
        <v>3</v>
      </c>
      <c r="F581">
        <v>2</v>
      </c>
      <c r="G581">
        <v>7032</v>
      </c>
      <c r="H581" t="s">
        <v>335</v>
      </c>
      <c r="J581" t="s">
        <v>13</v>
      </c>
      <c r="K581">
        <v>46</v>
      </c>
    </row>
    <row r="582" spans="1:11">
      <c r="A582" t="e">
        <f ca="1">E00251439519721</f>
        <v>#NAME?</v>
      </c>
      <c r="B582">
        <v>729</v>
      </c>
      <c r="C582" t="s">
        <v>14</v>
      </c>
      <c r="D582" s="1">
        <v>41654</v>
      </c>
      <c r="E582">
        <v>0</v>
      </c>
      <c r="F582">
        <v>0</v>
      </c>
      <c r="G582">
        <v>3889</v>
      </c>
      <c r="H582" t="s">
        <v>66</v>
      </c>
      <c r="J582" t="s">
        <v>13</v>
      </c>
      <c r="K582">
        <v>59</v>
      </c>
    </row>
    <row r="583" spans="1:11">
      <c r="A583" t="e">
        <f ca="1">E00251717155721</f>
        <v>#NAME?</v>
      </c>
      <c r="B583">
        <v>272</v>
      </c>
      <c r="C583" t="s">
        <v>11</v>
      </c>
      <c r="D583" s="1">
        <v>42751</v>
      </c>
      <c r="E583">
        <v>12</v>
      </c>
      <c r="F583">
        <v>0</v>
      </c>
      <c r="G583">
        <v>8703</v>
      </c>
      <c r="H583" t="s">
        <v>44</v>
      </c>
      <c r="J583" t="s">
        <v>13</v>
      </c>
      <c r="K583">
        <v>57</v>
      </c>
    </row>
    <row r="584" spans="1:11">
      <c r="A584" t="e">
        <f ca="1">E00251717155721</f>
        <v>#NAME?</v>
      </c>
      <c r="B584">
        <v>272</v>
      </c>
      <c r="C584" t="s">
        <v>11</v>
      </c>
      <c r="D584" s="1">
        <v>42751</v>
      </c>
      <c r="E584">
        <v>12</v>
      </c>
      <c r="F584">
        <v>3</v>
      </c>
      <c r="G584">
        <v>8914</v>
      </c>
      <c r="H584" t="s">
        <v>160</v>
      </c>
      <c r="J584" t="s">
        <v>13</v>
      </c>
      <c r="K584">
        <v>57</v>
      </c>
    </row>
    <row r="585" spans="1:11">
      <c r="A585" t="e">
        <f ca="1">E00251524995121</f>
        <v>#NAME?</v>
      </c>
      <c r="B585">
        <v>827</v>
      </c>
      <c r="C585" t="s">
        <v>56</v>
      </c>
      <c r="D585" s="1">
        <v>41642</v>
      </c>
      <c r="E585">
        <v>0</v>
      </c>
      <c r="F585">
        <v>0</v>
      </c>
      <c r="G585">
        <v>2319</v>
      </c>
      <c r="H585" t="s">
        <v>336</v>
      </c>
      <c r="J585" t="s">
        <v>13</v>
      </c>
      <c r="K585">
        <v>39</v>
      </c>
    </row>
    <row r="586" spans="1:11">
      <c r="A586" t="e">
        <f ca="1">E00251524995121</f>
        <v>#NAME?</v>
      </c>
      <c r="B586">
        <v>827</v>
      </c>
      <c r="C586" t="s">
        <v>56</v>
      </c>
      <c r="D586" s="1">
        <v>41670</v>
      </c>
      <c r="E586">
        <v>0</v>
      </c>
      <c r="F586">
        <v>0</v>
      </c>
      <c r="G586">
        <v>2319</v>
      </c>
      <c r="H586" t="s">
        <v>336</v>
      </c>
      <c r="J586" t="s">
        <v>13</v>
      </c>
      <c r="K586">
        <v>39</v>
      </c>
    </row>
    <row r="587" spans="1:11">
      <c r="A587" t="e">
        <f ca="1">E00251532975721</f>
        <v>#NAME?</v>
      </c>
      <c r="B587">
        <v>726</v>
      </c>
      <c r="C587" t="s">
        <v>46</v>
      </c>
      <c r="D587" s="1">
        <v>42759</v>
      </c>
      <c r="E587">
        <v>0</v>
      </c>
      <c r="F587">
        <v>1</v>
      </c>
      <c r="G587">
        <v>7728</v>
      </c>
      <c r="H587" t="s">
        <v>179</v>
      </c>
      <c r="J587" t="s">
        <v>13</v>
      </c>
      <c r="K587">
        <v>53</v>
      </c>
    </row>
    <row r="588" spans="1:11">
      <c r="A588" t="e">
        <f ca="1">E00251532975721</f>
        <v>#NAME?</v>
      </c>
      <c r="B588">
        <v>726</v>
      </c>
      <c r="C588" t="s">
        <v>46</v>
      </c>
      <c r="D588" s="1">
        <v>42759</v>
      </c>
      <c r="E588">
        <v>0</v>
      </c>
      <c r="F588">
        <v>2</v>
      </c>
      <c r="G588">
        <v>7858</v>
      </c>
      <c r="H588" t="s">
        <v>177</v>
      </c>
      <c r="J588" t="s">
        <v>13</v>
      </c>
      <c r="K588">
        <v>53</v>
      </c>
    </row>
    <row r="589" spans="1:11">
      <c r="A589" t="e">
        <f ca="1">E00251532975721</f>
        <v>#NAME?</v>
      </c>
      <c r="B589">
        <v>726</v>
      </c>
      <c r="C589" t="s">
        <v>46</v>
      </c>
      <c r="D589" s="1">
        <v>42765</v>
      </c>
      <c r="E589">
        <v>6</v>
      </c>
      <c r="F589">
        <v>0</v>
      </c>
      <c r="G589">
        <v>8937</v>
      </c>
      <c r="H589" t="s">
        <v>337</v>
      </c>
      <c r="J589" t="s">
        <v>13</v>
      </c>
      <c r="K589">
        <v>53</v>
      </c>
    </row>
    <row r="590" spans="1:11">
      <c r="A590" t="e">
        <f ca="1">E00251418205021</f>
        <v>#NAME?</v>
      </c>
      <c r="B590">
        <v>1346</v>
      </c>
      <c r="C590" t="s">
        <v>49</v>
      </c>
      <c r="D590" s="1">
        <v>42752</v>
      </c>
      <c r="E590">
        <v>0</v>
      </c>
      <c r="F590">
        <v>1</v>
      </c>
      <c r="G590">
        <v>7738</v>
      </c>
      <c r="H590" t="s">
        <v>201</v>
      </c>
      <c r="J590" t="s">
        <v>13</v>
      </c>
      <c r="K590">
        <v>48</v>
      </c>
    </row>
    <row r="591" spans="1:11">
      <c r="A591" t="e">
        <f ca="1">E00251715428921</f>
        <v>#NAME?</v>
      </c>
      <c r="B591">
        <v>836</v>
      </c>
      <c r="C591" t="s">
        <v>338</v>
      </c>
      <c r="D591" s="1">
        <v>42761</v>
      </c>
      <c r="E591">
        <v>0</v>
      </c>
      <c r="F591">
        <v>0</v>
      </c>
      <c r="G591">
        <v>8082</v>
      </c>
      <c r="H591" t="s">
        <v>339</v>
      </c>
      <c r="J591" t="s">
        <v>13</v>
      </c>
      <c r="K591">
        <v>47</v>
      </c>
    </row>
    <row r="592" spans="1:11">
      <c r="A592" t="e">
        <f ca="1">E00251529195621</f>
        <v>#NAME?</v>
      </c>
      <c r="B592">
        <v>148</v>
      </c>
      <c r="C592" t="s">
        <v>18</v>
      </c>
      <c r="D592" s="1">
        <v>42745</v>
      </c>
      <c r="E592">
        <v>6</v>
      </c>
      <c r="F592">
        <v>0</v>
      </c>
      <c r="G592">
        <v>4575</v>
      </c>
      <c r="H592" t="s">
        <v>340</v>
      </c>
      <c r="J592" t="s">
        <v>13</v>
      </c>
      <c r="K592">
        <v>59</v>
      </c>
    </row>
    <row r="593" spans="1:11">
      <c r="A593" t="e">
        <f ca="1">E00251529195621</f>
        <v>#NAME?</v>
      </c>
      <c r="B593">
        <v>148</v>
      </c>
      <c r="C593" t="s">
        <v>18</v>
      </c>
      <c r="D593" s="1">
        <v>42745</v>
      </c>
      <c r="E593">
        <v>6</v>
      </c>
      <c r="F593">
        <v>1</v>
      </c>
      <c r="G593">
        <v>5472</v>
      </c>
      <c r="H593" t="s">
        <v>112</v>
      </c>
      <c r="J593" t="s">
        <v>13</v>
      </c>
      <c r="K593">
        <v>59</v>
      </c>
    </row>
    <row r="594" spans="1:11">
      <c r="A594" t="e">
        <f ca="1">E00251429205421</f>
        <v>#NAME?</v>
      </c>
      <c r="B594">
        <v>639</v>
      </c>
      <c r="C594" t="s">
        <v>23</v>
      </c>
      <c r="D594" s="1">
        <v>42487</v>
      </c>
      <c r="E594">
        <v>23</v>
      </c>
      <c r="F594">
        <v>3</v>
      </c>
      <c r="G594">
        <v>9423</v>
      </c>
      <c r="H594" t="s">
        <v>341</v>
      </c>
      <c r="J594" t="s">
        <v>25</v>
      </c>
      <c r="K594">
        <v>42</v>
      </c>
    </row>
    <row r="595" spans="1:11">
      <c r="A595" t="e">
        <f ca="1">E00251514849321</f>
        <v>#NAME?</v>
      </c>
      <c r="B595">
        <v>772</v>
      </c>
      <c r="C595" t="s">
        <v>36</v>
      </c>
      <c r="D595" s="1">
        <v>42373</v>
      </c>
      <c r="E595">
        <v>1</v>
      </c>
      <c r="F595">
        <v>5</v>
      </c>
      <c r="G595">
        <v>8856</v>
      </c>
      <c r="H595" t="s">
        <v>67</v>
      </c>
      <c r="J595" t="s">
        <v>13</v>
      </c>
      <c r="K595">
        <v>48</v>
      </c>
    </row>
    <row r="596" spans="1:11">
      <c r="A596" t="e">
        <f ca="1">E00251510449421</f>
        <v>#NAME?</v>
      </c>
      <c r="B596">
        <v>148</v>
      </c>
      <c r="C596" t="s">
        <v>18</v>
      </c>
      <c r="D596" s="1">
        <v>41655</v>
      </c>
      <c r="E596">
        <v>12</v>
      </c>
      <c r="F596">
        <v>0</v>
      </c>
      <c r="G596">
        <v>4863</v>
      </c>
      <c r="H596" t="s">
        <v>342</v>
      </c>
      <c r="J596" t="s">
        <v>13</v>
      </c>
      <c r="K596">
        <v>45</v>
      </c>
    </row>
    <row r="597" spans="1:11">
      <c r="A597" t="e">
        <f ca="1">E00251510449421</f>
        <v>#NAME?</v>
      </c>
      <c r="B597">
        <v>148</v>
      </c>
      <c r="C597" t="s">
        <v>18</v>
      </c>
      <c r="D597" s="1">
        <v>41655</v>
      </c>
      <c r="E597">
        <v>12</v>
      </c>
      <c r="F597">
        <v>2</v>
      </c>
      <c r="G597">
        <v>5421</v>
      </c>
      <c r="H597" t="s">
        <v>108</v>
      </c>
      <c r="J597" t="s">
        <v>13</v>
      </c>
      <c r="K597">
        <v>45</v>
      </c>
    </row>
    <row r="598" spans="1:11">
      <c r="A598" t="e">
        <f ca="1">E00251528602821</f>
        <v>#NAME?</v>
      </c>
      <c r="B598">
        <v>753</v>
      </c>
      <c r="C598" t="s">
        <v>75</v>
      </c>
      <c r="D598" s="1">
        <v>41303</v>
      </c>
      <c r="E598">
        <v>0</v>
      </c>
      <c r="F598">
        <v>0</v>
      </c>
      <c r="G598">
        <v>194</v>
      </c>
      <c r="H598" t="s">
        <v>162</v>
      </c>
      <c r="J598" t="s">
        <v>13</v>
      </c>
      <c r="K598">
        <v>43</v>
      </c>
    </row>
    <row r="599" spans="1:11">
      <c r="A599" t="e">
        <f ca="1">E00251528602821</f>
        <v>#NAME?</v>
      </c>
      <c r="B599">
        <v>753</v>
      </c>
      <c r="C599" t="s">
        <v>75</v>
      </c>
      <c r="D599" s="1">
        <v>41303</v>
      </c>
      <c r="E599">
        <v>0</v>
      </c>
      <c r="F599">
        <v>1</v>
      </c>
      <c r="G599">
        <v>184</v>
      </c>
      <c r="H599" t="s">
        <v>343</v>
      </c>
      <c r="J599" t="s">
        <v>13</v>
      </c>
      <c r="K599">
        <v>43</v>
      </c>
    </row>
    <row r="600" spans="1:11">
      <c r="A600" t="e">
        <f ca="1">E00251512346621</f>
        <v>#NAME?</v>
      </c>
      <c r="B600">
        <v>718</v>
      </c>
      <c r="C600" t="s">
        <v>96</v>
      </c>
      <c r="D600" s="1">
        <v>42031</v>
      </c>
      <c r="E600">
        <v>0</v>
      </c>
      <c r="F600">
        <v>0</v>
      </c>
      <c r="G600">
        <v>8624</v>
      </c>
      <c r="H600" t="s">
        <v>183</v>
      </c>
      <c r="J600" t="s">
        <v>13</v>
      </c>
      <c r="K600">
        <v>64</v>
      </c>
    </row>
    <row r="601" spans="1:11">
      <c r="A601" t="e">
        <f ca="1">E00251625264121</f>
        <v>#NAME?</v>
      </c>
      <c r="B601">
        <v>765</v>
      </c>
      <c r="C601" t="s">
        <v>174</v>
      </c>
      <c r="D601" s="1">
        <v>41290</v>
      </c>
      <c r="E601">
        <v>1</v>
      </c>
      <c r="F601">
        <v>2</v>
      </c>
      <c r="G601">
        <v>8878</v>
      </c>
      <c r="H601" t="s">
        <v>318</v>
      </c>
      <c r="J601" t="s">
        <v>13</v>
      </c>
      <c r="K601">
        <v>39</v>
      </c>
    </row>
    <row r="602" spans="1:11">
      <c r="A602" t="e">
        <f ca="1">E00251429182321</f>
        <v>#NAME?</v>
      </c>
      <c r="B602">
        <v>753</v>
      </c>
      <c r="C602" t="s">
        <v>75</v>
      </c>
      <c r="D602" s="1">
        <v>42332</v>
      </c>
      <c r="F602">
        <v>0</v>
      </c>
      <c r="G602">
        <v>8744</v>
      </c>
      <c r="H602" t="s">
        <v>95</v>
      </c>
      <c r="I602" t="s">
        <v>29</v>
      </c>
      <c r="J602" t="s">
        <v>30</v>
      </c>
      <c r="K602">
        <v>53</v>
      </c>
    </row>
    <row r="603" spans="1:11">
      <c r="A603" t="e">
        <f ca="1">E00251518870221</f>
        <v>#NAME?</v>
      </c>
      <c r="B603">
        <v>272</v>
      </c>
      <c r="C603" t="s">
        <v>11</v>
      </c>
      <c r="D603" s="1">
        <v>42754</v>
      </c>
      <c r="E603">
        <v>0</v>
      </c>
      <c r="F603">
        <v>0</v>
      </c>
      <c r="G603">
        <v>443</v>
      </c>
      <c r="H603" t="s">
        <v>145</v>
      </c>
      <c r="J603" t="s">
        <v>13</v>
      </c>
      <c r="K603">
        <v>52</v>
      </c>
    </row>
    <row r="604" spans="1:11">
      <c r="A604" t="e">
        <f ca="1">E00251532284521</f>
        <v>#NAME?</v>
      </c>
      <c r="B604">
        <v>827</v>
      </c>
      <c r="C604" t="s">
        <v>56</v>
      </c>
      <c r="D604" s="1">
        <v>42385</v>
      </c>
      <c r="E604">
        <v>1</v>
      </c>
      <c r="F604">
        <v>1</v>
      </c>
      <c r="G604">
        <v>8021</v>
      </c>
      <c r="H604" t="s">
        <v>203</v>
      </c>
      <c r="J604" t="s">
        <v>13</v>
      </c>
      <c r="K604">
        <v>59</v>
      </c>
    </row>
    <row r="605" spans="1:11">
      <c r="A605" t="e">
        <f ca="1">E00251512715021</f>
        <v>#NAME?</v>
      </c>
      <c r="B605">
        <v>39</v>
      </c>
      <c r="C605" t="s">
        <v>42</v>
      </c>
      <c r="D605" s="1">
        <v>42384</v>
      </c>
      <c r="E605">
        <v>0</v>
      </c>
      <c r="F605">
        <v>0</v>
      </c>
      <c r="G605">
        <v>3859</v>
      </c>
      <c r="H605" t="s">
        <v>99</v>
      </c>
      <c r="J605" t="s">
        <v>13</v>
      </c>
      <c r="K605">
        <v>49</v>
      </c>
    </row>
    <row r="606" spans="1:11">
      <c r="A606" t="e">
        <f ca="1">E00251430134821</f>
        <v>#NAME?</v>
      </c>
      <c r="B606">
        <v>726</v>
      </c>
      <c r="C606" t="s">
        <v>46</v>
      </c>
      <c r="D606" s="1">
        <v>41643</v>
      </c>
      <c r="E606">
        <v>0</v>
      </c>
      <c r="F606">
        <v>1</v>
      </c>
      <c r="G606">
        <v>7828</v>
      </c>
      <c r="H606" t="s">
        <v>47</v>
      </c>
      <c r="J606" t="s">
        <v>13</v>
      </c>
      <c r="K606">
        <v>55</v>
      </c>
    </row>
    <row r="607" spans="1:11">
      <c r="A607" t="e">
        <f ca="1">E00251439519321</f>
        <v>#NAME?</v>
      </c>
      <c r="B607">
        <v>729</v>
      </c>
      <c r="C607" t="s">
        <v>14</v>
      </c>
      <c r="D607" s="1">
        <v>42756</v>
      </c>
      <c r="E607">
        <v>2</v>
      </c>
      <c r="F607">
        <v>0</v>
      </c>
      <c r="G607">
        <v>8154</v>
      </c>
      <c r="H607" t="s">
        <v>280</v>
      </c>
      <c r="J607" t="s">
        <v>13</v>
      </c>
      <c r="K607">
        <v>61</v>
      </c>
    </row>
    <row r="608" spans="1:11">
      <c r="A608" t="e">
        <f ca="1">E00251529543221</f>
        <v>#NAME?</v>
      </c>
      <c r="B608">
        <v>148</v>
      </c>
      <c r="C608" t="s">
        <v>18</v>
      </c>
      <c r="D608" s="1">
        <v>42392</v>
      </c>
      <c r="E608">
        <v>3</v>
      </c>
      <c r="F608">
        <v>0</v>
      </c>
      <c r="G608">
        <v>4591</v>
      </c>
      <c r="H608" t="s">
        <v>344</v>
      </c>
      <c r="J608" t="s">
        <v>13</v>
      </c>
      <c r="K608">
        <v>60</v>
      </c>
    </row>
    <row r="609" spans="1:11">
      <c r="A609" t="e">
        <f ca="1">E00251619842621</f>
        <v>#NAME?</v>
      </c>
      <c r="B609">
        <v>746</v>
      </c>
      <c r="C609" t="s">
        <v>31</v>
      </c>
      <c r="D609" s="1">
        <v>42013</v>
      </c>
      <c r="E609">
        <v>0</v>
      </c>
      <c r="F609">
        <v>0</v>
      </c>
      <c r="G609">
        <v>7758</v>
      </c>
      <c r="H609" t="s">
        <v>50</v>
      </c>
      <c r="J609" t="s">
        <v>13</v>
      </c>
      <c r="K609">
        <v>38</v>
      </c>
    </row>
    <row r="610" spans="1:11">
      <c r="A610" t="e">
        <f ca="1">E00251619842621</f>
        <v>#NAME?</v>
      </c>
      <c r="B610">
        <v>746</v>
      </c>
      <c r="C610" t="s">
        <v>31</v>
      </c>
      <c r="D610" s="1">
        <v>42394</v>
      </c>
      <c r="E610">
        <v>1</v>
      </c>
      <c r="F610">
        <v>0</v>
      </c>
      <c r="G610">
        <v>8023</v>
      </c>
      <c r="H610" t="s">
        <v>70</v>
      </c>
      <c r="J610" t="s">
        <v>13</v>
      </c>
      <c r="K610">
        <v>39</v>
      </c>
    </row>
    <row r="611" spans="1:11">
      <c r="A611" t="e">
        <f ca="1">E00251615344521</f>
        <v>#NAME?</v>
      </c>
      <c r="B611">
        <v>86</v>
      </c>
      <c r="C611" t="s">
        <v>51</v>
      </c>
      <c r="D611" s="1">
        <v>42033</v>
      </c>
      <c r="E611">
        <v>2</v>
      </c>
      <c r="F611">
        <v>4</v>
      </c>
      <c r="G611">
        <v>9929</v>
      </c>
      <c r="H611" t="s">
        <v>58</v>
      </c>
      <c r="J611" t="s">
        <v>13</v>
      </c>
      <c r="K611">
        <v>59</v>
      </c>
    </row>
    <row r="612" spans="1:11">
      <c r="A612" t="e">
        <f ca="1">E00251532612121</f>
        <v>#NAME?</v>
      </c>
      <c r="B612">
        <v>6046</v>
      </c>
      <c r="C612" t="s">
        <v>16</v>
      </c>
      <c r="D612" s="1">
        <v>41646</v>
      </c>
      <c r="E612">
        <v>0</v>
      </c>
      <c r="F612">
        <v>1</v>
      </c>
      <c r="G612">
        <v>9929</v>
      </c>
      <c r="H612" t="s">
        <v>58</v>
      </c>
      <c r="J612" t="s">
        <v>13</v>
      </c>
      <c r="K612">
        <v>47</v>
      </c>
    </row>
    <row r="613" spans="1:11">
      <c r="A613" t="e">
        <f ca="1">E00251713690721</f>
        <v>#NAME?</v>
      </c>
      <c r="B613">
        <v>148</v>
      </c>
      <c r="C613" t="s">
        <v>18</v>
      </c>
      <c r="D613" s="1">
        <v>41648</v>
      </c>
      <c r="E613">
        <v>2</v>
      </c>
      <c r="F613">
        <v>0</v>
      </c>
      <c r="G613">
        <v>8462</v>
      </c>
      <c r="H613" t="s">
        <v>345</v>
      </c>
      <c r="J613" t="s">
        <v>13</v>
      </c>
      <c r="K613">
        <v>40</v>
      </c>
    </row>
    <row r="614" spans="1:11">
      <c r="A614" t="e">
        <f ca="1">E00251512209421</f>
        <v>#NAME?</v>
      </c>
      <c r="B614">
        <v>767</v>
      </c>
      <c r="C614" t="s">
        <v>45</v>
      </c>
      <c r="D614" s="1">
        <v>42133</v>
      </c>
      <c r="F614">
        <v>3</v>
      </c>
      <c r="G614">
        <v>9929</v>
      </c>
      <c r="H614" t="s">
        <v>58</v>
      </c>
      <c r="I614" t="s">
        <v>29</v>
      </c>
      <c r="J614" t="s">
        <v>30</v>
      </c>
      <c r="K614">
        <v>60</v>
      </c>
    </row>
    <row r="615" spans="1:11">
      <c r="A615" t="e">
        <f ca="1">E00251533165621</f>
        <v>#NAME?</v>
      </c>
      <c r="B615">
        <v>746</v>
      </c>
      <c r="C615" t="s">
        <v>31</v>
      </c>
      <c r="D615" s="1">
        <v>40914</v>
      </c>
      <c r="E615">
        <v>0</v>
      </c>
      <c r="F615">
        <v>0</v>
      </c>
      <c r="G615">
        <v>8082</v>
      </c>
      <c r="H615" t="s">
        <v>339</v>
      </c>
      <c r="J615" t="s">
        <v>13</v>
      </c>
      <c r="K615">
        <v>51</v>
      </c>
    </row>
    <row r="616" spans="1:11">
      <c r="A616" t="e">
        <f ca="1">E00251537604521</f>
        <v>#NAME?</v>
      </c>
      <c r="B616">
        <v>833</v>
      </c>
      <c r="C616" t="s">
        <v>184</v>
      </c>
      <c r="D616" s="1">
        <v>42373</v>
      </c>
      <c r="E616">
        <v>0</v>
      </c>
      <c r="F616">
        <v>0</v>
      </c>
      <c r="G616">
        <v>7759</v>
      </c>
      <c r="H616" t="s">
        <v>346</v>
      </c>
      <c r="J616" t="s">
        <v>13</v>
      </c>
      <c r="K616">
        <v>52</v>
      </c>
    </row>
    <row r="617" spans="1:11">
      <c r="A617" t="e">
        <f ca="1">E00251432427221</f>
        <v>#NAME?</v>
      </c>
      <c r="B617">
        <v>833</v>
      </c>
      <c r="C617" t="s">
        <v>184</v>
      </c>
      <c r="D617" s="1">
        <v>42381</v>
      </c>
      <c r="E617">
        <v>0</v>
      </c>
      <c r="F617">
        <v>1</v>
      </c>
      <c r="G617">
        <v>7738</v>
      </c>
      <c r="H617" t="s">
        <v>201</v>
      </c>
      <c r="J617" t="s">
        <v>13</v>
      </c>
      <c r="K617">
        <v>47</v>
      </c>
    </row>
    <row r="618" spans="1:11">
      <c r="A618" t="e">
        <f ca="1">E00251532368021</f>
        <v>#NAME?</v>
      </c>
      <c r="B618">
        <v>6046</v>
      </c>
      <c r="C618" t="s">
        <v>16</v>
      </c>
      <c r="D618" s="1">
        <v>42400</v>
      </c>
      <c r="E618">
        <v>3</v>
      </c>
      <c r="F618">
        <v>1</v>
      </c>
      <c r="G618">
        <v>8934</v>
      </c>
      <c r="H618" t="s">
        <v>347</v>
      </c>
      <c r="J618" t="s">
        <v>13</v>
      </c>
      <c r="K618">
        <v>58</v>
      </c>
    </row>
    <row r="619" spans="1:11">
      <c r="A619" t="e">
        <f ca="1">E00251430348521</f>
        <v>#NAME?</v>
      </c>
      <c r="B619">
        <v>772</v>
      </c>
      <c r="C619" t="s">
        <v>36</v>
      </c>
      <c r="D619" s="1">
        <v>42034</v>
      </c>
      <c r="E619">
        <v>2</v>
      </c>
      <c r="F619">
        <v>0</v>
      </c>
      <c r="G619">
        <v>6841</v>
      </c>
      <c r="H619" t="s">
        <v>348</v>
      </c>
      <c r="J619" t="s">
        <v>13</v>
      </c>
      <c r="K619">
        <v>64</v>
      </c>
    </row>
    <row r="620" spans="1:11">
      <c r="A620" t="e">
        <f ca="1">E00251617620421</f>
        <v>#NAME?</v>
      </c>
      <c r="B620">
        <v>769</v>
      </c>
      <c r="C620" t="s">
        <v>26</v>
      </c>
      <c r="D620" s="1">
        <v>42391</v>
      </c>
      <c r="E620">
        <v>0</v>
      </c>
      <c r="F620">
        <v>0</v>
      </c>
      <c r="G620">
        <v>3979</v>
      </c>
      <c r="H620" t="s">
        <v>349</v>
      </c>
      <c r="J620" t="s">
        <v>13</v>
      </c>
      <c r="K620">
        <v>53</v>
      </c>
    </row>
    <row r="621" spans="1:11">
      <c r="A621" t="e">
        <f ca="1">E00251430390021</f>
        <v>#NAME?</v>
      </c>
      <c r="B621">
        <v>827</v>
      </c>
      <c r="C621" t="s">
        <v>56</v>
      </c>
      <c r="D621" s="1">
        <v>42742</v>
      </c>
      <c r="E621">
        <v>0</v>
      </c>
      <c r="F621">
        <v>0</v>
      </c>
      <c r="G621">
        <v>7751</v>
      </c>
      <c r="H621" t="s">
        <v>165</v>
      </c>
      <c r="J621" t="s">
        <v>13</v>
      </c>
      <c r="K621">
        <v>51</v>
      </c>
    </row>
    <row r="622" spans="1:11">
      <c r="A622" t="e">
        <f ca="1">E00251512648921</f>
        <v>#NAME?</v>
      </c>
      <c r="B622">
        <v>1346</v>
      </c>
      <c r="C622" t="s">
        <v>49</v>
      </c>
      <c r="D622" s="1">
        <v>41284</v>
      </c>
      <c r="E622">
        <v>0</v>
      </c>
      <c r="F622">
        <v>0</v>
      </c>
      <c r="G622">
        <v>3889</v>
      </c>
      <c r="H622" t="s">
        <v>66</v>
      </c>
      <c r="J622" t="s">
        <v>13</v>
      </c>
      <c r="K622">
        <v>54</v>
      </c>
    </row>
    <row r="623" spans="1:11">
      <c r="A623" t="e">
        <f ca="1">E00251512648921</f>
        <v>#NAME?</v>
      </c>
      <c r="B623">
        <v>1346</v>
      </c>
      <c r="C623" t="s">
        <v>49</v>
      </c>
      <c r="D623" s="1">
        <v>41667</v>
      </c>
      <c r="E623">
        <v>0</v>
      </c>
      <c r="F623">
        <v>1</v>
      </c>
      <c r="G623">
        <v>3869</v>
      </c>
      <c r="H623" t="s">
        <v>234</v>
      </c>
      <c r="J623" t="s">
        <v>13</v>
      </c>
      <c r="K623">
        <v>55</v>
      </c>
    </row>
    <row r="624" spans="1:11">
      <c r="A624" t="e">
        <f ca="1">E00251512352121</f>
        <v>#NAME?</v>
      </c>
      <c r="B624">
        <v>39</v>
      </c>
      <c r="C624" t="s">
        <v>42</v>
      </c>
      <c r="D624" s="1">
        <v>42752</v>
      </c>
      <c r="E624">
        <v>1</v>
      </c>
      <c r="F624">
        <v>4</v>
      </c>
      <c r="G624">
        <v>8857</v>
      </c>
      <c r="H624" t="s">
        <v>239</v>
      </c>
      <c r="J624" t="s">
        <v>13</v>
      </c>
      <c r="K624">
        <v>55</v>
      </c>
    </row>
    <row r="625" spans="1:11">
      <c r="A625" t="e">
        <f ca="1">E00251512352121</f>
        <v>#NAME?</v>
      </c>
      <c r="B625">
        <v>767</v>
      </c>
      <c r="C625" t="s">
        <v>45</v>
      </c>
      <c r="D625" s="1">
        <v>42753</v>
      </c>
      <c r="E625">
        <v>3</v>
      </c>
      <c r="F625">
        <v>4</v>
      </c>
      <c r="G625">
        <v>3607</v>
      </c>
      <c r="H625" t="s">
        <v>110</v>
      </c>
      <c r="J625" t="s">
        <v>13</v>
      </c>
      <c r="K625">
        <v>55</v>
      </c>
    </row>
    <row r="626" spans="1:11">
      <c r="A626" t="e">
        <f ca="1">E00251439925821</f>
        <v>#NAME?</v>
      </c>
      <c r="B626">
        <v>833</v>
      </c>
      <c r="C626" t="s">
        <v>184</v>
      </c>
      <c r="D626" s="1">
        <v>42737</v>
      </c>
      <c r="E626">
        <v>0</v>
      </c>
      <c r="F626">
        <v>0</v>
      </c>
      <c r="G626">
        <v>443</v>
      </c>
      <c r="H626" t="s">
        <v>145</v>
      </c>
      <c r="J626" t="s">
        <v>13</v>
      </c>
      <c r="K626">
        <v>44</v>
      </c>
    </row>
    <row r="627" spans="1:11">
      <c r="A627" t="e">
        <f ca="1">E00251529504221</f>
        <v>#NAME?</v>
      </c>
      <c r="B627">
        <v>148</v>
      </c>
      <c r="C627" t="s">
        <v>18</v>
      </c>
      <c r="D627" s="1">
        <v>42740</v>
      </c>
      <c r="E627">
        <v>11</v>
      </c>
      <c r="F627">
        <v>0</v>
      </c>
      <c r="G627">
        <v>159</v>
      </c>
      <c r="H627" t="s">
        <v>350</v>
      </c>
      <c r="J627" t="s">
        <v>13</v>
      </c>
      <c r="K627">
        <v>50</v>
      </c>
    </row>
    <row r="628" spans="1:11">
      <c r="A628" t="e">
        <f ca="1">E00251529504221</f>
        <v>#NAME?</v>
      </c>
      <c r="B628">
        <v>148</v>
      </c>
      <c r="C628" t="s">
        <v>18</v>
      </c>
      <c r="D628" s="1">
        <v>42751</v>
      </c>
      <c r="E628">
        <v>15</v>
      </c>
      <c r="F628">
        <v>2</v>
      </c>
      <c r="G628">
        <v>113</v>
      </c>
      <c r="H628" t="s">
        <v>351</v>
      </c>
      <c r="J628" t="s">
        <v>13</v>
      </c>
      <c r="K628">
        <v>50</v>
      </c>
    </row>
    <row r="629" spans="1:11">
      <c r="A629" t="e">
        <f ca="1">E00251715777721</f>
        <v>#NAME?</v>
      </c>
      <c r="B629">
        <v>6046</v>
      </c>
      <c r="C629" t="s">
        <v>16</v>
      </c>
      <c r="D629" s="1">
        <v>42024</v>
      </c>
      <c r="E629">
        <v>0</v>
      </c>
      <c r="F629">
        <v>0</v>
      </c>
      <c r="G629">
        <v>864</v>
      </c>
      <c r="H629" t="s">
        <v>195</v>
      </c>
      <c r="J629" t="s">
        <v>13</v>
      </c>
      <c r="K629">
        <v>52</v>
      </c>
    </row>
    <row r="630" spans="1:11">
      <c r="A630" t="e">
        <f ca="1">E00251512525621</f>
        <v>#NAME?</v>
      </c>
      <c r="B630">
        <v>767</v>
      </c>
      <c r="C630" t="s">
        <v>45</v>
      </c>
      <c r="D630" s="1">
        <v>41304</v>
      </c>
      <c r="E630">
        <v>0</v>
      </c>
      <c r="F630">
        <v>2</v>
      </c>
      <c r="G630">
        <v>835</v>
      </c>
      <c r="H630" t="s">
        <v>100</v>
      </c>
      <c r="J630" t="s">
        <v>13</v>
      </c>
      <c r="K630">
        <v>63</v>
      </c>
    </row>
    <row r="631" spans="1:11">
      <c r="A631" t="e">
        <f ca="1">E00251427202821</f>
        <v>#NAME?</v>
      </c>
      <c r="B631">
        <v>771</v>
      </c>
      <c r="C631" t="s">
        <v>138</v>
      </c>
      <c r="D631" s="1">
        <v>41277</v>
      </c>
      <c r="E631">
        <v>0</v>
      </c>
      <c r="F631">
        <v>0</v>
      </c>
      <c r="G631">
        <v>8026</v>
      </c>
      <c r="H631" t="s">
        <v>120</v>
      </c>
      <c r="J631" t="s">
        <v>13</v>
      </c>
      <c r="K631">
        <v>63</v>
      </c>
    </row>
    <row r="632" spans="1:11">
      <c r="A632" t="e">
        <f ca="1">E00251427202821</f>
        <v>#NAME?</v>
      </c>
      <c r="B632">
        <v>771</v>
      </c>
      <c r="C632" t="s">
        <v>138</v>
      </c>
      <c r="D632" s="1">
        <v>41277</v>
      </c>
      <c r="E632">
        <v>0</v>
      </c>
      <c r="F632">
        <v>4</v>
      </c>
      <c r="G632">
        <v>9356</v>
      </c>
      <c r="H632" t="s">
        <v>126</v>
      </c>
      <c r="J632" t="s">
        <v>13</v>
      </c>
      <c r="K632">
        <v>63</v>
      </c>
    </row>
    <row r="633" spans="1:11">
      <c r="A633" t="e">
        <f ca="1">E00251531371621</f>
        <v>#NAME?</v>
      </c>
      <c r="B633">
        <v>100</v>
      </c>
      <c r="C633" t="s">
        <v>53</v>
      </c>
      <c r="D633" s="1">
        <v>42377</v>
      </c>
      <c r="E633">
        <v>5</v>
      </c>
      <c r="F633">
        <v>0</v>
      </c>
      <c r="G633">
        <v>66</v>
      </c>
      <c r="H633" t="s">
        <v>222</v>
      </c>
      <c r="J633" t="s">
        <v>13</v>
      </c>
      <c r="K633">
        <v>62</v>
      </c>
    </row>
    <row r="634" spans="1:11">
      <c r="A634" t="e">
        <f ca="1">E00251427562221</f>
        <v>#NAME?</v>
      </c>
      <c r="B634">
        <v>1</v>
      </c>
      <c r="C634" t="s">
        <v>21</v>
      </c>
      <c r="D634" s="1">
        <v>40928</v>
      </c>
      <c r="E634">
        <v>3</v>
      </c>
      <c r="F634">
        <v>1</v>
      </c>
      <c r="G634">
        <v>6632</v>
      </c>
      <c r="H634" t="s">
        <v>64</v>
      </c>
      <c r="J634" t="s">
        <v>13</v>
      </c>
      <c r="K634">
        <v>37</v>
      </c>
    </row>
    <row r="635" spans="1:11">
      <c r="A635" t="e">
        <f ca="1">E00251617547621</f>
        <v>#NAME?</v>
      </c>
      <c r="B635">
        <v>4373</v>
      </c>
      <c r="C635" t="s">
        <v>27</v>
      </c>
      <c r="D635" s="1">
        <v>42995</v>
      </c>
      <c r="F635">
        <v>0</v>
      </c>
      <c r="G635">
        <v>8906</v>
      </c>
      <c r="H635" t="s">
        <v>352</v>
      </c>
      <c r="I635" t="s">
        <v>29</v>
      </c>
      <c r="J635" t="s">
        <v>30</v>
      </c>
      <c r="K635">
        <v>66</v>
      </c>
    </row>
    <row r="636" spans="1:11">
      <c r="A636" t="e">
        <f ca="1">E00251429309821</f>
        <v>#NAME?</v>
      </c>
      <c r="B636">
        <v>272</v>
      </c>
      <c r="C636" t="s">
        <v>11</v>
      </c>
      <c r="D636" s="1">
        <v>42755</v>
      </c>
      <c r="E636">
        <v>2</v>
      </c>
      <c r="F636">
        <v>0</v>
      </c>
      <c r="G636">
        <v>9133</v>
      </c>
      <c r="H636" t="s">
        <v>353</v>
      </c>
      <c r="J636" t="s">
        <v>13</v>
      </c>
      <c r="K636">
        <v>68</v>
      </c>
    </row>
    <row r="637" spans="1:11">
      <c r="A637" t="e">
        <f ca="1">E00251616233021</f>
        <v>#NAME?</v>
      </c>
      <c r="B637">
        <v>753</v>
      </c>
      <c r="C637" t="s">
        <v>75</v>
      </c>
      <c r="D637" s="1">
        <v>42361</v>
      </c>
      <c r="F637">
        <v>0</v>
      </c>
      <c r="G637">
        <v>1</v>
      </c>
      <c r="H637" t="s">
        <v>173</v>
      </c>
      <c r="I637" t="s">
        <v>29</v>
      </c>
      <c r="J637" t="s">
        <v>30</v>
      </c>
      <c r="K637">
        <v>53</v>
      </c>
    </row>
    <row r="638" spans="1:11">
      <c r="A638" t="e">
        <f ca="1">E00251439842621</f>
        <v>#NAME?</v>
      </c>
      <c r="B638">
        <v>6046</v>
      </c>
      <c r="C638" t="s">
        <v>16</v>
      </c>
      <c r="D638" s="1">
        <v>40915</v>
      </c>
      <c r="E638">
        <v>0</v>
      </c>
      <c r="F638">
        <v>0</v>
      </c>
      <c r="G638">
        <v>6629</v>
      </c>
      <c r="H638" t="s">
        <v>63</v>
      </c>
      <c r="J638" t="s">
        <v>13</v>
      </c>
      <c r="K638">
        <v>39</v>
      </c>
    </row>
    <row r="639" spans="1:11">
      <c r="A639" t="e">
        <f ca="1">E00251528608021</f>
        <v>#NAME?</v>
      </c>
      <c r="B639">
        <v>753</v>
      </c>
      <c r="C639" t="s">
        <v>75</v>
      </c>
      <c r="D639" s="1">
        <v>42783</v>
      </c>
      <c r="F639">
        <v>0</v>
      </c>
      <c r="G639">
        <v>1</v>
      </c>
      <c r="H639" t="s">
        <v>173</v>
      </c>
      <c r="I639" t="s">
        <v>29</v>
      </c>
      <c r="J639" t="s">
        <v>30</v>
      </c>
      <c r="K639">
        <v>48</v>
      </c>
    </row>
    <row r="640" spans="1:11">
      <c r="A640" t="e">
        <f ca="1">E00251526889621</f>
        <v>#NAME?</v>
      </c>
      <c r="B640">
        <v>754</v>
      </c>
      <c r="C640" t="s">
        <v>73</v>
      </c>
      <c r="D640" s="1">
        <v>41840</v>
      </c>
      <c r="F640">
        <v>0</v>
      </c>
      <c r="G640">
        <v>897</v>
      </c>
      <c r="H640" t="s">
        <v>28</v>
      </c>
      <c r="I640" t="s">
        <v>29</v>
      </c>
      <c r="J640" t="s">
        <v>30</v>
      </c>
      <c r="K640">
        <v>49</v>
      </c>
    </row>
    <row r="641" spans="1:11">
      <c r="A641" t="e">
        <f ca="1">E00251526889621</f>
        <v>#NAME?</v>
      </c>
      <c r="B641">
        <v>754</v>
      </c>
      <c r="C641" t="s">
        <v>73</v>
      </c>
      <c r="D641" s="1">
        <v>42760</v>
      </c>
      <c r="E641">
        <v>3</v>
      </c>
      <c r="F641">
        <v>4</v>
      </c>
      <c r="G641">
        <v>9999</v>
      </c>
      <c r="H641" t="s">
        <v>354</v>
      </c>
      <c r="J641" t="s">
        <v>13</v>
      </c>
      <c r="K641">
        <v>51</v>
      </c>
    </row>
    <row r="642" spans="1:11">
      <c r="A642" t="e">
        <f ca="1">E00251429152221</f>
        <v>#NAME?</v>
      </c>
      <c r="B642">
        <v>734</v>
      </c>
      <c r="C642" t="s">
        <v>77</v>
      </c>
      <c r="D642" s="1">
        <v>42756</v>
      </c>
      <c r="E642">
        <v>0</v>
      </c>
      <c r="F642">
        <v>0</v>
      </c>
      <c r="G642">
        <v>4911</v>
      </c>
      <c r="H642" t="s">
        <v>355</v>
      </c>
      <c r="J642" t="s">
        <v>13</v>
      </c>
      <c r="K642">
        <v>57</v>
      </c>
    </row>
    <row r="643" spans="1:11">
      <c r="A643" t="e">
        <f ca="1">E00251429396721</f>
        <v>#NAME?</v>
      </c>
      <c r="B643">
        <v>753</v>
      </c>
      <c r="C643" t="s">
        <v>75</v>
      </c>
      <c r="D643" s="1">
        <v>42389</v>
      </c>
      <c r="E643">
        <v>4</v>
      </c>
      <c r="F643">
        <v>2</v>
      </c>
      <c r="G643">
        <v>8051</v>
      </c>
      <c r="H643" t="s">
        <v>52</v>
      </c>
      <c r="J643" t="s">
        <v>13</v>
      </c>
      <c r="K643">
        <v>55</v>
      </c>
    </row>
    <row r="644" spans="1:11">
      <c r="A644" t="e">
        <f ca="1">E00251429215421</f>
        <v>#NAME?</v>
      </c>
      <c r="B644">
        <v>734</v>
      </c>
      <c r="C644" t="s">
        <v>77</v>
      </c>
      <c r="D644" s="1">
        <v>42372</v>
      </c>
      <c r="E644">
        <v>0</v>
      </c>
      <c r="F644">
        <v>1</v>
      </c>
      <c r="G644">
        <v>7739</v>
      </c>
      <c r="H644" t="s">
        <v>196</v>
      </c>
      <c r="J644" t="s">
        <v>13</v>
      </c>
      <c r="K644">
        <v>47</v>
      </c>
    </row>
    <row r="645" spans="1:11">
      <c r="A645" t="e">
        <f ca="1">E00251429215421</f>
        <v>#NAME?</v>
      </c>
      <c r="B645">
        <v>734</v>
      </c>
      <c r="C645" t="s">
        <v>77</v>
      </c>
      <c r="D645" s="1">
        <v>42372</v>
      </c>
      <c r="E645">
        <v>0</v>
      </c>
      <c r="F645">
        <v>3</v>
      </c>
      <c r="G645">
        <v>8396</v>
      </c>
      <c r="H645" t="s">
        <v>281</v>
      </c>
      <c r="J645" t="s">
        <v>13</v>
      </c>
      <c r="K645">
        <v>47</v>
      </c>
    </row>
    <row r="646" spans="1:11">
      <c r="A646" t="e">
        <f ca="1">E00251526602321</f>
        <v>#NAME?</v>
      </c>
      <c r="B646">
        <v>1</v>
      </c>
      <c r="C646" t="s">
        <v>21</v>
      </c>
      <c r="D646" s="1">
        <v>42372</v>
      </c>
      <c r="E646">
        <v>6</v>
      </c>
      <c r="F646">
        <v>2</v>
      </c>
      <c r="G646">
        <v>9648</v>
      </c>
      <c r="H646" t="s">
        <v>40</v>
      </c>
      <c r="J646" t="s">
        <v>13</v>
      </c>
      <c r="K646">
        <v>60</v>
      </c>
    </row>
    <row r="647" spans="1:11">
      <c r="A647" t="e">
        <f ca="1">E00251518868021</f>
        <v>#NAME?</v>
      </c>
      <c r="B647">
        <v>753</v>
      </c>
      <c r="C647" t="s">
        <v>75</v>
      </c>
      <c r="D647" s="1">
        <v>42074</v>
      </c>
      <c r="F647">
        <v>0</v>
      </c>
      <c r="G647">
        <v>836</v>
      </c>
      <c r="H647" t="s">
        <v>356</v>
      </c>
      <c r="I647" t="s">
        <v>29</v>
      </c>
      <c r="J647" t="s">
        <v>30</v>
      </c>
      <c r="K647">
        <v>61</v>
      </c>
    </row>
    <row r="648" spans="1:11">
      <c r="A648" t="e">
        <f ca="1">E00251439831421</f>
        <v>#NAME?</v>
      </c>
      <c r="B648">
        <v>833</v>
      </c>
      <c r="C648" t="s">
        <v>184</v>
      </c>
      <c r="D648" s="1">
        <v>42025</v>
      </c>
      <c r="E648">
        <v>1</v>
      </c>
      <c r="F648">
        <v>0</v>
      </c>
      <c r="G648">
        <v>4945</v>
      </c>
      <c r="H648" t="s">
        <v>98</v>
      </c>
      <c r="J648" t="s">
        <v>13</v>
      </c>
      <c r="K648">
        <v>40</v>
      </c>
    </row>
    <row r="649" spans="1:11">
      <c r="A649" t="e">
        <f ca="1">E00251514218521</f>
        <v>#NAME?</v>
      </c>
      <c r="B649">
        <v>746</v>
      </c>
      <c r="C649" t="s">
        <v>31</v>
      </c>
      <c r="D649" s="1">
        <v>42749</v>
      </c>
      <c r="E649">
        <v>0</v>
      </c>
      <c r="F649">
        <v>0</v>
      </c>
      <c r="G649">
        <v>8521</v>
      </c>
      <c r="H649" t="s">
        <v>12</v>
      </c>
      <c r="J649" t="s">
        <v>13</v>
      </c>
      <c r="K649">
        <v>57</v>
      </c>
    </row>
    <row r="650" spans="1:11">
      <c r="A650" t="e">
        <f ca="1">E00251510545921</f>
        <v>#NAME?</v>
      </c>
      <c r="B650">
        <v>742</v>
      </c>
      <c r="C650" t="s">
        <v>61</v>
      </c>
      <c r="D650" s="1">
        <v>41651</v>
      </c>
      <c r="E650">
        <v>0</v>
      </c>
      <c r="F650">
        <v>0</v>
      </c>
      <c r="G650">
        <v>806</v>
      </c>
      <c r="H650" t="s">
        <v>39</v>
      </c>
      <c r="J650" t="s">
        <v>13</v>
      </c>
      <c r="K650">
        <v>54</v>
      </c>
    </row>
    <row r="651" spans="1:11">
      <c r="A651" t="e">
        <f ca="1">E00251510737521</f>
        <v>#NAME?</v>
      </c>
      <c r="B651">
        <v>100</v>
      </c>
      <c r="C651" t="s">
        <v>53</v>
      </c>
      <c r="D651" s="1">
        <v>42028</v>
      </c>
      <c r="E651">
        <v>4</v>
      </c>
      <c r="F651">
        <v>3</v>
      </c>
      <c r="G651">
        <v>17</v>
      </c>
      <c r="H651" t="s">
        <v>357</v>
      </c>
      <c r="J651" t="s">
        <v>13</v>
      </c>
      <c r="K651">
        <v>65</v>
      </c>
    </row>
    <row r="652" spans="1:11">
      <c r="A652" t="e">
        <f ca="1">E00251528938321</f>
        <v>#NAME?</v>
      </c>
      <c r="B652">
        <v>272</v>
      </c>
      <c r="C652" t="s">
        <v>11</v>
      </c>
      <c r="D652" s="1">
        <v>42739</v>
      </c>
      <c r="E652">
        <v>9</v>
      </c>
      <c r="F652">
        <v>1</v>
      </c>
      <c r="G652">
        <v>3722</v>
      </c>
      <c r="H652" t="s">
        <v>68</v>
      </c>
      <c r="J652" t="s">
        <v>13</v>
      </c>
      <c r="K652">
        <v>58</v>
      </c>
    </row>
    <row r="653" spans="1:11">
      <c r="A653" t="e">
        <f ca="1">E00251429284421</f>
        <v>#NAME?</v>
      </c>
      <c r="B653">
        <v>753</v>
      </c>
      <c r="C653" t="s">
        <v>75</v>
      </c>
      <c r="D653" s="1">
        <v>41668</v>
      </c>
      <c r="E653">
        <v>0</v>
      </c>
      <c r="F653">
        <v>1</v>
      </c>
      <c r="G653">
        <v>8339</v>
      </c>
      <c r="H653" t="s">
        <v>358</v>
      </c>
      <c r="J653" t="s">
        <v>13</v>
      </c>
      <c r="K653">
        <v>58</v>
      </c>
    </row>
    <row r="654" spans="1:11">
      <c r="A654" t="e">
        <f ca="1">E00251429284421</f>
        <v>#NAME?</v>
      </c>
      <c r="B654">
        <v>753</v>
      </c>
      <c r="C654" t="s">
        <v>75</v>
      </c>
      <c r="D654" s="1">
        <v>42371</v>
      </c>
      <c r="E654">
        <v>0</v>
      </c>
      <c r="F654">
        <v>0</v>
      </c>
      <c r="G654">
        <v>2161</v>
      </c>
      <c r="H654" t="s">
        <v>22</v>
      </c>
      <c r="J654" t="s">
        <v>13</v>
      </c>
      <c r="K654">
        <v>60</v>
      </c>
    </row>
    <row r="655" spans="1:11">
      <c r="A655" t="e">
        <f ca="1">E00251429284421</f>
        <v>#NAME?</v>
      </c>
      <c r="B655">
        <v>753</v>
      </c>
      <c r="C655" t="s">
        <v>75</v>
      </c>
      <c r="D655" s="1">
        <v>42748</v>
      </c>
      <c r="E655">
        <v>0</v>
      </c>
      <c r="F655">
        <v>0</v>
      </c>
      <c r="G655">
        <v>7738</v>
      </c>
      <c r="H655" t="s">
        <v>201</v>
      </c>
      <c r="J655" t="s">
        <v>13</v>
      </c>
      <c r="K655">
        <v>61</v>
      </c>
    </row>
    <row r="656" spans="1:11">
      <c r="A656" t="e">
        <f ca="1">E00251514729821</f>
        <v>#NAME?</v>
      </c>
      <c r="B656">
        <v>6046</v>
      </c>
      <c r="C656" t="s">
        <v>16</v>
      </c>
      <c r="D656" s="1">
        <v>42754</v>
      </c>
      <c r="E656">
        <v>0</v>
      </c>
      <c r="F656">
        <v>0</v>
      </c>
      <c r="G656">
        <v>864</v>
      </c>
      <c r="H656" t="s">
        <v>195</v>
      </c>
      <c r="J656" t="s">
        <v>13</v>
      </c>
      <c r="K656">
        <v>42</v>
      </c>
    </row>
    <row r="657" spans="1:11">
      <c r="A657" t="e">
        <f ca="1">E00251427204321</f>
        <v>#NAME?</v>
      </c>
      <c r="B657">
        <v>1</v>
      </c>
      <c r="C657" t="s">
        <v>21</v>
      </c>
      <c r="D657" s="1">
        <v>42374</v>
      </c>
      <c r="E657">
        <v>2</v>
      </c>
      <c r="F657">
        <v>0</v>
      </c>
      <c r="G657">
        <v>5123</v>
      </c>
      <c r="H657" t="s">
        <v>19</v>
      </c>
      <c r="J657" t="s">
        <v>13</v>
      </c>
      <c r="K657">
        <v>48</v>
      </c>
    </row>
    <row r="658" spans="1:11">
      <c r="A658" t="e">
        <f ca="1">E00251518582921</f>
        <v>#NAME?</v>
      </c>
      <c r="B658">
        <v>272</v>
      </c>
      <c r="C658" t="s">
        <v>11</v>
      </c>
      <c r="D658" s="1">
        <v>42016</v>
      </c>
      <c r="E658">
        <v>3</v>
      </c>
      <c r="F658">
        <v>0</v>
      </c>
      <c r="G658">
        <v>8145</v>
      </c>
      <c r="H658" t="s">
        <v>322</v>
      </c>
      <c r="J658" t="s">
        <v>13</v>
      </c>
      <c r="K658">
        <v>50</v>
      </c>
    </row>
    <row r="659" spans="1:11">
      <c r="A659" t="e">
        <f ca="1">E00251615945221</f>
        <v>#NAME?</v>
      </c>
      <c r="B659">
        <v>746</v>
      </c>
      <c r="C659" t="s">
        <v>31</v>
      </c>
      <c r="D659" s="1">
        <v>42030</v>
      </c>
      <c r="E659">
        <v>1</v>
      </c>
      <c r="F659">
        <v>0</v>
      </c>
      <c r="G659">
        <v>5317</v>
      </c>
      <c r="H659" t="s">
        <v>331</v>
      </c>
      <c r="J659" t="s">
        <v>13</v>
      </c>
      <c r="K659">
        <v>50</v>
      </c>
    </row>
    <row r="660" spans="1:11">
      <c r="A660" t="e">
        <f ca="1">E00251512504921</f>
        <v>#NAME?</v>
      </c>
      <c r="B660">
        <v>763</v>
      </c>
      <c r="C660" t="s">
        <v>101</v>
      </c>
      <c r="D660" s="1">
        <v>41285</v>
      </c>
      <c r="E660">
        <v>0</v>
      </c>
      <c r="F660">
        <v>1</v>
      </c>
      <c r="G660">
        <v>1371</v>
      </c>
      <c r="H660" t="s">
        <v>33</v>
      </c>
      <c r="J660" t="s">
        <v>13</v>
      </c>
      <c r="K660">
        <v>50</v>
      </c>
    </row>
    <row r="661" spans="1:11">
      <c r="A661" t="e">
        <f ca="1">E00251532092421</f>
        <v>#NAME?</v>
      </c>
      <c r="B661">
        <v>827</v>
      </c>
      <c r="C661" t="s">
        <v>56</v>
      </c>
      <c r="D661" s="1">
        <v>41645</v>
      </c>
      <c r="E661">
        <v>0</v>
      </c>
      <c r="F661">
        <v>0</v>
      </c>
      <c r="G661">
        <v>863</v>
      </c>
      <c r="H661" t="s">
        <v>210</v>
      </c>
      <c r="J661" t="s">
        <v>13</v>
      </c>
      <c r="K661">
        <v>50</v>
      </c>
    </row>
    <row r="662" spans="1:11">
      <c r="A662" t="e">
        <f ca="1">E00251613874121</f>
        <v>#NAME?</v>
      </c>
      <c r="B662">
        <v>148</v>
      </c>
      <c r="C662" t="s">
        <v>18</v>
      </c>
      <c r="D662" s="1">
        <v>40936</v>
      </c>
      <c r="E662">
        <v>3</v>
      </c>
      <c r="F662">
        <v>0</v>
      </c>
      <c r="G662">
        <v>598</v>
      </c>
      <c r="H662" t="s">
        <v>359</v>
      </c>
      <c r="J662" t="s">
        <v>13</v>
      </c>
      <c r="K662">
        <v>45</v>
      </c>
    </row>
    <row r="663" spans="1:11">
      <c r="A663" t="e">
        <f ca="1">E00251715544321</f>
        <v>#NAME?</v>
      </c>
      <c r="B663">
        <v>767</v>
      </c>
      <c r="C663" t="s">
        <v>45</v>
      </c>
      <c r="D663" s="1">
        <v>42026</v>
      </c>
      <c r="E663">
        <v>2</v>
      </c>
      <c r="F663">
        <v>0</v>
      </c>
      <c r="G663">
        <v>7359</v>
      </c>
      <c r="H663" t="s">
        <v>360</v>
      </c>
      <c r="J663" t="s">
        <v>13</v>
      </c>
      <c r="K663">
        <v>43</v>
      </c>
    </row>
    <row r="664" spans="1:11">
      <c r="A664" t="e">
        <f ca="1">E00251715544321</f>
        <v>#NAME?</v>
      </c>
      <c r="B664">
        <v>767</v>
      </c>
      <c r="C664" t="s">
        <v>45</v>
      </c>
      <c r="D664" s="1">
        <v>42115</v>
      </c>
      <c r="F664">
        <v>1</v>
      </c>
      <c r="G664">
        <v>8926</v>
      </c>
      <c r="H664" t="s">
        <v>156</v>
      </c>
      <c r="I664" t="s">
        <v>29</v>
      </c>
      <c r="J664" t="s">
        <v>30</v>
      </c>
      <c r="K664">
        <v>43</v>
      </c>
    </row>
    <row r="665" spans="1:11">
      <c r="A665" t="e">
        <f ca="1">E00251429332421</f>
        <v>#NAME?</v>
      </c>
      <c r="B665">
        <v>753</v>
      </c>
      <c r="C665" t="s">
        <v>75</v>
      </c>
      <c r="D665" s="1">
        <v>42723</v>
      </c>
      <c r="F665">
        <v>0</v>
      </c>
      <c r="G665">
        <v>9354</v>
      </c>
      <c r="H665" t="s">
        <v>187</v>
      </c>
      <c r="I665" t="s">
        <v>29</v>
      </c>
      <c r="J665" t="s">
        <v>30</v>
      </c>
      <c r="K665">
        <v>50</v>
      </c>
    </row>
    <row r="666" spans="1:11">
      <c r="A666" t="e">
        <f ca="1">E00251532291121</f>
        <v>#NAME?</v>
      </c>
      <c r="B666">
        <v>6046</v>
      </c>
      <c r="C666" t="s">
        <v>16</v>
      </c>
      <c r="D666" s="1">
        <v>42375</v>
      </c>
      <c r="E666">
        <v>2</v>
      </c>
      <c r="F666">
        <v>0</v>
      </c>
      <c r="G666">
        <v>3326</v>
      </c>
      <c r="H666" t="s">
        <v>361</v>
      </c>
      <c r="J666" t="s">
        <v>13</v>
      </c>
      <c r="K666">
        <v>60</v>
      </c>
    </row>
    <row r="667" spans="1:11">
      <c r="A667" t="e">
        <f ca="1">E00251524957221</f>
        <v>#NAME?</v>
      </c>
      <c r="B667">
        <v>746</v>
      </c>
      <c r="C667" t="s">
        <v>31</v>
      </c>
      <c r="D667" s="1">
        <v>42395</v>
      </c>
      <c r="E667">
        <v>8</v>
      </c>
      <c r="F667">
        <v>3</v>
      </c>
      <c r="G667">
        <v>9904</v>
      </c>
      <c r="H667" t="s">
        <v>362</v>
      </c>
      <c r="J667" t="s">
        <v>13</v>
      </c>
      <c r="K667">
        <v>56</v>
      </c>
    </row>
    <row r="668" spans="1:11">
      <c r="A668" t="e">
        <f ca="1">E00251514878421</f>
        <v>#NAME?</v>
      </c>
      <c r="B668">
        <v>6046</v>
      </c>
      <c r="C668" t="s">
        <v>16</v>
      </c>
      <c r="D668" s="1">
        <v>42758</v>
      </c>
      <c r="E668">
        <v>3</v>
      </c>
      <c r="F668">
        <v>0</v>
      </c>
      <c r="G668">
        <v>3241</v>
      </c>
      <c r="H668" t="s">
        <v>363</v>
      </c>
      <c r="J668" t="s">
        <v>13</v>
      </c>
      <c r="K668">
        <v>58</v>
      </c>
    </row>
    <row r="669" spans="1:11">
      <c r="A669" t="e">
        <f ca="1">E00251514878421</f>
        <v>#NAME?</v>
      </c>
      <c r="B669">
        <v>6046</v>
      </c>
      <c r="C669" t="s">
        <v>16</v>
      </c>
      <c r="D669" s="1">
        <v>42758</v>
      </c>
      <c r="E669">
        <v>3</v>
      </c>
      <c r="F669">
        <v>1</v>
      </c>
      <c r="G669">
        <v>4059</v>
      </c>
      <c r="H669" t="s">
        <v>364</v>
      </c>
      <c r="J669" t="s">
        <v>13</v>
      </c>
      <c r="K669">
        <v>58</v>
      </c>
    </row>
    <row r="670" spans="1:11">
      <c r="A670" t="e">
        <f ca="1">E00251527995921</f>
        <v>#NAME?</v>
      </c>
      <c r="B670">
        <v>1346</v>
      </c>
      <c r="C670" t="s">
        <v>49</v>
      </c>
      <c r="D670" s="1">
        <v>40939</v>
      </c>
      <c r="E670">
        <v>2</v>
      </c>
      <c r="F670">
        <v>0</v>
      </c>
      <c r="G670">
        <v>5349</v>
      </c>
      <c r="H670" t="s">
        <v>250</v>
      </c>
      <c r="J670" t="s">
        <v>13</v>
      </c>
      <c r="K670">
        <v>49</v>
      </c>
    </row>
    <row r="671" spans="1:11">
      <c r="A671" t="e">
        <f ca="1">E00251528743621</f>
        <v>#NAME?</v>
      </c>
      <c r="B671">
        <v>6046</v>
      </c>
      <c r="C671" t="s">
        <v>16</v>
      </c>
      <c r="D671" s="1">
        <v>42747</v>
      </c>
      <c r="E671">
        <v>2</v>
      </c>
      <c r="F671">
        <v>0</v>
      </c>
      <c r="G671">
        <v>5523</v>
      </c>
      <c r="H671" t="s">
        <v>365</v>
      </c>
      <c r="J671" t="s">
        <v>13</v>
      </c>
      <c r="K671">
        <v>54</v>
      </c>
    </row>
    <row r="672" spans="1:11">
      <c r="A672" t="e">
        <f ca="1">E00251424016021</f>
        <v>#NAME?</v>
      </c>
      <c r="B672">
        <v>678</v>
      </c>
      <c r="C672" t="s">
        <v>208</v>
      </c>
      <c r="D672" s="1">
        <v>41286</v>
      </c>
      <c r="E672">
        <v>1</v>
      </c>
      <c r="F672">
        <v>0</v>
      </c>
      <c r="G672">
        <v>8026</v>
      </c>
      <c r="H672" t="s">
        <v>120</v>
      </c>
      <c r="J672" t="s">
        <v>13</v>
      </c>
      <c r="K672">
        <v>57</v>
      </c>
    </row>
    <row r="673" spans="1:11">
      <c r="A673" t="e">
        <f ca="1">E00251529558721</f>
        <v>#NAME?</v>
      </c>
      <c r="B673">
        <v>5994</v>
      </c>
      <c r="C673" t="s">
        <v>127</v>
      </c>
      <c r="D673" s="1">
        <v>41297</v>
      </c>
      <c r="E673">
        <v>1</v>
      </c>
      <c r="F673">
        <v>0</v>
      </c>
      <c r="G673">
        <v>5305</v>
      </c>
      <c r="H673" t="s">
        <v>81</v>
      </c>
      <c r="J673" t="s">
        <v>13</v>
      </c>
      <c r="K673">
        <v>54</v>
      </c>
    </row>
    <row r="674" spans="1:11">
      <c r="A674" t="e">
        <f ca="1">E00251429696221</f>
        <v>#NAME?</v>
      </c>
      <c r="B674">
        <v>725</v>
      </c>
      <c r="C674" t="s">
        <v>38</v>
      </c>
      <c r="D674" s="1">
        <v>42385</v>
      </c>
      <c r="E674">
        <v>0</v>
      </c>
      <c r="F674">
        <v>0</v>
      </c>
      <c r="G674">
        <v>2001</v>
      </c>
      <c r="H674" t="s">
        <v>206</v>
      </c>
      <c r="J674" t="s">
        <v>13</v>
      </c>
      <c r="K674">
        <v>66</v>
      </c>
    </row>
    <row r="675" spans="1:11">
      <c r="A675" t="e">
        <f ca="1">E00251514580521</f>
        <v>#NAME?</v>
      </c>
      <c r="B675">
        <v>833</v>
      </c>
      <c r="C675" t="s">
        <v>184</v>
      </c>
      <c r="D675" s="1">
        <v>41659</v>
      </c>
      <c r="E675">
        <v>0</v>
      </c>
      <c r="F675">
        <v>1</v>
      </c>
      <c r="G675">
        <v>8026</v>
      </c>
      <c r="H675" t="s">
        <v>120</v>
      </c>
      <c r="J675" t="s">
        <v>13</v>
      </c>
      <c r="K675">
        <v>47</v>
      </c>
    </row>
    <row r="676" spans="1:11">
      <c r="A676" t="e">
        <f ca="1">E00251432302421</f>
        <v>#NAME?</v>
      </c>
      <c r="B676">
        <v>769</v>
      </c>
      <c r="C676" t="s">
        <v>26</v>
      </c>
      <c r="D676" s="1">
        <v>42010</v>
      </c>
      <c r="E676">
        <v>3</v>
      </c>
      <c r="F676">
        <v>3</v>
      </c>
      <c r="G676">
        <v>8966</v>
      </c>
      <c r="H676" t="s">
        <v>366</v>
      </c>
      <c r="J676" t="s">
        <v>13</v>
      </c>
      <c r="K676">
        <v>57</v>
      </c>
    </row>
    <row r="677" spans="1:11">
      <c r="A677" t="e">
        <f ca="1">E00251432302421</f>
        <v>#NAME?</v>
      </c>
      <c r="B677">
        <v>6046</v>
      </c>
      <c r="C677" t="s">
        <v>16</v>
      </c>
      <c r="D677" s="1">
        <v>42009</v>
      </c>
      <c r="E677">
        <v>1</v>
      </c>
      <c r="F677">
        <v>1</v>
      </c>
      <c r="G677">
        <v>9921</v>
      </c>
      <c r="H677" t="s">
        <v>78</v>
      </c>
      <c r="J677" t="s">
        <v>13</v>
      </c>
      <c r="K677">
        <v>56</v>
      </c>
    </row>
    <row r="678" spans="1:11">
      <c r="A678" t="e">
        <f ca="1">E00251532351021</f>
        <v>#NAME?</v>
      </c>
      <c r="B678">
        <v>6046</v>
      </c>
      <c r="C678" t="s">
        <v>16</v>
      </c>
      <c r="D678" s="1">
        <v>41659</v>
      </c>
      <c r="E678">
        <v>9</v>
      </c>
      <c r="F678">
        <v>0</v>
      </c>
      <c r="G678">
        <v>9984</v>
      </c>
      <c r="H678" t="s">
        <v>367</v>
      </c>
      <c r="J678" t="s">
        <v>13</v>
      </c>
      <c r="K678">
        <v>55</v>
      </c>
    </row>
    <row r="679" spans="1:11">
      <c r="A679" t="e">
        <f ca="1">E00251532351021</f>
        <v>#NAME?</v>
      </c>
      <c r="B679">
        <v>6046</v>
      </c>
      <c r="C679" t="s">
        <v>16</v>
      </c>
      <c r="D679" s="1">
        <v>41659</v>
      </c>
      <c r="E679">
        <v>9</v>
      </c>
      <c r="F679">
        <v>4</v>
      </c>
      <c r="G679">
        <v>8741</v>
      </c>
      <c r="H679" t="s">
        <v>54</v>
      </c>
      <c r="J679" t="s">
        <v>13</v>
      </c>
      <c r="K679">
        <v>55</v>
      </c>
    </row>
    <row r="680" spans="1:11">
      <c r="A680" t="e">
        <f ca="1">E00251427357521</f>
        <v>#NAME?</v>
      </c>
      <c r="B680">
        <v>1</v>
      </c>
      <c r="C680" t="s">
        <v>21</v>
      </c>
      <c r="D680" s="1">
        <v>42023</v>
      </c>
      <c r="E680">
        <v>0</v>
      </c>
      <c r="F680">
        <v>0</v>
      </c>
      <c r="G680">
        <v>8074</v>
      </c>
      <c r="H680" t="s">
        <v>368</v>
      </c>
      <c r="J680" t="s">
        <v>13</v>
      </c>
      <c r="K680">
        <v>55</v>
      </c>
    </row>
    <row r="681" spans="1:11">
      <c r="A681" t="e">
        <f ca="1">E00251514252121</f>
        <v>#NAME?</v>
      </c>
      <c r="B681">
        <v>6046</v>
      </c>
      <c r="C681" t="s">
        <v>16</v>
      </c>
      <c r="D681" s="1">
        <v>41649</v>
      </c>
      <c r="E681">
        <v>0</v>
      </c>
      <c r="F681">
        <v>0</v>
      </c>
      <c r="G681">
        <v>672</v>
      </c>
      <c r="H681" t="s">
        <v>199</v>
      </c>
      <c r="J681" t="s">
        <v>13</v>
      </c>
      <c r="K681">
        <v>46</v>
      </c>
    </row>
    <row r="682" spans="1:11">
      <c r="A682" t="e">
        <f ca="1">E00251514238021</f>
        <v>#NAME?</v>
      </c>
      <c r="B682">
        <v>827</v>
      </c>
      <c r="C682" t="s">
        <v>56</v>
      </c>
      <c r="D682" s="1">
        <v>42740</v>
      </c>
      <c r="E682">
        <v>0</v>
      </c>
      <c r="F682">
        <v>0</v>
      </c>
      <c r="G682">
        <v>3859</v>
      </c>
      <c r="H682" t="s">
        <v>99</v>
      </c>
      <c r="J682" t="s">
        <v>13</v>
      </c>
      <c r="K682">
        <v>46</v>
      </c>
    </row>
    <row r="683" spans="1:11">
      <c r="A683" t="e">
        <f ca="1">E00251716445321</f>
        <v>#NAME?</v>
      </c>
      <c r="B683">
        <v>272</v>
      </c>
      <c r="C683" t="s">
        <v>11</v>
      </c>
      <c r="D683" s="1">
        <v>42740</v>
      </c>
      <c r="E683">
        <v>2</v>
      </c>
      <c r="F683">
        <v>1</v>
      </c>
      <c r="G683">
        <v>9132</v>
      </c>
      <c r="H683" t="s">
        <v>274</v>
      </c>
      <c r="J683" t="s">
        <v>13</v>
      </c>
      <c r="K683">
        <v>63</v>
      </c>
    </row>
    <row r="684" spans="1:11">
      <c r="A684" t="e">
        <f ca="1">E00251432196721</f>
        <v>#NAME?</v>
      </c>
      <c r="B684">
        <v>6046</v>
      </c>
      <c r="C684" t="s">
        <v>16</v>
      </c>
      <c r="D684" s="1">
        <v>42016</v>
      </c>
      <c r="E684">
        <v>3</v>
      </c>
      <c r="F684">
        <v>0</v>
      </c>
      <c r="G684">
        <v>6841</v>
      </c>
      <c r="H684" t="s">
        <v>348</v>
      </c>
      <c r="J684" t="s">
        <v>13</v>
      </c>
      <c r="K684">
        <v>46</v>
      </c>
    </row>
    <row r="685" spans="1:11">
      <c r="A685" t="e">
        <f ca="1">E00251439519721</f>
        <v>#NAME?</v>
      </c>
      <c r="B685">
        <v>729</v>
      </c>
      <c r="C685" t="s">
        <v>14</v>
      </c>
      <c r="D685" s="1">
        <v>43080</v>
      </c>
      <c r="F685">
        <v>0</v>
      </c>
      <c r="G685">
        <v>9059</v>
      </c>
      <c r="H685" t="s">
        <v>265</v>
      </c>
      <c r="I685" t="s">
        <v>29</v>
      </c>
      <c r="J685" t="s">
        <v>30</v>
      </c>
      <c r="K685">
        <v>62</v>
      </c>
    </row>
    <row r="686" spans="1:11">
      <c r="A686" t="e">
        <f ca="1">E00251717155721</f>
        <v>#NAME?</v>
      </c>
      <c r="B686">
        <v>272</v>
      </c>
      <c r="C686" t="s">
        <v>11</v>
      </c>
      <c r="D686" s="1">
        <v>42739</v>
      </c>
      <c r="E686">
        <v>2</v>
      </c>
      <c r="F686">
        <v>0</v>
      </c>
      <c r="G686">
        <v>61</v>
      </c>
      <c r="H686" t="s">
        <v>369</v>
      </c>
      <c r="J686" t="s">
        <v>13</v>
      </c>
      <c r="K686">
        <v>57</v>
      </c>
    </row>
    <row r="687" spans="1:11">
      <c r="A687" t="e">
        <f ca="1">E00251717155721</f>
        <v>#NAME?</v>
      </c>
      <c r="B687">
        <v>272</v>
      </c>
      <c r="C687" t="s">
        <v>11</v>
      </c>
      <c r="D687" s="1">
        <v>42739</v>
      </c>
      <c r="E687">
        <v>2</v>
      </c>
      <c r="F687">
        <v>2</v>
      </c>
      <c r="G687">
        <v>40</v>
      </c>
      <c r="H687" t="s">
        <v>109</v>
      </c>
      <c r="J687" t="s">
        <v>13</v>
      </c>
      <c r="K687">
        <v>57</v>
      </c>
    </row>
    <row r="688" spans="1:11">
      <c r="A688" t="e">
        <f ca="1">E00251615269521</f>
        <v>#NAME?</v>
      </c>
      <c r="B688">
        <v>86</v>
      </c>
      <c r="C688" t="s">
        <v>51</v>
      </c>
      <c r="D688" s="1">
        <v>41640</v>
      </c>
      <c r="E688">
        <v>1</v>
      </c>
      <c r="F688">
        <v>2</v>
      </c>
      <c r="G688">
        <v>9919</v>
      </c>
      <c r="H688" t="s">
        <v>209</v>
      </c>
      <c r="J688" t="s">
        <v>13</v>
      </c>
      <c r="K688">
        <v>54</v>
      </c>
    </row>
    <row r="689" spans="1:11">
      <c r="A689" t="e">
        <f ca="1">E00251532878921</f>
        <v>#NAME?</v>
      </c>
      <c r="B689">
        <v>746</v>
      </c>
      <c r="C689" t="s">
        <v>31</v>
      </c>
      <c r="D689" s="1">
        <v>42749</v>
      </c>
      <c r="E689">
        <v>0</v>
      </c>
      <c r="F689">
        <v>0</v>
      </c>
      <c r="G689">
        <v>1341</v>
      </c>
      <c r="H689" t="s">
        <v>32</v>
      </c>
      <c r="J689" t="s">
        <v>13</v>
      </c>
      <c r="K689">
        <v>65</v>
      </c>
    </row>
    <row r="690" spans="1:11">
      <c r="A690" t="e">
        <f ca="1">E00251439569621</f>
        <v>#NAME?</v>
      </c>
      <c r="B690">
        <v>744</v>
      </c>
      <c r="C690" t="s">
        <v>34</v>
      </c>
      <c r="D690" s="1">
        <v>42755</v>
      </c>
      <c r="E690">
        <v>0</v>
      </c>
      <c r="F690">
        <v>1</v>
      </c>
      <c r="G690">
        <v>7756</v>
      </c>
      <c r="H690" t="s">
        <v>226</v>
      </c>
      <c r="J690" t="s">
        <v>13</v>
      </c>
      <c r="K690">
        <v>65</v>
      </c>
    </row>
    <row r="691" spans="1:11">
      <c r="A691" t="e">
        <f ca="1">E00251418205021</f>
        <v>#NAME?</v>
      </c>
      <c r="B691">
        <v>1346</v>
      </c>
      <c r="C691" t="s">
        <v>49</v>
      </c>
      <c r="D691" s="1">
        <v>42763</v>
      </c>
      <c r="E691">
        <v>0</v>
      </c>
      <c r="F691">
        <v>2</v>
      </c>
      <c r="G691">
        <v>3869</v>
      </c>
      <c r="H691" t="s">
        <v>234</v>
      </c>
      <c r="J691" t="s">
        <v>13</v>
      </c>
      <c r="K691">
        <v>48</v>
      </c>
    </row>
    <row r="692" spans="1:11">
      <c r="A692" t="e">
        <f ca="1">E00251711696621</f>
        <v>#NAME?</v>
      </c>
      <c r="B692">
        <v>1</v>
      </c>
      <c r="C692" t="s">
        <v>21</v>
      </c>
      <c r="D692" s="1">
        <v>41287</v>
      </c>
      <c r="E692">
        <v>0</v>
      </c>
      <c r="F692">
        <v>1</v>
      </c>
      <c r="G692">
        <v>2187</v>
      </c>
      <c r="H692" t="s">
        <v>370</v>
      </c>
      <c r="J692" t="s">
        <v>13</v>
      </c>
      <c r="K692">
        <v>39</v>
      </c>
    </row>
    <row r="693" spans="1:11">
      <c r="A693" t="e">
        <f ca="1">E00251529195621</f>
        <v>#NAME?</v>
      </c>
      <c r="B693">
        <v>827</v>
      </c>
      <c r="C693" t="s">
        <v>56</v>
      </c>
      <c r="D693" s="1">
        <v>40917</v>
      </c>
      <c r="E693">
        <v>0</v>
      </c>
      <c r="F693">
        <v>1</v>
      </c>
      <c r="G693">
        <v>8026</v>
      </c>
      <c r="H693" t="s">
        <v>120</v>
      </c>
      <c r="J693" t="s">
        <v>13</v>
      </c>
      <c r="K693">
        <v>54</v>
      </c>
    </row>
    <row r="694" spans="1:11">
      <c r="A694" t="e">
        <f ca="1">E00251429205421</f>
        <v>#NAME?</v>
      </c>
      <c r="B694">
        <v>639</v>
      </c>
      <c r="C694" t="s">
        <v>23</v>
      </c>
      <c r="D694" s="1">
        <v>42487</v>
      </c>
      <c r="E694">
        <v>23</v>
      </c>
      <c r="F694">
        <v>5</v>
      </c>
      <c r="G694">
        <v>9438</v>
      </c>
      <c r="H694" t="s">
        <v>371</v>
      </c>
      <c r="J694" t="s">
        <v>25</v>
      </c>
      <c r="K694">
        <v>42</v>
      </c>
    </row>
    <row r="695" spans="1:11">
      <c r="A695" t="e">
        <f ca="1">E00251524958821</f>
        <v>#NAME?</v>
      </c>
      <c r="B695">
        <v>746</v>
      </c>
      <c r="C695" t="s">
        <v>31</v>
      </c>
      <c r="D695" s="1">
        <v>41652</v>
      </c>
      <c r="E695">
        <v>0</v>
      </c>
      <c r="F695">
        <v>2</v>
      </c>
      <c r="G695">
        <v>1292</v>
      </c>
      <c r="H695" t="s">
        <v>88</v>
      </c>
      <c r="J695" t="s">
        <v>13</v>
      </c>
      <c r="K695">
        <v>64</v>
      </c>
    </row>
    <row r="696" spans="1:11">
      <c r="A696" t="e">
        <f ca="1">E00251432149421</f>
        <v>#NAME?</v>
      </c>
      <c r="B696">
        <v>6046</v>
      </c>
      <c r="C696" t="s">
        <v>16</v>
      </c>
      <c r="D696" s="1">
        <v>42750</v>
      </c>
      <c r="E696">
        <v>0</v>
      </c>
      <c r="F696">
        <v>0</v>
      </c>
      <c r="G696">
        <v>1341</v>
      </c>
      <c r="H696" t="s">
        <v>32</v>
      </c>
      <c r="J696" t="s">
        <v>13</v>
      </c>
      <c r="K696">
        <v>64</v>
      </c>
    </row>
    <row r="697" spans="1:11">
      <c r="A697" t="e">
        <f ca="1">E00251430366921</f>
        <v>#NAME?</v>
      </c>
      <c r="B697">
        <v>769</v>
      </c>
      <c r="C697" t="s">
        <v>26</v>
      </c>
      <c r="D697" s="1">
        <v>40924</v>
      </c>
      <c r="E697">
        <v>0</v>
      </c>
      <c r="F697">
        <v>0</v>
      </c>
      <c r="G697">
        <v>3859</v>
      </c>
      <c r="H697" t="s">
        <v>99</v>
      </c>
      <c r="J697" t="s">
        <v>13</v>
      </c>
      <c r="K697">
        <v>48</v>
      </c>
    </row>
    <row r="698" spans="1:11">
      <c r="A698" t="e">
        <f ca="1">E00251514849321</f>
        <v>#NAME?</v>
      </c>
      <c r="B698">
        <v>772</v>
      </c>
      <c r="C698" t="s">
        <v>36</v>
      </c>
      <c r="D698" s="1">
        <v>42373</v>
      </c>
      <c r="E698">
        <v>1</v>
      </c>
      <c r="F698">
        <v>0</v>
      </c>
      <c r="G698">
        <v>3722</v>
      </c>
      <c r="H698" t="s">
        <v>68</v>
      </c>
      <c r="J698" t="s">
        <v>13</v>
      </c>
      <c r="K698">
        <v>48</v>
      </c>
    </row>
    <row r="699" spans="1:11">
      <c r="A699" t="e">
        <f ca="1">E00251514849321</f>
        <v>#NAME?</v>
      </c>
      <c r="B699">
        <v>772</v>
      </c>
      <c r="C699" t="s">
        <v>36</v>
      </c>
      <c r="D699" s="1">
        <v>42373</v>
      </c>
      <c r="E699">
        <v>1</v>
      </c>
      <c r="F699">
        <v>4</v>
      </c>
      <c r="G699">
        <v>45</v>
      </c>
      <c r="H699" t="s">
        <v>84</v>
      </c>
      <c r="J699" t="s">
        <v>13</v>
      </c>
      <c r="K699">
        <v>48</v>
      </c>
    </row>
    <row r="700" spans="1:11">
      <c r="A700" t="e">
        <f ca="1">E00251510449421</f>
        <v>#NAME?</v>
      </c>
      <c r="B700">
        <v>148</v>
      </c>
      <c r="C700" t="s">
        <v>18</v>
      </c>
      <c r="D700" s="1">
        <v>42008</v>
      </c>
      <c r="E700">
        <v>8</v>
      </c>
      <c r="F700">
        <v>2</v>
      </c>
      <c r="G700">
        <v>9607</v>
      </c>
      <c r="H700" t="s">
        <v>307</v>
      </c>
      <c r="J700" t="s">
        <v>13</v>
      </c>
      <c r="K700">
        <v>45</v>
      </c>
    </row>
    <row r="701" spans="1:11">
      <c r="A701" t="e">
        <f ca="1">E00251537087821</f>
        <v>#NAME?</v>
      </c>
      <c r="B701">
        <v>753</v>
      </c>
      <c r="C701" t="s">
        <v>75</v>
      </c>
      <c r="D701" s="1">
        <v>41774</v>
      </c>
      <c r="F701">
        <v>0</v>
      </c>
      <c r="G701">
        <v>1</v>
      </c>
      <c r="H701" t="s">
        <v>173</v>
      </c>
      <c r="I701" t="s">
        <v>29</v>
      </c>
      <c r="J701" t="s">
        <v>30</v>
      </c>
      <c r="K701">
        <v>47</v>
      </c>
    </row>
    <row r="702" spans="1:11">
      <c r="A702" t="e">
        <f ca="1">E00251532063221</f>
        <v>#NAME?</v>
      </c>
      <c r="B702">
        <v>833</v>
      </c>
      <c r="C702" t="s">
        <v>184</v>
      </c>
      <c r="D702" s="1">
        <v>42720</v>
      </c>
      <c r="F702">
        <v>0</v>
      </c>
      <c r="G702">
        <v>8704</v>
      </c>
      <c r="H702" t="s">
        <v>372</v>
      </c>
      <c r="I702" t="s">
        <v>29</v>
      </c>
      <c r="J702" t="s">
        <v>30</v>
      </c>
      <c r="K702">
        <v>52</v>
      </c>
    </row>
    <row r="703" spans="1:11">
      <c r="A703" t="e">
        <f ca="1">E00251532284521</f>
        <v>#NAME?</v>
      </c>
      <c r="B703">
        <v>827</v>
      </c>
      <c r="C703" t="s">
        <v>56</v>
      </c>
      <c r="D703" s="1">
        <v>42313</v>
      </c>
      <c r="F703">
        <v>0</v>
      </c>
      <c r="G703">
        <v>9356</v>
      </c>
      <c r="H703" t="s">
        <v>126</v>
      </c>
      <c r="I703" t="s">
        <v>29</v>
      </c>
      <c r="J703" t="s">
        <v>30</v>
      </c>
      <c r="K703">
        <v>59</v>
      </c>
    </row>
    <row r="704" spans="1:11">
      <c r="A704" t="e">
        <f ca="1">E00251532382321</f>
        <v>#NAME?</v>
      </c>
      <c r="B704">
        <v>772</v>
      </c>
      <c r="C704" t="s">
        <v>36</v>
      </c>
      <c r="D704" s="1">
        <v>40914</v>
      </c>
      <c r="E704">
        <v>0</v>
      </c>
      <c r="F704">
        <v>0</v>
      </c>
      <c r="G704">
        <v>899</v>
      </c>
      <c r="H704" t="s">
        <v>373</v>
      </c>
      <c r="J704" t="s">
        <v>13</v>
      </c>
      <c r="K704">
        <v>52</v>
      </c>
    </row>
    <row r="705" spans="1:11">
      <c r="A705" t="e">
        <f ca="1">E00251529543221</f>
        <v>#NAME?</v>
      </c>
      <c r="B705">
        <v>148</v>
      </c>
      <c r="C705" t="s">
        <v>18</v>
      </c>
      <c r="D705" s="1">
        <v>42392</v>
      </c>
      <c r="E705">
        <v>3</v>
      </c>
      <c r="F705">
        <v>2</v>
      </c>
      <c r="G705">
        <v>4551</v>
      </c>
      <c r="H705" t="s">
        <v>374</v>
      </c>
      <c r="J705" t="s">
        <v>13</v>
      </c>
      <c r="K705">
        <v>60</v>
      </c>
    </row>
    <row r="706" spans="1:11">
      <c r="A706" t="e">
        <f ca="1">E00251529543221</f>
        <v>#NAME?</v>
      </c>
      <c r="B706">
        <v>148</v>
      </c>
      <c r="C706" t="s">
        <v>18</v>
      </c>
      <c r="D706" s="1">
        <v>42392</v>
      </c>
      <c r="E706">
        <v>3</v>
      </c>
      <c r="F706">
        <v>3</v>
      </c>
      <c r="G706">
        <v>5421</v>
      </c>
      <c r="H706" t="s">
        <v>108</v>
      </c>
      <c r="J706" t="s">
        <v>13</v>
      </c>
      <c r="K706">
        <v>60</v>
      </c>
    </row>
    <row r="707" spans="1:11">
      <c r="A707" t="e">
        <f ca="1">E00251529543221</f>
        <v>#NAME?</v>
      </c>
      <c r="B707">
        <v>725</v>
      </c>
      <c r="C707" t="s">
        <v>38</v>
      </c>
      <c r="D707" s="1">
        <v>41291</v>
      </c>
      <c r="E707">
        <v>0</v>
      </c>
      <c r="F707">
        <v>0</v>
      </c>
      <c r="G707">
        <v>7757</v>
      </c>
      <c r="H707" t="s">
        <v>301</v>
      </c>
      <c r="J707" t="s">
        <v>13</v>
      </c>
      <c r="K707">
        <v>57</v>
      </c>
    </row>
    <row r="708" spans="1:11">
      <c r="A708" t="e">
        <f ca="1">E00251619842621</f>
        <v>#NAME?</v>
      </c>
      <c r="B708">
        <v>746</v>
      </c>
      <c r="C708" t="s">
        <v>31</v>
      </c>
      <c r="D708" s="1">
        <v>42025</v>
      </c>
      <c r="E708">
        <v>0</v>
      </c>
      <c r="F708">
        <v>1</v>
      </c>
      <c r="G708">
        <v>9326</v>
      </c>
      <c r="H708" t="s">
        <v>375</v>
      </c>
      <c r="J708" t="s">
        <v>13</v>
      </c>
      <c r="K708">
        <v>38</v>
      </c>
    </row>
    <row r="709" spans="1:11">
      <c r="A709" t="e">
        <f ca="1">E00251619842621</f>
        <v>#NAME?</v>
      </c>
      <c r="B709">
        <v>746</v>
      </c>
      <c r="C709" t="s">
        <v>31</v>
      </c>
      <c r="D709" s="1">
        <v>42766</v>
      </c>
      <c r="E709">
        <v>4</v>
      </c>
      <c r="F709">
        <v>2</v>
      </c>
      <c r="G709">
        <v>8876</v>
      </c>
      <c r="H709" t="s">
        <v>220</v>
      </c>
      <c r="J709" t="s">
        <v>13</v>
      </c>
      <c r="K709">
        <v>40</v>
      </c>
    </row>
    <row r="710" spans="1:11">
      <c r="A710" t="e">
        <f ca="1">E00251615344521</f>
        <v>#NAME?</v>
      </c>
      <c r="B710">
        <v>86</v>
      </c>
      <c r="C710" t="s">
        <v>51</v>
      </c>
      <c r="D710" s="1">
        <v>41288</v>
      </c>
      <c r="E710">
        <v>0</v>
      </c>
      <c r="F710">
        <v>0</v>
      </c>
      <c r="G710">
        <v>443</v>
      </c>
      <c r="H710" t="s">
        <v>145</v>
      </c>
      <c r="J710" t="s">
        <v>13</v>
      </c>
      <c r="K710">
        <v>57</v>
      </c>
    </row>
    <row r="711" spans="1:11">
      <c r="A711" t="e">
        <f ca="1">E00251615344521</f>
        <v>#NAME?</v>
      </c>
      <c r="B711">
        <v>86</v>
      </c>
      <c r="C711" t="s">
        <v>51</v>
      </c>
      <c r="D711" s="1">
        <v>42033</v>
      </c>
      <c r="E711">
        <v>2</v>
      </c>
      <c r="F711">
        <v>2</v>
      </c>
      <c r="G711">
        <v>8162</v>
      </c>
      <c r="H711" t="s">
        <v>85</v>
      </c>
      <c r="J711" t="s">
        <v>13</v>
      </c>
      <c r="K711">
        <v>59</v>
      </c>
    </row>
    <row r="712" spans="1:11">
      <c r="A712" t="e">
        <f ca="1">E00251615344521</f>
        <v>#NAME?</v>
      </c>
      <c r="B712">
        <v>86</v>
      </c>
      <c r="C712" t="s">
        <v>51</v>
      </c>
      <c r="D712" s="1">
        <v>42033</v>
      </c>
      <c r="E712">
        <v>2</v>
      </c>
      <c r="F712">
        <v>3</v>
      </c>
      <c r="G712">
        <v>8451</v>
      </c>
      <c r="H712" t="s">
        <v>376</v>
      </c>
      <c r="J712" t="s">
        <v>13</v>
      </c>
      <c r="K712">
        <v>59</v>
      </c>
    </row>
    <row r="713" spans="1:11">
      <c r="A713" t="e">
        <f ca="1">E00251424013321</f>
        <v>#NAME?</v>
      </c>
      <c r="B713">
        <v>100</v>
      </c>
      <c r="C713" t="s">
        <v>53</v>
      </c>
      <c r="D713" s="1">
        <v>41649</v>
      </c>
      <c r="E713">
        <v>3</v>
      </c>
      <c r="F713">
        <v>0</v>
      </c>
      <c r="G713">
        <v>2102</v>
      </c>
      <c r="H713" t="s">
        <v>377</v>
      </c>
      <c r="J713" t="s">
        <v>13</v>
      </c>
      <c r="K713">
        <v>46</v>
      </c>
    </row>
    <row r="714" spans="1:11">
      <c r="A714" t="e">
        <f ca="1">E00251515098921</f>
        <v>#NAME?</v>
      </c>
      <c r="B714">
        <v>1</v>
      </c>
      <c r="C714" t="s">
        <v>21</v>
      </c>
      <c r="D714" s="1">
        <v>42011</v>
      </c>
      <c r="E714">
        <v>0</v>
      </c>
      <c r="F714">
        <v>0</v>
      </c>
      <c r="G714">
        <v>8116</v>
      </c>
      <c r="H714" t="s">
        <v>378</v>
      </c>
      <c r="J714" t="s">
        <v>13</v>
      </c>
      <c r="K714">
        <v>52</v>
      </c>
    </row>
    <row r="715" spans="1:11">
      <c r="A715" t="e">
        <f ca="1">E00251533165621</f>
        <v>#NAME?</v>
      </c>
      <c r="B715">
        <v>746</v>
      </c>
      <c r="C715" t="s">
        <v>31</v>
      </c>
      <c r="D715" s="1">
        <v>42388</v>
      </c>
      <c r="E715">
        <v>0</v>
      </c>
      <c r="F715">
        <v>1</v>
      </c>
      <c r="G715">
        <v>8666</v>
      </c>
      <c r="H715" t="s">
        <v>379</v>
      </c>
      <c r="J715" t="s">
        <v>13</v>
      </c>
      <c r="K715">
        <v>55</v>
      </c>
    </row>
    <row r="716" spans="1:11">
      <c r="A716" t="e">
        <f ca="1">E00251432209721</f>
        <v>#NAME?</v>
      </c>
      <c r="B716">
        <v>6046</v>
      </c>
      <c r="C716" t="s">
        <v>16</v>
      </c>
      <c r="D716" s="1">
        <v>40920</v>
      </c>
      <c r="E716">
        <v>0</v>
      </c>
      <c r="F716">
        <v>1</v>
      </c>
      <c r="G716">
        <v>9771</v>
      </c>
      <c r="H716" t="s">
        <v>380</v>
      </c>
      <c r="J716" t="s">
        <v>13</v>
      </c>
      <c r="K716">
        <v>39</v>
      </c>
    </row>
    <row r="717" spans="1:11">
      <c r="A717" t="e">
        <f ca="1">E00251513343121</f>
        <v>#NAME?</v>
      </c>
      <c r="B717">
        <v>718</v>
      </c>
      <c r="C717" t="s">
        <v>96</v>
      </c>
      <c r="D717" s="1">
        <v>42017</v>
      </c>
      <c r="E717">
        <v>0</v>
      </c>
      <c r="F717">
        <v>0</v>
      </c>
      <c r="G717">
        <v>8244</v>
      </c>
      <c r="H717" t="s">
        <v>381</v>
      </c>
      <c r="J717" t="s">
        <v>13</v>
      </c>
      <c r="K717">
        <v>58</v>
      </c>
    </row>
    <row r="718" spans="1:11">
      <c r="A718" t="e">
        <f ca="1">E00251619843321</f>
        <v>#NAME?</v>
      </c>
      <c r="B718">
        <v>746</v>
      </c>
      <c r="C718" t="s">
        <v>31</v>
      </c>
      <c r="D718" s="1">
        <v>40937</v>
      </c>
      <c r="E718">
        <v>0</v>
      </c>
      <c r="F718">
        <v>0</v>
      </c>
      <c r="G718">
        <v>5305</v>
      </c>
      <c r="H718" t="s">
        <v>81</v>
      </c>
      <c r="J718" t="s">
        <v>13</v>
      </c>
      <c r="K718">
        <v>48</v>
      </c>
    </row>
    <row r="719" spans="1:11">
      <c r="A719" t="e">
        <f ca="1">E00251514740821</f>
        <v>#NAME?</v>
      </c>
      <c r="B719">
        <v>6046</v>
      </c>
      <c r="C719" t="s">
        <v>16</v>
      </c>
      <c r="D719" s="1">
        <v>42374</v>
      </c>
      <c r="E719">
        <v>0</v>
      </c>
      <c r="F719">
        <v>1</v>
      </c>
      <c r="G719">
        <v>6812</v>
      </c>
      <c r="H719" t="s">
        <v>15</v>
      </c>
      <c r="J719" t="s">
        <v>13</v>
      </c>
      <c r="K719">
        <v>43</v>
      </c>
    </row>
    <row r="720" spans="1:11">
      <c r="A720" t="e">
        <f ca="1">E00251512352121</f>
        <v>#NAME?</v>
      </c>
      <c r="B720">
        <v>39</v>
      </c>
      <c r="C720" t="s">
        <v>42</v>
      </c>
      <c r="D720" s="1">
        <v>42752</v>
      </c>
      <c r="E720">
        <v>1</v>
      </c>
      <c r="F720">
        <v>0</v>
      </c>
      <c r="G720">
        <v>66</v>
      </c>
      <c r="H720" t="s">
        <v>222</v>
      </c>
      <c r="J720" t="s">
        <v>13</v>
      </c>
      <c r="K720">
        <v>55</v>
      </c>
    </row>
    <row r="721" spans="1:11">
      <c r="A721" t="e">
        <f ca="1">E00251512352121</f>
        <v>#NAME?</v>
      </c>
      <c r="B721">
        <v>767</v>
      </c>
      <c r="C721" t="s">
        <v>45</v>
      </c>
      <c r="D721" s="1">
        <v>42753</v>
      </c>
      <c r="E721">
        <v>3</v>
      </c>
      <c r="F721">
        <v>2</v>
      </c>
      <c r="G721">
        <v>66</v>
      </c>
      <c r="H721" t="s">
        <v>222</v>
      </c>
      <c r="J721" t="s">
        <v>13</v>
      </c>
      <c r="K721">
        <v>55</v>
      </c>
    </row>
    <row r="722" spans="1:11">
      <c r="A722" t="e">
        <f ca="1">E00251512352121</f>
        <v>#NAME?</v>
      </c>
      <c r="B722">
        <v>767</v>
      </c>
      <c r="C722" t="s">
        <v>45</v>
      </c>
      <c r="D722" s="1">
        <v>42753</v>
      </c>
      <c r="E722">
        <v>3</v>
      </c>
      <c r="F722">
        <v>7</v>
      </c>
      <c r="G722">
        <v>8952</v>
      </c>
      <c r="H722" t="s">
        <v>241</v>
      </c>
      <c r="J722" t="s">
        <v>13</v>
      </c>
      <c r="K722">
        <v>55</v>
      </c>
    </row>
    <row r="723" spans="1:11">
      <c r="A723" t="e">
        <f ca="1">E00251715777721</f>
        <v>#NAME?</v>
      </c>
      <c r="B723">
        <v>6046</v>
      </c>
      <c r="C723" t="s">
        <v>16</v>
      </c>
      <c r="D723" s="1">
        <v>42024</v>
      </c>
      <c r="E723">
        <v>0</v>
      </c>
      <c r="F723">
        <v>2</v>
      </c>
      <c r="G723">
        <v>9929</v>
      </c>
      <c r="H723" t="s">
        <v>58</v>
      </c>
      <c r="J723" t="s">
        <v>13</v>
      </c>
      <c r="K723">
        <v>52</v>
      </c>
    </row>
    <row r="724" spans="1:11">
      <c r="A724" t="e">
        <f ca="1">E00251715777721</f>
        <v>#NAME?</v>
      </c>
      <c r="B724">
        <v>6046</v>
      </c>
      <c r="C724" t="s">
        <v>16</v>
      </c>
      <c r="D724" s="1">
        <v>42755</v>
      </c>
      <c r="E724">
        <v>6</v>
      </c>
      <c r="F724">
        <v>0</v>
      </c>
      <c r="G724">
        <v>4575</v>
      </c>
      <c r="H724" t="s">
        <v>340</v>
      </c>
      <c r="J724" t="s">
        <v>13</v>
      </c>
      <c r="K724">
        <v>54</v>
      </c>
    </row>
    <row r="725" spans="1:11">
      <c r="A725" t="e">
        <f ca="1">E00251513365321</f>
        <v>#NAME?</v>
      </c>
      <c r="B725">
        <v>718</v>
      </c>
      <c r="C725" t="s">
        <v>96</v>
      </c>
      <c r="D725" s="1">
        <v>42758</v>
      </c>
      <c r="E725">
        <v>2</v>
      </c>
      <c r="F725">
        <v>1</v>
      </c>
      <c r="G725">
        <v>5421</v>
      </c>
      <c r="H725" t="s">
        <v>108</v>
      </c>
      <c r="J725" t="s">
        <v>13</v>
      </c>
      <c r="K725">
        <v>42</v>
      </c>
    </row>
    <row r="726" spans="1:11">
      <c r="A726" t="e">
        <f ca="1">E00251513365321</f>
        <v>#NAME?</v>
      </c>
      <c r="B726">
        <v>718</v>
      </c>
      <c r="C726" t="s">
        <v>96</v>
      </c>
      <c r="D726" s="1">
        <v>42758</v>
      </c>
      <c r="E726">
        <v>2</v>
      </c>
      <c r="F726">
        <v>2</v>
      </c>
      <c r="G726">
        <v>544</v>
      </c>
      <c r="H726" t="s">
        <v>382</v>
      </c>
      <c r="J726" t="s">
        <v>13</v>
      </c>
      <c r="K726">
        <v>42</v>
      </c>
    </row>
    <row r="727" spans="1:11">
      <c r="A727" t="e">
        <f ca="1">E00251711670221</f>
        <v>#NAME?</v>
      </c>
      <c r="B727">
        <v>1</v>
      </c>
      <c r="C727" t="s">
        <v>21</v>
      </c>
      <c r="D727" s="1">
        <v>42020</v>
      </c>
      <c r="E727">
        <v>1</v>
      </c>
      <c r="F727">
        <v>1</v>
      </c>
      <c r="G727">
        <v>7843</v>
      </c>
      <c r="H727" t="s">
        <v>214</v>
      </c>
      <c r="J727" t="s">
        <v>13</v>
      </c>
      <c r="K727">
        <v>50</v>
      </c>
    </row>
    <row r="728" spans="1:11">
      <c r="A728" t="e">
        <f ca="1">E00251711670221</f>
        <v>#NAME?</v>
      </c>
      <c r="B728">
        <v>1</v>
      </c>
      <c r="C728" t="s">
        <v>21</v>
      </c>
      <c r="D728" s="1">
        <v>42388</v>
      </c>
      <c r="E728">
        <v>2</v>
      </c>
      <c r="F728">
        <v>2</v>
      </c>
      <c r="G728">
        <v>9929</v>
      </c>
      <c r="H728" t="s">
        <v>58</v>
      </c>
      <c r="J728" t="s">
        <v>13</v>
      </c>
      <c r="K728">
        <v>51</v>
      </c>
    </row>
    <row r="729" spans="1:11">
      <c r="A729" t="e">
        <f ca="1">E00251537633921</f>
        <v>#NAME?</v>
      </c>
      <c r="B729">
        <v>772</v>
      </c>
      <c r="C729" t="s">
        <v>36</v>
      </c>
      <c r="D729" s="1">
        <v>42397</v>
      </c>
      <c r="E729">
        <v>1</v>
      </c>
      <c r="F729">
        <v>1</v>
      </c>
      <c r="G729">
        <v>66</v>
      </c>
      <c r="H729" t="s">
        <v>222</v>
      </c>
      <c r="J729" t="s">
        <v>13</v>
      </c>
      <c r="K729">
        <v>52</v>
      </c>
    </row>
    <row r="730" spans="1:11">
      <c r="A730" t="e">
        <f ca="1">E00251537633921</f>
        <v>#NAME?</v>
      </c>
      <c r="B730">
        <v>772</v>
      </c>
      <c r="C730" t="s">
        <v>36</v>
      </c>
      <c r="D730" s="1">
        <v>42397</v>
      </c>
      <c r="E730">
        <v>1</v>
      </c>
      <c r="F730">
        <v>5</v>
      </c>
      <c r="G730">
        <v>3722</v>
      </c>
      <c r="H730" t="s">
        <v>68</v>
      </c>
      <c r="J730" t="s">
        <v>13</v>
      </c>
      <c r="K730">
        <v>52</v>
      </c>
    </row>
    <row r="731" spans="1:11">
      <c r="A731" t="e">
        <f ca="1">E00251531371621</f>
        <v>#NAME?</v>
      </c>
      <c r="B731">
        <v>100</v>
      </c>
      <c r="C731" t="s">
        <v>53</v>
      </c>
      <c r="D731" s="1">
        <v>42377</v>
      </c>
      <c r="E731">
        <v>5</v>
      </c>
      <c r="F731">
        <v>4</v>
      </c>
      <c r="G731">
        <v>40</v>
      </c>
      <c r="H731" t="s">
        <v>109</v>
      </c>
      <c r="J731" t="s">
        <v>13</v>
      </c>
      <c r="K731">
        <v>62</v>
      </c>
    </row>
    <row r="732" spans="1:11">
      <c r="A732" t="e">
        <f ca="1">E00251514725221</f>
        <v>#NAME?</v>
      </c>
      <c r="B732">
        <v>6046</v>
      </c>
      <c r="C732" t="s">
        <v>16</v>
      </c>
      <c r="D732" s="1">
        <v>42752</v>
      </c>
      <c r="E732">
        <v>24</v>
      </c>
      <c r="F732">
        <v>0</v>
      </c>
      <c r="G732">
        <v>131</v>
      </c>
      <c r="H732" t="s">
        <v>116</v>
      </c>
      <c r="J732" t="s">
        <v>13</v>
      </c>
      <c r="K732">
        <v>51</v>
      </c>
    </row>
    <row r="733" spans="1:11">
      <c r="A733" t="e">
        <f ca="1">E00251526889621</f>
        <v>#NAME?</v>
      </c>
      <c r="B733">
        <v>754</v>
      </c>
      <c r="C733" t="s">
        <v>73</v>
      </c>
      <c r="D733" s="1">
        <v>42953</v>
      </c>
      <c r="F733">
        <v>0</v>
      </c>
      <c r="G733">
        <v>897</v>
      </c>
      <c r="H733" t="s">
        <v>28</v>
      </c>
      <c r="I733" t="s">
        <v>29</v>
      </c>
      <c r="J733" t="s">
        <v>30</v>
      </c>
      <c r="K733">
        <v>52</v>
      </c>
    </row>
    <row r="734" spans="1:11">
      <c r="A734" t="e">
        <f ca="1">E00251429241821</f>
        <v>#NAME?</v>
      </c>
      <c r="B734">
        <v>734</v>
      </c>
      <c r="C734" t="s">
        <v>77</v>
      </c>
      <c r="D734" s="1">
        <v>41299</v>
      </c>
      <c r="E734">
        <v>0</v>
      </c>
      <c r="F734">
        <v>1</v>
      </c>
      <c r="G734">
        <v>6399</v>
      </c>
      <c r="H734" t="s">
        <v>288</v>
      </c>
      <c r="J734" t="s">
        <v>13</v>
      </c>
      <c r="K734">
        <v>45</v>
      </c>
    </row>
    <row r="735" spans="1:11">
      <c r="A735" t="e">
        <f ca="1">E00251528150321</f>
        <v>#NAME?</v>
      </c>
      <c r="B735">
        <v>763</v>
      </c>
      <c r="C735" t="s">
        <v>101</v>
      </c>
      <c r="D735" s="1">
        <v>42033</v>
      </c>
      <c r="E735">
        <v>0</v>
      </c>
      <c r="F735">
        <v>1</v>
      </c>
      <c r="G735">
        <v>8689</v>
      </c>
      <c r="H735" t="s">
        <v>383</v>
      </c>
      <c r="J735" t="s">
        <v>13</v>
      </c>
      <c r="K735">
        <v>50</v>
      </c>
    </row>
    <row r="736" spans="1:11">
      <c r="A736" t="e">
        <f ca="1">E00251429215421</f>
        <v>#NAME?</v>
      </c>
      <c r="B736">
        <v>734</v>
      </c>
      <c r="C736" t="s">
        <v>77</v>
      </c>
      <c r="D736" s="1">
        <v>42372</v>
      </c>
      <c r="E736">
        <v>0</v>
      </c>
      <c r="F736">
        <v>0</v>
      </c>
      <c r="G736">
        <v>7753</v>
      </c>
      <c r="H736" t="s">
        <v>62</v>
      </c>
      <c r="J736" t="s">
        <v>13</v>
      </c>
      <c r="K736">
        <v>47</v>
      </c>
    </row>
    <row r="737" spans="1:11">
      <c r="A737" t="e">
        <f ca="1">E00251510737521</f>
        <v>#NAME?</v>
      </c>
      <c r="B737">
        <v>100</v>
      </c>
      <c r="C737" t="s">
        <v>53</v>
      </c>
      <c r="D737" s="1">
        <v>42028</v>
      </c>
      <c r="E737">
        <v>4</v>
      </c>
      <c r="F737">
        <v>0</v>
      </c>
      <c r="G737">
        <v>9921</v>
      </c>
      <c r="H737" t="s">
        <v>78</v>
      </c>
      <c r="J737" t="s">
        <v>13</v>
      </c>
      <c r="K737">
        <v>65</v>
      </c>
    </row>
    <row r="738" spans="1:11">
      <c r="A738" t="e">
        <f ca="1">E00251510737521</f>
        <v>#NAME?</v>
      </c>
      <c r="B738">
        <v>100</v>
      </c>
      <c r="C738" t="s">
        <v>53</v>
      </c>
      <c r="D738" s="1">
        <v>42028</v>
      </c>
      <c r="E738">
        <v>4</v>
      </c>
      <c r="F738">
        <v>6</v>
      </c>
      <c r="G738">
        <v>8961</v>
      </c>
      <c r="H738" t="s">
        <v>384</v>
      </c>
      <c r="J738" t="s">
        <v>13</v>
      </c>
      <c r="K738">
        <v>65</v>
      </c>
    </row>
    <row r="739" spans="1:11">
      <c r="A739" t="e">
        <f ca="1">E00251617573321</f>
        <v>#NAME?</v>
      </c>
      <c r="B739">
        <v>746</v>
      </c>
      <c r="C739" t="s">
        <v>31</v>
      </c>
      <c r="D739" s="1">
        <v>42390</v>
      </c>
      <c r="E739">
        <v>0</v>
      </c>
      <c r="F739">
        <v>1</v>
      </c>
      <c r="G739">
        <v>6812</v>
      </c>
      <c r="H739" t="s">
        <v>15</v>
      </c>
      <c r="J739" t="s">
        <v>13</v>
      </c>
      <c r="K739">
        <v>46</v>
      </c>
    </row>
    <row r="740" spans="1:11">
      <c r="A740" t="e">
        <f ca="1">E00251528938321</f>
        <v>#NAME?</v>
      </c>
      <c r="B740">
        <v>272</v>
      </c>
      <c r="C740" t="s">
        <v>11</v>
      </c>
      <c r="D740" s="1">
        <v>42739</v>
      </c>
      <c r="E740">
        <v>9</v>
      </c>
      <c r="F740">
        <v>5</v>
      </c>
      <c r="G740">
        <v>3607</v>
      </c>
      <c r="H740" t="s">
        <v>110</v>
      </c>
      <c r="J740" t="s">
        <v>13</v>
      </c>
      <c r="K740">
        <v>58</v>
      </c>
    </row>
    <row r="741" spans="1:11">
      <c r="A741" t="e">
        <f ca="1">E00251528938321</f>
        <v>#NAME?</v>
      </c>
      <c r="B741">
        <v>272</v>
      </c>
      <c r="C741" t="s">
        <v>11</v>
      </c>
      <c r="D741" s="1">
        <v>42739</v>
      </c>
      <c r="E741">
        <v>9</v>
      </c>
      <c r="F741">
        <v>8</v>
      </c>
      <c r="G741">
        <v>8872</v>
      </c>
      <c r="H741" t="s">
        <v>328</v>
      </c>
      <c r="J741" t="s">
        <v>13</v>
      </c>
      <c r="K741">
        <v>58</v>
      </c>
    </row>
    <row r="742" spans="1:11">
      <c r="A742" t="e">
        <f ca="1">E00251429284421</f>
        <v>#NAME?</v>
      </c>
      <c r="B742">
        <v>753</v>
      </c>
      <c r="C742" t="s">
        <v>75</v>
      </c>
      <c r="D742" s="1">
        <v>42748</v>
      </c>
      <c r="E742">
        <v>0</v>
      </c>
      <c r="F742">
        <v>1</v>
      </c>
      <c r="G742">
        <v>7757</v>
      </c>
      <c r="H742" t="s">
        <v>301</v>
      </c>
      <c r="J742" t="s">
        <v>13</v>
      </c>
      <c r="K742">
        <v>61</v>
      </c>
    </row>
    <row r="743" spans="1:11">
      <c r="A743" t="e">
        <f ca="1">E00251533607221</f>
        <v>#NAME?</v>
      </c>
      <c r="B743">
        <v>668</v>
      </c>
      <c r="C743" t="s">
        <v>150</v>
      </c>
      <c r="D743" s="1">
        <v>42749</v>
      </c>
      <c r="E743">
        <v>8</v>
      </c>
      <c r="F743">
        <v>0</v>
      </c>
      <c r="G743">
        <v>4523</v>
      </c>
      <c r="H743" t="s">
        <v>385</v>
      </c>
      <c r="J743" t="s">
        <v>13</v>
      </c>
      <c r="K743">
        <v>47</v>
      </c>
    </row>
    <row r="744" spans="1:11">
      <c r="A744" t="e">
        <f ca="1">E00251429175721</f>
        <v>#NAME?</v>
      </c>
      <c r="B744">
        <v>734</v>
      </c>
      <c r="C744" t="s">
        <v>77</v>
      </c>
      <c r="D744" s="1">
        <v>40936</v>
      </c>
      <c r="E744">
        <v>0</v>
      </c>
      <c r="F744">
        <v>0</v>
      </c>
      <c r="G744">
        <v>2311</v>
      </c>
      <c r="H744" t="s">
        <v>90</v>
      </c>
      <c r="J744" t="s">
        <v>13</v>
      </c>
      <c r="K744">
        <v>44</v>
      </c>
    </row>
    <row r="745" spans="1:11">
      <c r="A745" t="e">
        <f ca="1">E00251524989521</f>
        <v>#NAME?</v>
      </c>
      <c r="B745">
        <v>746</v>
      </c>
      <c r="C745" t="s">
        <v>31</v>
      </c>
      <c r="D745" s="1">
        <v>40938</v>
      </c>
      <c r="E745">
        <v>0</v>
      </c>
      <c r="F745">
        <v>1</v>
      </c>
      <c r="G745">
        <v>1371</v>
      </c>
      <c r="H745" t="s">
        <v>33</v>
      </c>
      <c r="J745" t="s">
        <v>13</v>
      </c>
      <c r="K745">
        <v>53</v>
      </c>
    </row>
    <row r="746" spans="1:11">
      <c r="A746" t="e">
        <f ca="1">E00251432315821</f>
        <v>#NAME?</v>
      </c>
      <c r="B746">
        <v>6046</v>
      </c>
      <c r="C746" t="s">
        <v>16</v>
      </c>
      <c r="D746" s="1">
        <v>42740</v>
      </c>
      <c r="E746">
        <v>3</v>
      </c>
      <c r="F746">
        <v>2</v>
      </c>
      <c r="G746">
        <v>7078</v>
      </c>
      <c r="H746" t="s">
        <v>386</v>
      </c>
      <c r="J746" t="s">
        <v>13</v>
      </c>
      <c r="K746">
        <v>65</v>
      </c>
    </row>
    <row r="747" spans="1:11">
      <c r="A747" t="e">
        <f ca="1">E00251427204321</f>
        <v>#NAME?</v>
      </c>
      <c r="B747">
        <v>1</v>
      </c>
      <c r="C747" t="s">
        <v>21</v>
      </c>
      <c r="D747" s="1">
        <v>42377</v>
      </c>
      <c r="E747">
        <v>0</v>
      </c>
      <c r="F747">
        <v>0</v>
      </c>
      <c r="G747">
        <v>8344</v>
      </c>
      <c r="H747" t="s">
        <v>387</v>
      </c>
      <c r="J747" t="s">
        <v>13</v>
      </c>
      <c r="K747">
        <v>48</v>
      </c>
    </row>
    <row r="748" spans="1:11">
      <c r="A748" t="e">
        <f ca="1">E00251615086621</f>
        <v>#NAME?</v>
      </c>
      <c r="B748">
        <v>1346</v>
      </c>
      <c r="C748" t="s">
        <v>49</v>
      </c>
      <c r="D748" s="1">
        <v>42758</v>
      </c>
      <c r="E748">
        <v>0</v>
      </c>
      <c r="F748">
        <v>0</v>
      </c>
      <c r="G748">
        <v>7751</v>
      </c>
      <c r="H748" t="s">
        <v>165</v>
      </c>
      <c r="J748" t="s">
        <v>13</v>
      </c>
      <c r="K748">
        <v>56</v>
      </c>
    </row>
    <row r="749" spans="1:11">
      <c r="A749" t="e">
        <f ca="1">E00251429251821</f>
        <v>#NAME?</v>
      </c>
      <c r="B749">
        <v>272</v>
      </c>
      <c r="C749" t="s">
        <v>11</v>
      </c>
      <c r="D749" s="1">
        <v>41656</v>
      </c>
      <c r="E749">
        <v>4</v>
      </c>
      <c r="F749">
        <v>1</v>
      </c>
      <c r="G749">
        <v>8891</v>
      </c>
      <c r="H749" t="s">
        <v>135</v>
      </c>
      <c r="J749" t="s">
        <v>13</v>
      </c>
      <c r="K749">
        <v>53</v>
      </c>
    </row>
    <row r="750" spans="1:11">
      <c r="A750" t="e">
        <f ca="1">E00251429251821</f>
        <v>#NAME?</v>
      </c>
      <c r="B750">
        <v>272</v>
      </c>
      <c r="C750" t="s">
        <v>11</v>
      </c>
      <c r="D750" s="1">
        <v>41656</v>
      </c>
      <c r="E750">
        <v>4</v>
      </c>
      <c r="F750">
        <v>4</v>
      </c>
      <c r="G750">
        <v>9919</v>
      </c>
      <c r="H750" t="s">
        <v>209</v>
      </c>
      <c r="J750" t="s">
        <v>13</v>
      </c>
      <c r="K750">
        <v>53</v>
      </c>
    </row>
    <row r="751" spans="1:11">
      <c r="A751" t="e">
        <f ca="1">E00251429251821</f>
        <v>#NAME?</v>
      </c>
      <c r="B751">
        <v>753</v>
      </c>
      <c r="C751" t="s">
        <v>75</v>
      </c>
      <c r="D751" s="1">
        <v>42993</v>
      </c>
      <c r="F751">
        <v>0</v>
      </c>
      <c r="G751">
        <v>8703</v>
      </c>
      <c r="H751" t="s">
        <v>44</v>
      </c>
      <c r="I751" t="s">
        <v>29</v>
      </c>
      <c r="J751" t="s">
        <v>30</v>
      </c>
      <c r="K751">
        <v>57</v>
      </c>
    </row>
    <row r="752" spans="1:11">
      <c r="A752" t="e">
        <f ca="1">E00251528960921</f>
        <v>#NAME?</v>
      </c>
      <c r="B752">
        <v>734</v>
      </c>
      <c r="C752" t="s">
        <v>77</v>
      </c>
      <c r="D752" s="1">
        <v>42033</v>
      </c>
      <c r="E752">
        <v>0</v>
      </c>
      <c r="F752">
        <v>0</v>
      </c>
      <c r="G752">
        <v>6373</v>
      </c>
      <c r="H752" t="s">
        <v>242</v>
      </c>
      <c r="J752" t="s">
        <v>13</v>
      </c>
      <c r="K752">
        <v>49</v>
      </c>
    </row>
    <row r="753" spans="1:11">
      <c r="A753" t="e">
        <f ca="1">E00251514273321</f>
        <v>#NAME?</v>
      </c>
      <c r="B753">
        <v>6046</v>
      </c>
      <c r="C753" t="s">
        <v>16</v>
      </c>
      <c r="D753" s="1">
        <v>41297</v>
      </c>
      <c r="E753">
        <v>1</v>
      </c>
      <c r="F753">
        <v>1</v>
      </c>
      <c r="G753">
        <v>5732</v>
      </c>
      <c r="H753" t="s">
        <v>290</v>
      </c>
      <c r="J753" t="s">
        <v>13</v>
      </c>
      <c r="K753">
        <v>52</v>
      </c>
    </row>
    <row r="754" spans="1:11">
      <c r="A754" t="e">
        <f ca="1">E00251531964221</f>
        <v>#NAME?</v>
      </c>
      <c r="B754">
        <v>746</v>
      </c>
      <c r="C754" t="s">
        <v>31</v>
      </c>
      <c r="D754" s="1">
        <v>42762</v>
      </c>
      <c r="E754">
        <v>0</v>
      </c>
      <c r="F754">
        <v>1</v>
      </c>
      <c r="G754">
        <v>8857</v>
      </c>
      <c r="H754" t="s">
        <v>239</v>
      </c>
      <c r="J754" t="s">
        <v>13</v>
      </c>
      <c r="K754">
        <v>46</v>
      </c>
    </row>
    <row r="755" spans="1:11">
      <c r="A755" t="e">
        <f ca="1">E00251613874121</f>
        <v>#NAME?</v>
      </c>
      <c r="B755">
        <v>148</v>
      </c>
      <c r="C755" t="s">
        <v>18</v>
      </c>
      <c r="D755" s="1">
        <v>40936</v>
      </c>
      <c r="E755">
        <v>3</v>
      </c>
      <c r="F755">
        <v>1</v>
      </c>
      <c r="G755">
        <v>8876</v>
      </c>
      <c r="H755" t="s">
        <v>220</v>
      </c>
      <c r="J755" t="s">
        <v>13</v>
      </c>
      <c r="K755">
        <v>45</v>
      </c>
    </row>
    <row r="756" spans="1:11">
      <c r="A756" t="e">
        <f ca="1">E00251715544321</f>
        <v>#NAME?</v>
      </c>
      <c r="B756">
        <v>767</v>
      </c>
      <c r="C756" t="s">
        <v>45</v>
      </c>
      <c r="D756" s="1">
        <v>42115</v>
      </c>
      <c r="F756">
        <v>0</v>
      </c>
      <c r="G756">
        <v>7534</v>
      </c>
      <c r="H756" t="s">
        <v>65</v>
      </c>
      <c r="I756" t="s">
        <v>29</v>
      </c>
      <c r="J756" t="s">
        <v>30</v>
      </c>
      <c r="K756">
        <v>43</v>
      </c>
    </row>
    <row r="757" spans="1:11">
      <c r="A757" t="e">
        <f ca="1">E00251533608121</f>
        <v>#NAME?</v>
      </c>
      <c r="B757">
        <v>770</v>
      </c>
      <c r="C757" t="s">
        <v>388</v>
      </c>
      <c r="D757" s="1">
        <v>42762</v>
      </c>
      <c r="E757">
        <v>0</v>
      </c>
      <c r="F757">
        <v>0</v>
      </c>
      <c r="G757">
        <v>3889</v>
      </c>
      <c r="H757" t="s">
        <v>66</v>
      </c>
      <c r="J757" t="s">
        <v>13</v>
      </c>
      <c r="K757">
        <v>54</v>
      </c>
    </row>
    <row r="758" spans="1:11">
      <c r="A758" t="e">
        <f ca="1">E00251524957221</f>
        <v>#NAME?</v>
      </c>
      <c r="B758">
        <v>746</v>
      </c>
      <c r="C758" t="s">
        <v>31</v>
      </c>
      <c r="D758" s="1">
        <v>42395</v>
      </c>
      <c r="E758">
        <v>8</v>
      </c>
      <c r="F758">
        <v>1</v>
      </c>
      <c r="G758">
        <v>4439</v>
      </c>
      <c r="H758" t="s">
        <v>389</v>
      </c>
      <c r="J758" t="s">
        <v>13</v>
      </c>
      <c r="K758">
        <v>56</v>
      </c>
    </row>
    <row r="759" spans="1:11">
      <c r="A759" t="e">
        <f ca="1">E00251528743621</f>
        <v>#NAME?</v>
      </c>
      <c r="B759">
        <v>6046</v>
      </c>
      <c r="C759" t="s">
        <v>16</v>
      </c>
      <c r="D759" s="1">
        <v>42747</v>
      </c>
      <c r="E759">
        <v>2</v>
      </c>
      <c r="F759">
        <v>1</v>
      </c>
      <c r="G759">
        <v>9199</v>
      </c>
      <c r="H759" t="s">
        <v>390</v>
      </c>
      <c r="J759" t="s">
        <v>13</v>
      </c>
      <c r="K759">
        <v>54</v>
      </c>
    </row>
    <row r="760" spans="1:11">
      <c r="A760" t="e">
        <f ca="1">E00251617643721</f>
        <v>#NAME?</v>
      </c>
      <c r="B760">
        <v>718</v>
      </c>
      <c r="C760" t="s">
        <v>96</v>
      </c>
      <c r="D760" s="1">
        <v>42010</v>
      </c>
      <c r="E760">
        <v>1</v>
      </c>
      <c r="F760">
        <v>1</v>
      </c>
      <c r="G760">
        <v>8361</v>
      </c>
      <c r="H760" t="s">
        <v>391</v>
      </c>
      <c r="J760" t="s">
        <v>13</v>
      </c>
      <c r="K760">
        <v>47</v>
      </c>
    </row>
    <row r="761" spans="1:11">
      <c r="A761" t="e">
        <f ca="1">E00251617643721</f>
        <v>#NAME?</v>
      </c>
      <c r="B761">
        <v>718</v>
      </c>
      <c r="C761" t="s">
        <v>96</v>
      </c>
      <c r="D761" s="1">
        <v>42010</v>
      </c>
      <c r="E761">
        <v>1</v>
      </c>
      <c r="F761">
        <v>2</v>
      </c>
      <c r="G761">
        <v>8659</v>
      </c>
      <c r="H761" t="s">
        <v>43</v>
      </c>
      <c r="J761" t="s">
        <v>13</v>
      </c>
      <c r="K761">
        <v>47</v>
      </c>
    </row>
    <row r="762" spans="1:11">
      <c r="A762" t="e">
        <f ca="1">E00251617643721</f>
        <v>#NAME?</v>
      </c>
      <c r="B762">
        <v>744</v>
      </c>
      <c r="C762" t="s">
        <v>34</v>
      </c>
      <c r="D762" s="1">
        <v>41656</v>
      </c>
      <c r="E762">
        <v>0</v>
      </c>
      <c r="F762">
        <v>0</v>
      </c>
      <c r="G762">
        <v>4946</v>
      </c>
      <c r="H762" t="s">
        <v>151</v>
      </c>
      <c r="J762" t="s">
        <v>13</v>
      </c>
      <c r="K762">
        <v>46</v>
      </c>
    </row>
    <row r="763" spans="1:11">
      <c r="A763" t="e">
        <f ca="1">E00251427391321</f>
        <v>#NAME?</v>
      </c>
      <c r="B763">
        <v>771</v>
      </c>
      <c r="C763" t="s">
        <v>138</v>
      </c>
      <c r="D763" s="1">
        <v>40912</v>
      </c>
      <c r="E763">
        <v>0</v>
      </c>
      <c r="F763">
        <v>1</v>
      </c>
      <c r="G763">
        <v>9929</v>
      </c>
      <c r="H763" t="s">
        <v>58</v>
      </c>
      <c r="J763" t="s">
        <v>13</v>
      </c>
      <c r="K763">
        <v>44</v>
      </c>
    </row>
    <row r="764" spans="1:11">
      <c r="A764" t="e">
        <f ca="1">E00251513253421</f>
        <v>#NAME?</v>
      </c>
      <c r="B764">
        <v>833</v>
      </c>
      <c r="C764" t="s">
        <v>184</v>
      </c>
      <c r="D764" s="1">
        <v>42018</v>
      </c>
      <c r="E764">
        <v>0</v>
      </c>
      <c r="F764">
        <v>0</v>
      </c>
      <c r="G764">
        <v>5305</v>
      </c>
      <c r="H764" t="s">
        <v>81</v>
      </c>
      <c r="J764" t="s">
        <v>13</v>
      </c>
      <c r="K764">
        <v>49</v>
      </c>
    </row>
    <row r="765" spans="1:11">
      <c r="A765" t="e">
        <f ca="1">E00251532489321</f>
        <v>#NAME?</v>
      </c>
      <c r="B765">
        <v>757</v>
      </c>
      <c r="C765" t="s">
        <v>153</v>
      </c>
      <c r="D765" s="1">
        <v>41828</v>
      </c>
      <c r="F765">
        <v>0</v>
      </c>
      <c r="G765">
        <v>8824</v>
      </c>
      <c r="H765" t="s">
        <v>392</v>
      </c>
      <c r="I765" t="s">
        <v>29</v>
      </c>
      <c r="J765" t="s">
        <v>30</v>
      </c>
      <c r="K765">
        <v>40</v>
      </c>
    </row>
    <row r="766" spans="1:11">
      <c r="A766" t="e">
        <f ca="1">E00251432430821</f>
        <v>#NAME?</v>
      </c>
      <c r="B766">
        <v>6046</v>
      </c>
      <c r="C766" t="s">
        <v>16</v>
      </c>
      <c r="D766" s="1">
        <v>41653</v>
      </c>
      <c r="E766">
        <v>0</v>
      </c>
      <c r="F766">
        <v>0</v>
      </c>
      <c r="G766">
        <v>7768</v>
      </c>
      <c r="H766" t="s">
        <v>393</v>
      </c>
      <c r="J766" t="s">
        <v>13</v>
      </c>
      <c r="K766">
        <v>55</v>
      </c>
    </row>
    <row r="767" spans="1:11">
      <c r="A767" t="e">
        <f ca="1">E00251532351021</f>
        <v>#NAME?</v>
      </c>
      <c r="B767">
        <v>6046</v>
      </c>
      <c r="C767" t="s">
        <v>16</v>
      </c>
      <c r="D767" s="1">
        <v>41659</v>
      </c>
      <c r="E767">
        <v>9</v>
      </c>
      <c r="F767">
        <v>6</v>
      </c>
      <c r="G767">
        <v>9923</v>
      </c>
      <c r="H767" t="s">
        <v>311</v>
      </c>
      <c r="J767" t="s">
        <v>13</v>
      </c>
      <c r="K7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2020-06-17T15:56:44Z</dcterms:created>
  <dcterms:modified xsi:type="dcterms:W3CDTF">2020-06-17T15:57:13Z</dcterms:modified>
  <cp:category/>
  <cp:contentStatus/>
</cp:coreProperties>
</file>