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FCC\"/>
    </mc:Choice>
  </mc:AlternateContent>
  <xr:revisionPtr revIDLastSave="0" documentId="8_{D556230B-259E-48A4-A496-CDE71E00AFB7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</calcChain>
</file>

<file path=xl/sharedStrings.xml><?xml version="1.0" encoding="utf-8"?>
<sst xmlns="http://schemas.openxmlformats.org/spreadsheetml/2006/main" count="2894" uniqueCount="1454">
  <si>
    <t>entity_id</t>
  </si>
  <si>
    <t>CALC_AVG_PESO</t>
  </si>
  <si>
    <t>CALC_AVG_HEIGHT</t>
  </si>
  <si>
    <t>CALC_AVG_CINTURA</t>
  </si>
  <si>
    <t>CALC_AVG_CADERA</t>
  </si>
  <si>
    <t>BMI</t>
  </si>
  <si>
    <t>WHR</t>
  </si>
  <si>
    <t>BMI_WHO</t>
  </si>
  <si>
    <t>BMI_DEEP</t>
  </si>
  <si>
    <t>BMI_WHO_OBESITY</t>
  </si>
  <si>
    <t>WHR_WHO</t>
  </si>
  <si>
    <t>WHR_WHO_OBESITY</t>
  </si>
  <si>
    <t>WAIST_HIGH_RISK</t>
  </si>
  <si>
    <t>BMI_WAIST_RISK</t>
  </si>
  <si>
    <t>101.4</t>
  </si>
  <si>
    <t>156.25</t>
  </si>
  <si>
    <t>108.5</t>
  </si>
  <si>
    <t>129.5</t>
  </si>
  <si>
    <t>41.53</t>
  </si>
  <si>
    <t>0.84</t>
  </si>
  <si>
    <t>71.4</t>
  </si>
  <si>
    <t>173.65</t>
  </si>
  <si>
    <t>23.68</t>
  </si>
  <si>
    <t>0.85</t>
  </si>
  <si>
    <t>70.65</t>
  </si>
  <si>
    <t>79.15</t>
  </si>
  <si>
    <t>23.34</t>
  </si>
  <si>
    <t>0.78</t>
  </si>
  <si>
    <t>178.95</t>
  </si>
  <si>
    <t>75.2</t>
  </si>
  <si>
    <t>22.8</t>
  </si>
  <si>
    <t>0.77</t>
  </si>
  <si>
    <t>86.05</t>
  </si>
  <si>
    <t>148.7</t>
  </si>
  <si>
    <t>111.25</t>
  </si>
  <si>
    <t>123.75</t>
  </si>
  <si>
    <t>38.92</t>
  </si>
  <si>
    <t>0.9</t>
  </si>
  <si>
    <t>78.95</t>
  </si>
  <si>
    <t>165.05</t>
  </si>
  <si>
    <t>105.15</t>
  </si>
  <si>
    <t>109.5</t>
  </si>
  <si>
    <t>28.98</t>
  </si>
  <si>
    <t>0.96</t>
  </si>
  <si>
    <t>67.6</t>
  </si>
  <si>
    <t>159.6</t>
  </si>
  <si>
    <t>92.5</t>
  </si>
  <si>
    <t>103.25</t>
  </si>
  <si>
    <t>26.54</t>
  </si>
  <si>
    <t>103.75</t>
  </si>
  <si>
    <t>37.27</t>
  </si>
  <si>
    <t>0.83</t>
  </si>
  <si>
    <t>64.25</t>
  </si>
  <si>
    <t>167.6</t>
  </si>
  <si>
    <t>84.85</t>
  </si>
  <si>
    <t>104.95</t>
  </si>
  <si>
    <t>22.87</t>
  </si>
  <si>
    <t>0.81</t>
  </si>
  <si>
    <t>95.8</t>
  </si>
  <si>
    <t>33.54</t>
  </si>
  <si>
    <t>0.87</t>
  </si>
  <si>
    <t>74.8</t>
  </si>
  <si>
    <t>152.9</t>
  </si>
  <si>
    <t>104.25</t>
  </si>
  <si>
    <t>107.2</t>
  </si>
  <si>
    <t>0.97</t>
  </si>
  <si>
    <t>58.4</t>
  </si>
  <si>
    <t>155.5</t>
  </si>
  <si>
    <t>86.75</t>
  </si>
  <si>
    <t>97.5</t>
  </si>
  <si>
    <t>24.15</t>
  </si>
  <si>
    <t>0.89</t>
  </si>
  <si>
    <t>92.75</t>
  </si>
  <si>
    <t>33.66</t>
  </si>
  <si>
    <t>0.93</t>
  </si>
  <si>
    <t>29.05</t>
  </si>
  <si>
    <t>0.88</t>
  </si>
  <si>
    <t>23.2</t>
  </si>
  <si>
    <t>25.1</t>
  </si>
  <si>
    <t>0.92</t>
  </si>
  <si>
    <t>101.5</t>
  </si>
  <si>
    <t>24.52</t>
  </si>
  <si>
    <t>0.79</t>
  </si>
  <si>
    <t>24.61</t>
  </si>
  <si>
    <t>26.45</t>
  </si>
  <si>
    <t>41.77</t>
  </si>
  <si>
    <t>28.34</t>
  </si>
  <si>
    <t>0.94</t>
  </si>
  <si>
    <t>23.71</t>
  </si>
  <si>
    <t>0.75</t>
  </si>
  <si>
    <t>20.8</t>
  </si>
  <si>
    <t>0.76</t>
  </si>
  <si>
    <t>27.34</t>
  </si>
  <si>
    <t>0.91</t>
  </si>
  <si>
    <t>32.69</t>
  </si>
  <si>
    <t>79.5</t>
  </si>
  <si>
    <t>25.67</t>
  </si>
  <si>
    <t>56.9</t>
  </si>
  <si>
    <t>85.5</t>
  </si>
  <si>
    <t>96.5</t>
  </si>
  <si>
    <t>20.9</t>
  </si>
  <si>
    <t>73.65</t>
  </si>
  <si>
    <t>176.5</t>
  </si>
  <si>
    <t>84.5</t>
  </si>
  <si>
    <t>23.64</t>
  </si>
  <si>
    <t>83.5</t>
  </si>
  <si>
    <t>107.5</t>
  </si>
  <si>
    <t>27.9</t>
  </si>
  <si>
    <t>26.17</t>
  </si>
  <si>
    <t>81.6</t>
  </si>
  <si>
    <t>106.5</t>
  </si>
  <si>
    <t>28.91</t>
  </si>
  <si>
    <t>0.95</t>
  </si>
  <si>
    <t>26.22</t>
  </si>
  <si>
    <t>1.14</t>
  </si>
  <si>
    <t>81.05</t>
  </si>
  <si>
    <t>30.88</t>
  </si>
  <si>
    <t>85.15</t>
  </si>
  <si>
    <t>175.5</t>
  </si>
  <si>
    <t>27.65</t>
  </si>
  <si>
    <t>30.96</t>
  </si>
  <si>
    <t>0.98</t>
  </si>
  <si>
    <t>26.7</t>
  </si>
  <si>
    <t>64.5</t>
  </si>
  <si>
    <t>25.2</t>
  </si>
  <si>
    <t>104.3</t>
  </si>
  <si>
    <t>110.5</t>
  </si>
  <si>
    <t>30.15</t>
  </si>
  <si>
    <t>71.5</t>
  </si>
  <si>
    <t>113.25</t>
  </si>
  <si>
    <t>27.58</t>
  </si>
  <si>
    <t>0.8</t>
  </si>
  <si>
    <t>77.2</t>
  </si>
  <si>
    <t>97.75</t>
  </si>
  <si>
    <t>100.25</t>
  </si>
  <si>
    <t>26.71</t>
  </si>
  <si>
    <t>82.8</t>
  </si>
  <si>
    <t>93.1</t>
  </si>
  <si>
    <t>104.75</t>
  </si>
  <si>
    <t>26.13</t>
  </si>
  <si>
    <t>25.17</t>
  </si>
  <si>
    <t>23.05</t>
  </si>
  <si>
    <t>28.28</t>
  </si>
  <si>
    <t>30.86</t>
  </si>
  <si>
    <t>27.27</t>
  </si>
  <si>
    <t>70.8</t>
  </si>
  <si>
    <t>171.3</t>
  </si>
  <si>
    <t>88.15</t>
  </si>
  <si>
    <t>24.13</t>
  </si>
  <si>
    <t>69.95</t>
  </si>
  <si>
    <t>153.5</t>
  </si>
  <si>
    <t>88.5</t>
  </si>
  <si>
    <t>29.69</t>
  </si>
  <si>
    <t>30.3</t>
  </si>
  <si>
    <t>78.5</t>
  </si>
  <si>
    <t>165.35</t>
  </si>
  <si>
    <t>28.71</t>
  </si>
  <si>
    <t>26.35</t>
  </si>
  <si>
    <t>1.21</t>
  </si>
  <si>
    <t>80.45</t>
  </si>
  <si>
    <t>87.75</t>
  </si>
  <si>
    <t>99.75</t>
  </si>
  <si>
    <t>29.55</t>
  </si>
  <si>
    <t>32.66</t>
  </si>
  <si>
    <t>72.2</t>
  </si>
  <si>
    <t>86.5</t>
  </si>
  <si>
    <t>101.25</t>
  </si>
  <si>
    <t>27.85</t>
  </si>
  <si>
    <t>22.94</t>
  </si>
  <si>
    <t>25.71</t>
  </si>
  <si>
    <t>103.3</t>
  </si>
  <si>
    <t>161.1</t>
  </si>
  <si>
    <t>39.8</t>
  </si>
  <si>
    <t>68.6</t>
  </si>
  <si>
    <t>157.65</t>
  </si>
  <si>
    <t>95.95</t>
  </si>
  <si>
    <t>27.6</t>
  </si>
  <si>
    <t>57.25</t>
  </si>
  <si>
    <t>167.5</t>
  </si>
  <si>
    <t>81.5</t>
  </si>
  <si>
    <t>98.5</t>
  </si>
  <si>
    <t>20.41</t>
  </si>
  <si>
    <t>72.85</t>
  </si>
  <si>
    <t>153.25</t>
  </si>
  <si>
    <t>95.5</t>
  </si>
  <si>
    <t>31.02</t>
  </si>
  <si>
    <t>29.56</t>
  </si>
  <si>
    <t>65.9</t>
  </si>
  <si>
    <t>28.52</t>
  </si>
  <si>
    <t>69.65</t>
  </si>
  <si>
    <t>160.2</t>
  </si>
  <si>
    <t>80.2</t>
  </si>
  <si>
    <t>96.8</t>
  </si>
  <si>
    <t>27.14</t>
  </si>
  <si>
    <t>72.6</t>
  </si>
  <si>
    <t>90.25</t>
  </si>
  <si>
    <t>85.65</t>
  </si>
  <si>
    <t>180.6</t>
  </si>
  <si>
    <t>103.5</t>
  </si>
  <si>
    <t>108.75</t>
  </si>
  <si>
    <t>26.26</t>
  </si>
  <si>
    <t>90.5</t>
  </si>
  <si>
    <t>29.59</t>
  </si>
  <si>
    <t>23.59</t>
  </si>
  <si>
    <t>20.96</t>
  </si>
  <si>
    <t>36.44</t>
  </si>
  <si>
    <t>24.84</t>
  </si>
  <si>
    <t>0.82</t>
  </si>
  <si>
    <t>23.57</t>
  </si>
  <si>
    <t>24.89</t>
  </si>
  <si>
    <t>21.22</t>
  </si>
  <si>
    <t>22.98</t>
  </si>
  <si>
    <t>55.55</t>
  </si>
  <si>
    <t>162.6</t>
  </si>
  <si>
    <t>72.1</t>
  </si>
  <si>
    <t>87.9</t>
  </si>
  <si>
    <t>21.01</t>
  </si>
  <si>
    <t>84.4</t>
  </si>
  <si>
    <t>168.15</t>
  </si>
  <si>
    <t>109.25</t>
  </si>
  <si>
    <t>29.85</t>
  </si>
  <si>
    <t>22.66</t>
  </si>
  <si>
    <t>23.73</t>
  </si>
  <si>
    <t>22.48</t>
  </si>
  <si>
    <t>24.46</t>
  </si>
  <si>
    <t>89.5</t>
  </si>
  <si>
    <t>26.75</t>
  </si>
  <si>
    <t>22.28</t>
  </si>
  <si>
    <t>1.05</t>
  </si>
  <si>
    <t>30.47</t>
  </si>
  <si>
    <t>33.75</t>
  </si>
  <si>
    <t>1.04</t>
  </si>
  <si>
    <t>25.25</t>
  </si>
  <si>
    <t>25.15</t>
  </si>
  <si>
    <t>26.56</t>
  </si>
  <si>
    <t>29.41</t>
  </si>
  <si>
    <t>26.78</t>
  </si>
  <si>
    <t>1.03</t>
  </si>
  <si>
    <t>30.48</t>
  </si>
  <si>
    <t>68.25</t>
  </si>
  <si>
    <t>83.75</t>
  </si>
  <si>
    <t>107.75</t>
  </si>
  <si>
    <t>26.3</t>
  </si>
  <si>
    <t>29.74</t>
  </si>
  <si>
    <t>26.77</t>
  </si>
  <si>
    <t>0.99</t>
  </si>
  <si>
    <t>21.26</t>
  </si>
  <si>
    <t>26.4</t>
  </si>
  <si>
    <t>18.34</t>
  </si>
  <si>
    <t>0.72</t>
  </si>
  <si>
    <t>24.62</t>
  </si>
  <si>
    <t>31.44</t>
  </si>
  <si>
    <t>30.08</t>
  </si>
  <si>
    <t>21.83</t>
  </si>
  <si>
    <t>27.29</t>
  </si>
  <si>
    <t>29.78</t>
  </si>
  <si>
    <t>56.5</t>
  </si>
  <si>
    <t>158.95</t>
  </si>
  <si>
    <t>73.25</t>
  </si>
  <si>
    <t>95.75</t>
  </si>
  <si>
    <t>22.36</t>
  </si>
  <si>
    <t>82.35</t>
  </si>
  <si>
    <t>175.9</t>
  </si>
  <si>
    <t>93.85</t>
  </si>
  <si>
    <t>102.5</t>
  </si>
  <si>
    <t>26.62</t>
  </si>
  <si>
    <t>60.6</t>
  </si>
  <si>
    <t>154.5</t>
  </si>
  <si>
    <t>102.25</t>
  </si>
  <si>
    <t>25.39</t>
  </si>
  <si>
    <t>95.65</t>
  </si>
  <si>
    <t>181.25</t>
  </si>
  <si>
    <t>114.5</t>
  </si>
  <si>
    <t>29.12</t>
  </si>
  <si>
    <t>96.6</t>
  </si>
  <si>
    <t>172.45</t>
  </si>
  <si>
    <t>105.5</t>
  </si>
  <si>
    <t>32.48</t>
  </si>
  <si>
    <t>54.2</t>
  </si>
  <si>
    <t>169.5</t>
  </si>
  <si>
    <t>68.75</t>
  </si>
  <si>
    <t>93.5</t>
  </si>
  <si>
    <t>18.87</t>
  </si>
  <si>
    <t>0.74</t>
  </si>
  <si>
    <t>67.7</t>
  </si>
  <si>
    <t>93.35</t>
  </si>
  <si>
    <t>26.12</t>
  </si>
  <si>
    <t>62.1</t>
  </si>
  <si>
    <t>156.7</t>
  </si>
  <si>
    <t>25.29</t>
  </si>
  <si>
    <t>81.85</t>
  </si>
  <si>
    <t>28.32</t>
  </si>
  <si>
    <t>169.8</t>
  </si>
  <si>
    <t>28.09</t>
  </si>
  <si>
    <t>90.7</t>
  </si>
  <si>
    <t>181.35</t>
  </si>
  <si>
    <t>103.15</t>
  </si>
  <si>
    <t>104.5</t>
  </si>
  <si>
    <t>72.05</t>
  </si>
  <si>
    <t>26.15</t>
  </si>
  <si>
    <t>93.3</t>
  </si>
  <si>
    <t>149.25</t>
  </si>
  <si>
    <t>116.75</t>
  </si>
  <si>
    <t>131.25</t>
  </si>
  <si>
    <t>41.88</t>
  </si>
  <si>
    <t>92.05</t>
  </si>
  <si>
    <t>32.23</t>
  </si>
  <si>
    <t>74.05</t>
  </si>
  <si>
    <t>28.93</t>
  </si>
  <si>
    <t>82.05</t>
  </si>
  <si>
    <t>28.39</t>
  </si>
  <si>
    <t>104.4</t>
  </si>
  <si>
    <t>160.6</t>
  </si>
  <si>
    <t>40.48</t>
  </si>
  <si>
    <t>163.1</t>
  </si>
  <si>
    <t>137.1</t>
  </si>
  <si>
    <t>40.6</t>
  </si>
  <si>
    <t>67.15</t>
  </si>
  <si>
    <t>25.27</t>
  </si>
  <si>
    <t>0.66</t>
  </si>
  <si>
    <t>54.75</t>
  </si>
  <si>
    <t>82.5</t>
  </si>
  <si>
    <t>22.5</t>
  </si>
  <si>
    <t>84.1</t>
  </si>
  <si>
    <t>169.25</t>
  </si>
  <si>
    <t>29.36</t>
  </si>
  <si>
    <t>73.95</t>
  </si>
  <si>
    <t>22.57</t>
  </si>
  <si>
    <t>106.25</t>
  </si>
  <si>
    <t>25.48</t>
  </si>
  <si>
    <t>54.8</t>
  </si>
  <si>
    <t>165.4</t>
  </si>
  <si>
    <t>20.03</t>
  </si>
  <si>
    <t>166.25</t>
  </si>
  <si>
    <t>27.5</t>
  </si>
  <si>
    <t>82.4</t>
  </si>
  <si>
    <t>177.3</t>
  </si>
  <si>
    <t>26.21</t>
  </si>
  <si>
    <t>75.5</t>
  </si>
  <si>
    <t>25.52</t>
  </si>
  <si>
    <t>59.25</t>
  </si>
  <si>
    <t>82.25</t>
  </si>
  <si>
    <t>99.5</t>
  </si>
  <si>
    <t>25.34</t>
  </si>
  <si>
    <t>130.7</t>
  </si>
  <si>
    <t>183.55</t>
  </si>
  <si>
    <t>124.1</t>
  </si>
  <si>
    <t>134.5</t>
  </si>
  <si>
    <t>38.79</t>
  </si>
  <si>
    <t>89.65</t>
  </si>
  <si>
    <t>174.5</t>
  </si>
  <si>
    <t>29.44</t>
  </si>
  <si>
    <t>76.1</t>
  </si>
  <si>
    <t>173.7</t>
  </si>
  <si>
    <t>25.22</t>
  </si>
  <si>
    <t>72.55</t>
  </si>
  <si>
    <t>173.1</t>
  </si>
  <si>
    <t>93.75</t>
  </si>
  <si>
    <t>97.7</t>
  </si>
  <si>
    <t>24.21</t>
  </si>
  <si>
    <t>84.55</t>
  </si>
  <si>
    <t>163.3</t>
  </si>
  <si>
    <t>31.71</t>
  </si>
  <si>
    <t>157.1</t>
  </si>
  <si>
    <t>113.5</t>
  </si>
  <si>
    <t>123.5</t>
  </si>
  <si>
    <t>35.55</t>
  </si>
  <si>
    <t>61.9</t>
  </si>
  <si>
    <t>154.2</t>
  </si>
  <si>
    <t>26.03</t>
  </si>
  <si>
    <t>66.2</t>
  </si>
  <si>
    <t>166.3</t>
  </si>
  <si>
    <t>23.94</t>
  </si>
  <si>
    <t>188.05</t>
  </si>
  <si>
    <t>29.97</t>
  </si>
  <si>
    <t>123.55</t>
  </si>
  <si>
    <t>161.3</t>
  </si>
  <si>
    <t>47.49</t>
  </si>
  <si>
    <t>70.5</t>
  </si>
  <si>
    <t>163.75</t>
  </si>
  <si>
    <t>91.5</t>
  </si>
  <si>
    <t>26.29</t>
  </si>
  <si>
    <t>36.42</t>
  </si>
  <si>
    <t>32.24</t>
  </si>
  <si>
    <t>87.85</t>
  </si>
  <si>
    <t>169.95</t>
  </si>
  <si>
    <t>30.42</t>
  </si>
  <si>
    <t>88.7</t>
  </si>
  <si>
    <t>172.1</t>
  </si>
  <si>
    <t>105.25</t>
  </si>
  <si>
    <t>29.95</t>
  </si>
  <si>
    <t>88.1</t>
  </si>
  <si>
    <t>154.1</t>
  </si>
  <si>
    <t>123.25</t>
  </si>
  <si>
    <t>37.1</t>
  </si>
  <si>
    <t>59.4</t>
  </si>
  <si>
    <t>156.3</t>
  </si>
  <si>
    <t>77.05</t>
  </si>
  <si>
    <t>101.95</t>
  </si>
  <si>
    <t>24.31</t>
  </si>
  <si>
    <t>83.2</t>
  </si>
  <si>
    <t>191.45</t>
  </si>
  <si>
    <t>100.5</t>
  </si>
  <si>
    <t>22.7</t>
  </si>
  <si>
    <t>85.1</t>
  </si>
  <si>
    <t>160.5</t>
  </si>
  <si>
    <t>33.04</t>
  </si>
  <si>
    <t>102.65</t>
  </si>
  <si>
    <t>175.25</t>
  </si>
  <si>
    <t>33.42</t>
  </si>
  <si>
    <t>63.55</t>
  </si>
  <si>
    <t>153.55</t>
  </si>
  <si>
    <t>105.9</t>
  </si>
  <si>
    <t>26.95</t>
  </si>
  <si>
    <t>92.4</t>
  </si>
  <si>
    <t>173.95</t>
  </si>
  <si>
    <t>99.9</t>
  </si>
  <si>
    <t>108.15</t>
  </si>
  <si>
    <t>30.54</t>
  </si>
  <si>
    <t>89.2</t>
  </si>
  <si>
    <t>164.2</t>
  </si>
  <si>
    <t>33.08</t>
  </si>
  <si>
    <t>73.35</t>
  </si>
  <si>
    <t>159.25</t>
  </si>
  <si>
    <t>88.75</t>
  </si>
  <si>
    <t>28.92</t>
  </si>
  <si>
    <t>96.35</t>
  </si>
  <si>
    <t>178.4</t>
  </si>
  <si>
    <t>30.27</t>
  </si>
  <si>
    <t>179.55</t>
  </si>
  <si>
    <t>25.75</t>
  </si>
  <si>
    <t>58.15</t>
  </si>
  <si>
    <t>161.5</t>
  </si>
  <si>
    <t>76.5</t>
  </si>
  <si>
    <t>22.29</t>
  </si>
  <si>
    <t>58.35</t>
  </si>
  <si>
    <t>153.9</t>
  </si>
  <si>
    <t>84.25</t>
  </si>
  <si>
    <t>24.64</t>
  </si>
  <si>
    <t>0.86</t>
  </si>
  <si>
    <t>152.6</t>
  </si>
  <si>
    <t>69.5</t>
  </si>
  <si>
    <t>23.53</t>
  </si>
  <si>
    <t>0.73</t>
  </si>
  <si>
    <t>175.55</t>
  </si>
  <si>
    <t>111.85</t>
  </si>
  <si>
    <t>110.9</t>
  </si>
  <si>
    <t>32.37</t>
  </si>
  <si>
    <t>1.01</t>
  </si>
  <si>
    <t>102.1</t>
  </si>
  <si>
    <t>184.5</t>
  </si>
  <si>
    <t>29.99</t>
  </si>
  <si>
    <t>1.07</t>
  </si>
  <si>
    <t>80.4</t>
  </si>
  <si>
    <t>27.18</t>
  </si>
  <si>
    <t>163.15</t>
  </si>
  <si>
    <t>70.9</t>
  </si>
  <si>
    <t>28.76</t>
  </si>
  <si>
    <t>87.5</t>
  </si>
  <si>
    <t>168.5</t>
  </si>
  <si>
    <t>68.4</t>
  </si>
  <si>
    <t>23.95</t>
  </si>
  <si>
    <t>80.7</t>
  </si>
  <si>
    <t>155.3</t>
  </si>
  <si>
    <t>33.46</t>
  </si>
  <si>
    <t>161.4</t>
  </si>
  <si>
    <t>27.64</t>
  </si>
  <si>
    <t>158.5</t>
  </si>
  <si>
    <t>24.28</t>
  </si>
  <si>
    <t>31.78</t>
  </si>
  <si>
    <t>63.8</t>
  </si>
  <si>
    <t>155.75</t>
  </si>
  <si>
    <t>25.73</t>
  </si>
  <si>
    <t>108.9</t>
  </si>
  <si>
    <t>179.1</t>
  </si>
  <si>
    <t>33.95</t>
  </si>
  <si>
    <t>163.8</t>
  </si>
  <si>
    <t>30.38</t>
  </si>
  <si>
    <t>36.29</t>
  </si>
  <si>
    <t>160.7</t>
  </si>
  <si>
    <t>29.47</t>
  </si>
  <si>
    <t>81.7</t>
  </si>
  <si>
    <t>170.7</t>
  </si>
  <si>
    <t>28.04</t>
  </si>
  <si>
    <t>32.79</t>
  </si>
  <si>
    <t>81.3</t>
  </si>
  <si>
    <t>26.55</t>
  </si>
  <si>
    <t>84.15</t>
  </si>
  <si>
    <t>27.48</t>
  </si>
  <si>
    <t>72.9</t>
  </si>
  <si>
    <t>29.86</t>
  </si>
  <si>
    <t>104.15</t>
  </si>
  <si>
    <t>127.5</t>
  </si>
  <si>
    <t>41.2</t>
  </si>
  <si>
    <t>1.06</t>
  </si>
  <si>
    <t>25.97</t>
  </si>
  <si>
    <t>84.95</t>
  </si>
  <si>
    <t>154.45</t>
  </si>
  <si>
    <t>35.61</t>
  </si>
  <si>
    <t>62.9</t>
  </si>
  <si>
    <t>152.5</t>
  </si>
  <si>
    <t>27.05</t>
  </si>
  <si>
    <t>32.81</t>
  </si>
  <si>
    <t>26.5</t>
  </si>
  <si>
    <t>77.7</t>
  </si>
  <si>
    <t>27.04</t>
  </si>
  <si>
    <t>84.7</t>
  </si>
  <si>
    <t>33.09</t>
  </si>
  <si>
    <t>157.45</t>
  </si>
  <si>
    <t>35.9</t>
  </si>
  <si>
    <t>75.8</t>
  </si>
  <si>
    <t>164.5</t>
  </si>
  <si>
    <t>28.01</t>
  </si>
  <si>
    <t>66.3</t>
  </si>
  <si>
    <t>166.75</t>
  </si>
  <si>
    <t>23.84</t>
  </si>
  <si>
    <t>66.7</t>
  </si>
  <si>
    <t>21.9</t>
  </si>
  <si>
    <t>165.5</t>
  </si>
  <si>
    <t>27.56</t>
  </si>
  <si>
    <t>34.89</t>
  </si>
  <si>
    <t>83.9</t>
  </si>
  <si>
    <t>32.57</t>
  </si>
  <si>
    <t>56.2</t>
  </si>
  <si>
    <t>166.5</t>
  </si>
  <si>
    <t>20.27</t>
  </si>
  <si>
    <t>88.3</t>
  </si>
  <si>
    <t>175.05</t>
  </si>
  <si>
    <t>28.82</t>
  </si>
  <si>
    <t>29.96</t>
  </si>
  <si>
    <t>71.8</t>
  </si>
  <si>
    <t>152.2</t>
  </si>
  <si>
    <t>22.6</t>
  </si>
  <si>
    <t>99.3</t>
  </si>
  <si>
    <t>31.88</t>
  </si>
  <si>
    <t>80.5</t>
  </si>
  <si>
    <t>33.29</t>
  </si>
  <si>
    <t>59.9</t>
  </si>
  <si>
    <t>24.93</t>
  </si>
  <si>
    <t>83.3</t>
  </si>
  <si>
    <t>165.2</t>
  </si>
  <si>
    <t>30.52</t>
  </si>
  <si>
    <t>29.71</t>
  </si>
  <si>
    <t>148.1</t>
  </si>
  <si>
    <t>172.5</t>
  </si>
  <si>
    <t>49.77</t>
  </si>
  <si>
    <t>102.8</t>
  </si>
  <si>
    <t>32.08</t>
  </si>
  <si>
    <t>84.6</t>
  </si>
  <si>
    <t>29.27</t>
  </si>
  <si>
    <t>87.25</t>
  </si>
  <si>
    <t>173.45</t>
  </si>
  <si>
    <t>88.45</t>
  </si>
  <si>
    <t>175.65</t>
  </si>
  <si>
    <t>28.67</t>
  </si>
  <si>
    <t>59.75</t>
  </si>
  <si>
    <t>155.6</t>
  </si>
  <si>
    <t>24.68</t>
  </si>
  <si>
    <t>163.5</t>
  </si>
  <si>
    <t>28.26</t>
  </si>
  <si>
    <t>29.18</t>
  </si>
  <si>
    <t>83.7</t>
  </si>
  <si>
    <t>32.7</t>
  </si>
  <si>
    <t>57.5</t>
  </si>
  <si>
    <t>26.25</t>
  </si>
  <si>
    <t>87.7</t>
  </si>
  <si>
    <t>168.95</t>
  </si>
  <si>
    <t>30.72</t>
  </si>
  <si>
    <t>69.2</t>
  </si>
  <si>
    <t>64.2</t>
  </si>
  <si>
    <t>24.16</t>
  </si>
  <si>
    <t>24.49</t>
  </si>
  <si>
    <t>24.51</t>
  </si>
  <si>
    <t>76.9</t>
  </si>
  <si>
    <t>89.25</t>
  </si>
  <si>
    <t>102.15</t>
  </si>
  <si>
    <t>111.5</t>
  </si>
  <si>
    <t>31.18</t>
  </si>
  <si>
    <t>106.6</t>
  </si>
  <si>
    <t>39.16</t>
  </si>
  <si>
    <t>73.3</t>
  </si>
  <si>
    <t>57.7</t>
  </si>
  <si>
    <t>23.98</t>
  </si>
  <si>
    <t>22.62</t>
  </si>
  <si>
    <t>22.76</t>
  </si>
  <si>
    <t>29.24</t>
  </si>
  <si>
    <t>161.2</t>
  </si>
  <si>
    <t>122.5</t>
  </si>
  <si>
    <t>116.5</t>
  </si>
  <si>
    <t>38.93</t>
  </si>
  <si>
    <t>71.7</t>
  </si>
  <si>
    <t>23.02</t>
  </si>
  <si>
    <t>25.86</t>
  </si>
  <si>
    <t>62.6</t>
  </si>
  <si>
    <t>164.1</t>
  </si>
  <si>
    <t>23.25</t>
  </si>
  <si>
    <t>74.6</t>
  </si>
  <si>
    <t>157.5</t>
  </si>
  <si>
    <t>30.07</t>
  </si>
  <si>
    <t>81.4</t>
  </si>
  <si>
    <t>21.99</t>
  </si>
  <si>
    <t>130.05</t>
  </si>
  <si>
    <t>119.5</t>
  </si>
  <si>
    <t>146.5</t>
  </si>
  <si>
    <t>49.92</t>
  </si>
  <si>
    <t>65.75</t>
  </si>
  <si>
    <t>73.5</t>
  </si>
  <si>
    <t>0.7</t>
  </si>
  <si>
    <t>71.6</t>
  </si>
  <si>
    <t>27.97</t>
  </si>
  <si>
    <t>82.9</t>
  </si>
  <si>
    <t>164.7</t>
  </si>
  <si>
    <t>115.5</t>
  </si>
  <si>
    <t>30.56</t>
  </si>
  <si>
    <t>175.7</t>
  </si>
  <si>
    <t>26.37</t>
  </si>
  <si>
    <t>65.2</t>
  </si>
  <si>
    <t>155.25</t>
  </si>
  <si>
    <t>80.75</t>
  </si>
  <si>
    <t>182.5</t>
  </si>
  <si>
    <t>117.5</t>
  </si>
  <si>
    <t>35.13</t>
  </si>
  <si>
    <t>63.05</t>
  </si>
  <si>
    <t>26.24</t>
  </si>
  <si>
    <t>94.25</t>
  </si>
  <si>
    <t>38.19</t>
  </si>
  <si>
    <t>74.4</t>
  </si>
  <si>
    <t>31.37</t>
  </si>
  <si>
    <t>62.8</t>
  </si>
  <si>
    <t>148.05</t>
  </si>
  <si>
    <t>28.65</t>
  </si>
  <si>
    <t>166.45</t>
  </si>
  <si>
    <t>112.5</t>
  </si>
  <si>
    <t>31.8</t>
  </si>
  <si>
    <t>72.5</t>
  </si>
  <si>
    <t>171.4</t>
  </si>
  <si>
    <t>86.9</t>
  </si>
  <si>
    <t>168.25</t>
  </si>
  <si>
    <t>30.7</t>
  </si>
  <si>
    <t>70.1</t>
  </si>
  <si>
    <t>153.2</t>
  </si>
  <si>
    <t>29.87</t>
  </si>
  <si>
    <t>85.4</t>
  </si>
  <si>
    <t>30.62</t>
  </si>
  <si>
    <t>77.6</t>
  </si>
  <si>
    <t>26.08</t>
  </si>
  <si>
    <t>108.7</t>
  </si>
  <si>
    <t>161.6</t>
  </si>
  <si>
    <t>41.62</t>
  </si>
  <si>
    <t>59.7</t>
  </si>
  <si>
    <t>168.9</t>
  </si>
  <si>
    <t>20.93</t>
  </si>
  <si>
    <t>65.7</t>
  </si>
  <si>
    <t>78.1</t>
  </si>
  <si>
    <t>180.5</t>
  </si>
  <si>
    <t>23.97</t>
  </si>
  <si>
    <t>90.1</t>
  </si>
  <si>
    <t>35.2</t>
  </si>
  <si>
    <t>28.75</t>
  </si>
  <si>
    <t>1.12</t>
  </si>
  <si>
    <t>31.17</t>
  </si>
  <si>
    <t>29.94</t>
  </si>
  <si>
    <t>24.39</t>
  </si>
  <si>
    <t>24.11</t>
  </si>
  <si>
    <t>30.93</t>
  </si>
  <si>
    <t>28.63</t>
  </si>
  <si>
    <t>28.73</t>
  </si>
  <si>
    <t>22.86</t>
  </si>
  <si>
    <t>24.2</t>
  </si>
  <si>
    <t>60.5</t>
  </si>
  <si>
    <t>24.08</t>
  </si>
  <si>
    <t>96.2</t>
  </si>
  <si>
    <t>34.08</t>
  </si>
  <si>
    <t>67.45</t>
  </si>
  <si>
    <t>24.63</t>
  </si>
  <si>
    <t>85.25</t>
  </si>
  <si>
    <t>35.71</t>
  </si>
  <si>
    <t>97.95</t>
  </si>
  <si>
    <t>176.95</t>
  </si>
  <si>
    <t>111.95</t>
  </si>
  <si>
    <t>31.28</t>
  </si>
  <si>
    <t>79.25</t>
  </si>
  <si>
    <t>22.19</t>
  </si>
  <si>
    <t>61.6</t>
  </si>
  <si>
    <t>104.8</t>
  </si>
  <si>
    <t>177.7</t>
  </si>
  <si>
    <t>33.19</t>
  </si>
  <si>
    <t>78.9</t>
  </si>
  <si>
    <t>160.1</t>
  </si>
  <si>
    <t>30.78</t>
  </si>
  <si>
    <t>66.15</t>
  </si>
  <si>
    <t>24.65</t>
  </si>
  <si>
    <t>78.75</t>
  </si>
  <si>
    <t>28.24</t>
  </si>
  <si>
    <t>86.1</t>
  </si>
  <si>
    <t>176.25</t>
  </si>
  <si>
    <t>27.72</t>
  </si>
  <si>
    <t>30.67</t>
  </si>
  <si>
    <t>91.15</t>
  </si>
  <si>
    <t>29.76</t>
  </si>
  <si>
    <t>165.25</t>
  </si>
  <si>
    <t>37.44</t>
  </si>
  <si>
    <t>54.25</t>
  </si>
  <si>
    <t>160.25</t>
  </si>
  <si>
    <t>21.13</t>
  </si>
  <si>
    <t>80.05</t>
  </si>
  <si>
    <t>154.25</t>
  </si>
  <si>
    <t>99.25</t>
  </si>
  <si>
    <t>112.25</t>
  </si>
  <si>
    <t>33.64</t>
  </si>
  <si>
    <t>67.75</t>
  </si>
  <si>
    <t>158.75</t>
  </si>
  <si>
    <t>26.88</t>
  </si>
  <si>
    <t>155.65</t>
  </si>
  <si>
    <t>101.75</t>
  </si>
  <si>
    <t>36.84</t>
  </si>
  <si>
    <t>74.25</t>
  </si>
  <si>
    <t>27.11</t>
  </si>
  <si>
    <t>78.25</t>
  </si>
  <si>
    <t>89.75</t>
  </si>
  <si>
    <t>26.42</t>
  </si>
  <si>
    <t>88.25</t>
  </si>
  <si>
    <t>172.25</t>
  </si>
  <si>
    <t>70.75</t>
  </si>
  <si>
    <t>148.5</t>
  </si>
  <si>
    <t>76.6</t>
  </si>
  <si>
    <t>167.75</t>
  </si>
  <si>
    <t>27.22</t>
  </si>
  <si>
    <t>25.93</t>
  </si>
  <si>
    <t>171.1</t>
  </si>
  <si>
    <t>22.44</t>
  </si>
  <si>
    <t>19.96</t>
  </si>
  <si>
    <t>76.8</t>
  </si>
  <si>
    <t>161.65</t>
  </si>
  <si>
    <t>29.39</t>
  </si>
  <si>
    <t>28.96</t>
  </si>
  <si>
    <t>78.45</t>
  </si>
  <si>
    <t>153.7</t>
  </si>
  <si>
    <t>121.5</t>
  </si>
  <si>
    <t>33.21</t>
  </si>
  <si>
    <t>79.1</t>
  </si>
  <si>
    <t>154.15</t>
  </si>
  <si>
    <t>86.6</t>
  </si>
  <si>
    <t>98.95</t>
  </si>
  <si>
    <t>104.45</t>
  </si>
  <si>
    <t>29.98</t>
  </si>
  <si>
    <t>78.35</t>
  </si>
  <si>
    <t>29.2</t>
  </si>
  <si>
    <t>94.9</t>
  </si>
  <si>
    <t>36.61</t>
  </si>
  <si>
    <t>174.8</t>
  </si>
  <si>
    <t>30.31</t>
  </si>
  <si>
    <t>169.05</t>
  </si>
  <si>
    <t>101.85</t>
  </si>
  <si>
    <t>29.92</t>
  </si>
  <si>
    <t>91.1</t>
  </si>
  <si>
    <t>125.5</t>
  </si>
  <si>
    <t>38.41</t>
  </si>
  <si>
    <t>157.85</t>
  </si>
  <si>
    <t>119.05</t>
  </si>
  <si>
    <t>176.9</t>
  </si>
  <si>
    <t>121.25</t>
  </si>
  <si>
    <t>115.15</t>
  </si>
  <si>
    <t>38.04</t>
  </si>
  <si>
    <t>49.9</t>
  </si>
  <si>
    <t>156.5</t>
  </si>
  <si>
    <t>20.37</t>
  </si>
  <si>
    <t>63.7</t>
  </si>
  <si>
    <t>24.42</t>
  </si>
  <si>
    <t>0.68</t>
  </si>
  <si>
    <t>64.3</t>
  </si>
  <si>
    <t>23.06</t>
  </si>
  <si>
    <t>55.1</t>
  </si>
  <si>
    <t>64.75</t>
  </si>
  <si>
    <t>22.21</t>
  </si>
  <si>
    <t>92.65</t>
  </si>
  <si>
    <t>185.05</t>
  </si>
  <si>
    <t>27.06</t>
  </si>
  <si>
    <t>68.95</t>
  </si>
  <si>
    <t>166.15</t>
  </si>
  <si>
    <t>92.9</t>
  </si>
  <si>
    <t>24.98</t>
  </si>
  <si>
    <t>33.24</t>
  </si>
  <si>
    <t>23.42</t>
  </si>
  <si>
    <t>36.22</t>
  </si>
  <si>
    <t>34.04</t>
  </si>
  <si>
    <t>30.12</t>
  </si>
  <si>
    <t>60.7</t>
  </si>
  <si>
    <t>157.6</t>
  </si>
  <si>
    <t>24.44</t>
  </si>
  <si>
    <t>55.4</t>
  </si>
  <si>
    <t>152.65</t>
  </si>
  <si>
    <t>23.77</t>
  </si>
  <si>
    <t>105.4</t>
  </si>
  <si>
    <t>120.5</t>
  </si>
  <si>
    <t>34.42</t>
  </si>
  <si>
    <t>1.13</t>
  </si>
  <si>
    <t>162.5</t>
  </si>
  <si>
    <t>24.35</t>
  </si>
  <si>
    <t>105.1</t>
  </si>
  <si>
    <t>33.17</t>
  </si>
  <si>
    <t>86.7</t>
  </si>
  <si>
    <t>34.95</t>
  </si>
  <si>
    <t>69.6</t>
  </si>
  <si>
    <t>25.41</t>
  </si>
  <si>
    <t>35.15</t>
  </si>
  <si>
    <t>57.6</t>
  </si>
  <si>
    <t>23.22</t>
  </si>
  <si>
    <t>61.4</t>
  </si>
  <si>
    <t>25.01</t>
  </si>
  <si>
    <t>159.5</t>
  </si>
  <si>
    <t>27.55</t>
  </si>
  <si>
    <t>65.6</t>
  </si>
  <si>
    <t>24.54</t>
  </si>
  <si>
    <t>62.3</t>
  </si>
  <si>
    <t>24.24</t>
  </si>
  <si>
    <t>63.4</t>
  </si>
  <si>
    <t>168.8</t>
  </si>
  <si>
    <t>22.25</t>
  </si>
  <si>
    <t>85.6</t>
  </si>
  <si>
    <t>32.22</t>
  </si>
  <si>
    <t>68.7</t>
  </si>
  <si>
    <t>26.84</t>
  </si>
  <si>
    <t>19.29</t>
  </si>
  <si>
    <t>28.55</t>
  </si>
  <si>
    <t>156.2</t>
  </si>
  <si>
    <t>38.32</t>
  </si>
  <si>
    <t>34.45</t>
  </si>
  <si>
    <t>53.2</t>
  </si>
  <si>
    <t>21.35</t>
  </si>
  <si>
    <t>58.5</t>
  </si>
  <si>
    <t>23.14</t>
  </si>
  <si>
    <t>149.5</t>
  </si>
  <si>
    <t>181.3</t>
  </si>
  <si>
    <t>72.7</t>
  </si>
  <si>
    <t>32.97</t>
  </si>
  <si>
    <t>99.2</t>
  </si>
  <si>
    <t>54.6</t>
  </si>
  <si>
    <t>21.87</t>
  </si>
  <si>
    <t>101.6</t>
  </si>
  <si>
    <t>38.24</t>
  </si>
  <si>
    <t>52.3</t>
  </si>
  <si>
    <t>18.75</t>
  </si>
  <si>
    <t>179.5</t>
  </si>
  <si>
    <t>23.74</t>
  </si>
  <si>
    <t>186.5</t>
  </si>
  <si>
    <t>31.05</t>
  </si>
  <si>
    <t>66.6</t>
  </si>
  <si>
    <t>90.75</t>
  </si>
  <si>
    <t>25.55</t>
  </si>
  <si>
    <t>89.6</t>
  </si>
  <si>
    <t>30.06</t>
  </si>
  <si>
    <t>29.73</t>
  </si>
  <si>
    <t>69.9</t>
  </si>
  <si>
    <t>53.8</t>
  </si>
  <si>
    <t>21.15</t>
  </si>
  <si>
    <t>66.1</t>
  </si>
  <si>
    <t>63.6</t>
  </si>
  <si>
    <t>166.9</t>
  </si>
  <si>
    <t>22.83</t>
  </si>
  <si>
    <t>29.45</t>
  </si>
  <si>
    <t>57.2</t>
  </si>
  <si>
    <t>22.07</t>
  </si>
  <si>
    <t>85.3</t>
  </si>
  <si>
    <t>25.43</t>
  </si>
  <si>
    <t>98.1</t>
  </si>
  <si>
    <t>66.5</t>
  </si>
  <si>
    <t>23.7</t>
  </si>
  <si>
    <t>150.7</t>
  </si>
  <si>
    <t>28.31</t>
  </si>
  <si>
    <t>32.85</t>
  </si>
  <si>
    <t>35.57</t>
  </si>
  <si>
    <t>178.25</t>
  </si>
  <si>
    <t>32.73</t>
  </si>
  <si>
    <t>1.02</t>
  </si>
  <si>
    <t>32.44</t>
  </si>
  <si>
    <t>82.75</t>
  </si>
  <si>
    <t>25.68</t>
  </si>
  <si>
    <t>82.3</t>
  </si>
  <si>
    <t>166.7</t>
  </si>
  <si>
    <t>29.62</t>
  </si>
  <si>
    <t>94.7</t>
  </si>
  <si>
    <t>29.23</t>
  </si>
  <si>
    <t>171.5</t>
  </si>
  <si>
    <t>28.13</t>
  </si>
  <si>
    <t>24.17</t>
  </si>
  <si>
    <t>67.5</t>
  </si>
  <si>
    <t>25.88</t>
  </si>
  <si>
    <t>23.23</t>
  </si>
  <si>
    <t>96.1</t>
  </si>
  <si>
    <t>173.9</t>
  </si>
  <si>
    <t>107.1</t>
  </si>
  <si>
    <t>89.95</t>
  </si>
  <si>
    <t>29.37</t>
  </si>
  <si>
    <t>62.7</t>
  </si>
  <si>
    <t>24.8</t>
  </si>
  <si>
    <t>29.3</t>
  </si>
  <si>
    <t>20.94</t>
  </si>
  <si>
    <t>73.6</t>
  </si>
  <si>
    <t>28.57</t>
  </si>
  <si>
    <t>63.25</t>
  </si>
  <si>
    <t>22.41</t>
  </si>
  <si>
    <t>26.74</t>
  </si>
  <si>
    <t>39.01</t>
  </si>
  <si>
    <t>24.86</t>
  </si>
  <si>
    <t>28.58</t>
  </si>
  <si>
    <t>21.45</t>
  </si>
  <si>
    <t>28.12</t>
  </si>
  <si>
    <t>41.74</t>
  </si>
  <si>
    <t>107.7</t>
  </si>
  <si>
    <t>29.35</t>
  </si>
  <si>
    <t>114.8</t>
  </si>
  <si>
    <t>170.5</t>
  </si>
  <si>
    <t>120.6</t>
  </si>
  <si>
    <t>120.75</t>
  </si>
  <si>
    <t>39.49</t>
  </si>
  <si>
    <t>61.25</t>
  </si>
  <si>
    <t>167.15</t>
  </si>
  <si>
    <t>21.92</t>
  </si>
  <si>
    <t>0.71</t>
  </si>
  <si>
    <t>89.35</t>
  </si>
  <si>
    <t>29.16</t>
  </si>
  <si>
    <t>87.3</t>
  </si>
  <si>
    <t>173.3</t>
  </si>
  <si>
    <t>99.05</t>
  </si>
  <si>
    <t>101.7</t>
  </si>
  <si>
    <t>29.07</t>
  </si>
  <si>
    <t>71.2</t>
  </si>
  <si>
    <t>173.05</t>
  </si>
  <si>
    <t>83.05</t>
  </si>
  <si>
    <t>95.9</t>
  </si>
  <si>
    <t>23.78</t>
  </si>
  <si>
    <t>163.55</t>
  </si>
  <si>
    <t>26.69</t>
  </si>
  <si>
    <t>163.25</t>
  </si>
  <si>
    <t>100.4</t>
  </si>
  <si>
    <t>30.02</t>
  </si>
  <si>
    <t>74.5</t>
  </si>
  <si>
    <t>169.75</t>
  </si>
  <si>
    <t>96.75</t>
  </si>
  <si>
    <t>25.85</t>
  </si>
  <si>
    <t>121.1</t>
  </si>
  <si>
    <t>166.35</t>
  </si>
  <si>
    <t>122.75</t>
  </si>
  <si>
    <t>117.75</t>
  </si>
  <si>
    <t>43.76</t>
  </si>
  <si>
    <t>73.8</t>
  </si>
  <si>
    <t>177.55</t>
  </si>
  <si>
    <t>96.45</t>
  </si>
  <si>
    <t>23.41</t>
  </si>
  <si>
    <t>183.65</t>
  </si>
  <si>
    <t>89.3</t>
  </si>
  <si>
    <t>107.6</t>
  </si>
  <si>
    <t>25.19</t>
  </si>
  <si>
    <t>109.75</t>
  </si>
  <si>
    <t>28.11</t>
  </si>
  <si>
    <t>71.65</t>
  </si>
  <si>
    <t>169.1</t>
  </si>
  <si>
    <t>25.06</t>
  </si>
  <si>
    <t>95.05</t>
  </si>
  <si>
    <t>31.04</t>
  </si>
  <si>
    <t>189.75</t>
  </si>
  <si>
    <t>20.55</t>
  </si>
  <si>
    <t>52.4</t>
  </si>
  <si>
    <t>20.17</t>
  </si>
  <si>
    <t>198.9</t>
  </si>
  <si>
    <t>26.49</t>
  </si>
  <si>
    <t>32.98</t>
  </si>
  <si>
    <t>63.1</t>
  </si>
  <si>
    <t>23.18</t>
  </si>
  <si>
    <t>97.9</t>
  </si>
  <si>
    <t>69.15</t>
  </si>
  <si>
    <t>175.6</t>
  </si>
  <si>
    <t>22.43</t>
  </si>
  <si>
    <t>175.2</t>
  </si>
  <si>
    <t>27.37</t>
  </si>
  <si>
    <t>115.35</t>
  </si>
  <si>
    <t>175.85</t>
  </si>
  <si>
    <t>37.3</t>
  </si>
  <si>
    <t>101.65</t>
  </si>
  <si>
    <t>30.9</t>
  </si>
  <si>
    <t>72.3</t>
  </si>
  <si>
    <t>160.35</t>
  </si>
  <si>
    <t>97.25</t>
  </si>
  <si>
    <t>73.9</t>
  </si>
  <si>
    <t>92.55</t>
  </si>
  <si>
    <t>98.9</t>
  </si>
  <si>
    <t>166.6</t>
  </si>
  <si>
    <t>77.75</t>
  </si>
  <si>
    <t>25.26</t>
  </si>
  <si>
    <t>68.9</t>
  </si>
  <si>
    <t>77.5</t>
  </si>
  <si>
    <t>172.15</t>
  </si>
  <si>
    <t>77.55</t>
  </si>
  <si>
    <t>22.81</t>
  </si>
  <si>
    <t>59.65</t>
  </si>
  <si>
    <t>168.7</t>
  </si>
  <si>
    <t>94.6</t>
  </si>
  <si>
    <t>79.85</t>
  </si>
  <si>
    <t>167.3</t>
  </si>
  <si>
    <t>28.53</t>
  </si>
  <si>
    <t>27.68</t>
  </si>
  <si>
    <t>28.6</t>
  </si>
  <si>
    <t>100.8</t>
  </si>
  <si>
    <t>29.77</t>
  </si>
  <si>
    <t>81.1</t>
  </si>
  <si>
    <t>27.1</t>
  </si>
  <si>
    <t>26.73</t>
  </si>
  <si>
    <t>33.03</t>
  </si>
  <si>
    <t>26.01</t>
  </si>
  <si>
    <t>69.3</t>
  </si>
  <si>
    <t>23.66</t>
  </si>
  <si>
    <t>26.99</t>
  </si>
  <si>
    <t>34.34</t>
  </si>
  <si>
    <t>1.1</t>
  </si>
  <si>
    <t>83.1</t>
  </si>
  <si>
    <t>173.5</t>
  </si>
  <si>
    <t>27.61</t>
  </si>
  <si>
    <t>25.62</t>
  </si>
  <si>
    <t>28.41</t>
  </si>
  <si>
    <t>94.5</t>
  </si>
  <si>
    <t>34.67</t>
  </si>
  <si>
    <t>173.55</t>
  </si>
  <si>
    <t>28.35</t>
  </si>
  <si>
    <t>26.44</t>
  </si>
  <si>
    <t>29.31</t>
  </si>
  <si>
    <t>32.25</t>
  </si>
  <si>
    <t>37.11</t>
  </si>
  <si>
    <t>0.69</t>
  </si>
  <si>
    <t>25.8</t>
  </si>
  <si>
    <t>29.4</t>
  </si>
  <si>
    <t>24.96</t>
  </si>
  <si>
    <t>25.18</t>
  </si>
  <si>
    <t>28.37</t>
  </si>
  <si>
    <t>27.74</t>
  </si>
  <si>
    <t>24.45</t>
  </si>
  <si>
    <t>27.78</t>
  </si>
  <si>
    <t>34.72</t>
  </si>
  <si>
    <t>23.12</t>
  </si>
  <si>
    <t>35.84</t>
  </si>
  <si>
    <t>26.14</t>
  </si>
  <si>
    <t>29.32</t>
  </si>
  <si>
    <t>30.63</t>
  </si>
  <si>
    <t>121.7</t>
  </si>
  <si>
    <t>39.29</t>
  </si>
  <si>
    <t>100.7</t>
  </si>
  <si>
    <t>172.7</t>
  </si>
  <si>
    <t>33.76</t>
  </si>
  <si>
    <t>189.5</t>
  </si>
  <si>
    <t>42.33</t>
  </si>
  <si>
    <t>1.08</t>
  </si>
  <si>
    <t>75.4</t>
  </si>
  <si>
    <t>187.5</t>
  </si>
  <si>
    <t>110.7</t>
  </si>
  <si>
    <t>181.8</t>
  </si>
  <si>
    <t>33.49</t>
  </si>
  <si>
    <t>93.7</t>
  </si>
  <si>
    <t>29.08</t>
  </si>
  <si>
    <t>29.68</t>
  </si>
  <si>
    <t>98.8</t>
  </si>
  <si>
    <t>167.95</t>
  </si>
  <si>
    <t>35.03</t>
  </si>
  <si>
    <t>95.6</t>
  </si>
  <si>
    <t>26.34</t>
  </si>
  <si>
    <t>81.8</t>
  </si>
  <si>
    <t>36.85</t>
  </si>
  <si>
    <t>124.5</t>
  </si>
  <si>
    <t>44.3</t>
  </si>
  <si>
    <t>118.5</t>
  </si>
  <si>
    <t>36.41</t>
  </si>
  <si>
    <t>82.6</t>
  </si>
  <si>
    <t>164.6</t>
  </si>
  <si>
    <t>30.49</t>
  </si>
  <si>
    <t>51.35</t>
  </si>
  <si>
    <t>70.45</t>
  </si>
  <si>
    <t>161.45</t>
  </si>
  <si>
    <t>27.03</t>
  </si>
  <si>
    <t>70.6</t>
  </si>
  <si>
    <t>101.45</t>
  </si>
  <si>
    <t>24.43</t>
  </si>
  <si>
    <t>56.8</t>
  </si>
  <si>
    <t>64.85</t>
  </si>
  <si>
    <t>26.82</t>
  </si>
  <si>
    <t>66.4</t>
  </si>
  <si>
    <t>161.7</t>
  </si>
  <si>
    <t>92.7</t>
  </si>
  <si>
    <t>53.9</t>
  </si>
  <si>
    <t>149.2</t>
  </si>
  <si>
    <t>104.7</t>
  </si>
  <si>
    <t>107.4</t>
  </si>
  <si>
    <t>74.35</t>
  </si>
  <si>
    <t>179.35</t>
  </si>
  <si>
    <t>23.11</t>
  </si>
  <si>
    <t>105.6</t>
  </si>
  <si>
    <t>178.5</t>
  </si>
  <si>
    <t>33.14</t>
  </si>
  <si>
    <t>149.7</t>
  </si>
  <si>
    <t>37.73</t>
  </si>
  <si>
    <t>78.3</t>
  </si>
  <si>
    <t>166.8</t>
  </si>
  <si>
    <t>28.14</t>
  </si>
  <si>
    <t>27.43</t>
  </si>
  <si>
    <t>27.83</t>
  </si>
  <si>
    <t>32.63</t>
  </si>
  <si>
    <t>85.9</t>
  </si>
  <si>
    <t>26.92</t>
  </si>
  <si>
    <t>31.31</t>
  </si>
  <si>
    <t>28.61</t>
  </si>
  <si>
    <t>68.5</t>
  </si>
  <si>
    <t>24.34</t>
  </si>
  <si>
    <t>167.45</t>
  </si>
  <si>
    <t>64.7</t>
  </si>
  <si>
    <t>180.7</t>
  </si>
  <si>
    <t>111.3</t>
  </si>
  <si>
    <t>28.48</t>
  </si>
  <si>
    <t>80.9</t>
  </si>
  <si>
    <t>31.6</t>
  </si>
  <si>
    <t>31.49</t>
  </si>
  <si>
    <t>34.24</t>
  </si>
  <si>
    <t>40.04</t>
  </si>
  <si>
    <t>73.4</t>
  </si>
  <si>
    <t>26.48</t>
  </si>
  <si>
    <t>77.3</t>
  </si>
  <si>
    <t>74.7</t>
  </si>
  <si>
    <t>179.6</t>
  </si>
  <si>
    <t>23.16</t>
  </si>
  <si>
    <t>91.7</t>
  </si>
  <si>
    <t>30.46</t>
  </si>
  <si>
    <t>86.4</t>
  </si>
  <si>
    <t>181.6</t>
  </si>
  <si>
    <t>26.2</t>
  </si>
  <si>
    <t>71.3</t>
  </si>
  <si>
    <t>100.9</t>
  </si>
  <si>
    <t>177.2</t>
  </si>
  <si>
    <t>32.13</t>
  </si>
  <si>
    <t>77.9</t>
  </si>
  <si>
    <t>26.18</t>
  </si>
  <si>
    <t>165.8</t>
  </si>
  <si>
    <t>23.65</t>
  </si>
  <si>
    <t>90.6</t>
  </si>
  <si>
    <t>28.59</t>
  </si>
  <si>
    <t>183.1</t>
  </si>
  <si>
    <t>31.41</t>
  </si>
  <si>
    <t>63.5</t>
  </si>
  <si>
    <t>52.8</t>
  </si>
  <si>
    <t>37.55</t>
  </si>
  <si>
    <t>29.01</t>
  </si>
  <si>
    <t>98.7</t>
  </si>
  <si>
    <t>30.8</t>
  </si>
  <si>
    <t>75.9</t>
  </si>
  <si>
    <t>176.2</t>
  </si>
  <si>
    <t>173.2</t>
  </si>
  <si>
    <t>26.33</t>
  </si>
  <si>
    <t>78.8</t>
  </si>
  <si>
    <t>170.3</t>
  </si>
  <si>
    <t>27.17</t>
  </si>
  <si>
    <t>32.21</t>
  </si>
  <si>
    <t>67.2</t>
  </si>
  <si>
    <t>167.8</t>
  </si>
  <si>
    <t>23.87</t>
  </si>
  <si>
    <t>167.9</t>
  </si>
  <si>
    <t>24.48</t>
  </si>
  <si>
    <t>30.75</t>
  </si>
  <si>
    <t>0.67</t>
  </si>
  <si>
    <t>24.91</t>
  </si>
  <si>
    <t>108.8</t>
  </si>
  <si>
    <t>177.5</t>
  </si>
  <si>
    <t>34.53</t>
  </si>
  <si>
    <t>77.4</t>
  </si>
  <si>
    <t>26.16</t>
  </si>
  <si>
    <t>78.2</t>
  </si>
  <si>
    <t>30.36</t>
  </si>
  <si>
    <t>172.6</t>
  </si>
  <si>
    <t>20.81</t>
  </si>
  <si>
    <t>169.6</t>
  </si>
  <si>
    <t>28.51</t>
  </si>
  <si>
    <t>28.08</t>
  </si>
  <si>
    <t>90.8</t>
  </si>
  <si>
    <t>32.95</t>
  </si>
  <si>
    <t>35.96</t>
  </si>
  <si>
    <t>83.8</t>
  </si>
  <si>
    <t>28.83</t>
  </si>
  <si>
    <t>24.72</t>
  </si>
  <si>
    <t>72.4</t>
  </si>
  <si>
    <t>23.4</t>
  </si>
  <si>
    <t>159.3</t>
  </si>
  <si>
    <t>37.54</t>
  </si>
  <si>
    <t>92.6</t>
  </si>
  <si>
    <t>170.4</t>
  </si>
  <si>
    <t>31.89</t>
  </si>
  <si>
    <t>97.1</t>
  </si>
  <si>
    <t>176.1</t>
  </si>
  <si>
    <t>93.05</t>
  </si>
  <si>
    <t>101.15</t>
  </si>
  <si>
    <t>28.85</t>
  </si>
  <si>
    <t>110.05</t>
  </si>
  <si>
    <t>183.3</t>
  </si>
  <si>
    <t>119.95</t>
  </si>
  <si>
    <t>32.75</t>
  </si>
  <si>
    <t>64.95</t>
  </si>
  <si>
    <t>24.09</t>
  </si>
  <si>
    <t>72.65</t>
  </si>
  <si>
    <t>179.05</t>
  </si>
  <si>
    <t>116.7</t>
  </si>
  <si>
    <t>118.55</t>
  </si>
  <si>
    <t>35.39</t>
  </si>
  <si>
    <t>87.35</t>
  </si>
  <si>
    <t>96.05</t>
  </si>
  <si>
    <t>106.05</t>
  </si>
  <si>
    <t>30.37</t>
  </si>
  <si>
    <t>28.89</t>
  </si>
  <si>
    <t>34.36</t>
  </si>
  <si>
    <t>25.36</t>
  </si>
  <si>
    <t>27.08</t>
  </si>
  <si>
    <t>29.04</t>
  </si>
  <si>
    <t>90.3</t>
  </si>
  <si>
    <t>171.45</t>
  </si>
  <si>
    <t>84.9</t>
  </si>
  <si>
    <t>112.55</t>
  </si>
  <si>
    <t>30.92</t>
  </si>
  <si>
    <t>97.2</t>
  </si>
  <si>
    <t>123.7</t>
  </si>
  <si>
    <t>35.66</t>
  </si>
  <si>
    <t>24.4</t>
  </si>
  <si>
    <t>68.85</t>
  </si>
  <si>
    <t>25.14</t>
  </si>
  <si>
    <t>172.55</t>
  </si>
  <si>
    <t>34.59</t>
  </si>
  <si>
    <t>86.25</t>
  </si>
  <si>
    <t>160.8</t>
  </si>
  <si>
    <t>105.35</t>
  </si>
  <si>
    <t>116.6</t>
  </si>
  <si>
    <t>33.36</t>
  </si>
  <si>
    <t>106.3</t>
  </si>
  <si>
    <t>179.65</t>
  </si>
  <si>
    <t>32.94</t>
  </si>
  <si>
    <t>84.2</t>
  </si>
  <si>
    <t>178.15</t>
  </si>
  <si>
    <t>103.8</t>
  </si>
  <si>
    <t>26.53</t>
  </si>
  <si>
    <t>133.75</t>
  </si>
  <si>
    <t>38.3</t>
  </si>
  <si>
    <t>185.55</t>
  </si>
  <si>
    <t>21.7</t>
  </si>
  <si>
    <t>28.23</t>
  </si>
  <si>
    <t>95.2</t>
  </si>
  <si>
    <t>166.2</t>
  </si>
  <si>
    <t>108.85</t>
  </si>
  <si>
    <t>34.46</t>
  </si>
  <si>
    <t>70.55</t>
  </si>
  <si>
    <t>23.04</t>
  </si>
  <si>
    <t>75.1</t>
  </si>
  <si>
    <t>26.31</t>
  </si>
  <si>
    <t>169.3</t>
  </si>
  <si>
    <t>86.2</t>
  </si>
  <si>
    <t>97.35</t>
  </si>
  <si>
    <t>26.23</t>
  </si>
  <si>
    <t>21.72</t>
  </si>
  <si>
    <t>24.58</t>
  </si>
  <si>
    <t>35.11</t>
  </si>
  <si>
    <t>31.64</t>
  </si>
  <si>
    <t>26.09</t>
  </si>
  <si>
    <t>67.4</t>
  </si>
  <si>
    <t>29.17</t>
  </si>
  <si>
    <t>27.16</t>
  </si>
  <si>
    <t>73.1</t>
  </si>
  <si>
    <t>30.33</t>
  </si>
  <si>
    <t>30.05</t>
  </si>
  <si>
    <t>174.05</t>
  </si>
  <si>
    <t>31.36</t>
  </si>
  <si>
    <t>24.82</t>
  </si>
  <si>
    <t>24.92</t>
  </si>
  <si>
    <t>183.35</t>
  </si>
  <si>
    <t>62.5</t>
  </si>
  <si>
    <t>158.7</t>
  </si>
  <si>
    <t>24.38</t>
  </si>
  <si>
    <t>29.19</t>
  </si>
  <si>
    <t>164.25</t>
  </si>
  <si>
    <t>35.77</t>
  </si>
  <si>
    <t>72.25</t>
  </si>
  <si>
    <t>27.8</t>
  </si>
  <si>
    <t>25.64</t>
  </si>
  <si>
    <t>82.1</t>
  </si>
  <si>
    <t>173.4</t>
  </si>
  <si>
    <t>27.31</t>
  </si>
  <si>
    <t>104.35</t>
  </si>
  <si>
    <t>121.85</t>
  </si>
  <si>
    <t>36.56</t>
  </si>
  <si>
    <t>88.9</t>
  </si>
  <si>
    <t>89.05</t>
  </si>
  <si>
    <t>25.65</t>
  </si>
  <si>
    <t>65.8</t>
  </si>
  <si>
    <t>162.95</t>
  </si>
  <si>
    <t>24.78</t>
  </si>
  <si>
    <t>28.7</t>
  </si>
  <si>
    <t>89.4</t>
  </si>
  <si>
    <t>27.75</t>
  </si>
  <si>
    <t>156.9</t>
  </si>
  <si>
    <t>22.38</t>
  </si>
  <si>
    <t>86.3</t>
  </si>
  <si>
    <t>30.22</t>
  </si>
  <si>
    <t>150.5</t>
  </si>
  <si>
    <t>30.73</t>
  </si>
  <si>
    <t>66.8</t>
  </si>
  <si>
    <t>156.6</t>
  </si>
  <si>
    <t>102.7</t>
  </si>
  <si>
    <t>26.51</t>
  </si>
  <si>
    <t>61.7</t>
  </si>
  <si>
    <t>23.37</t>
  </si>
  <si>
    <t>94.2</t>
  </si>
  <si>
    <t>26.87</t>
  </si>
  <si>
    <t>28.4</t>
  </si>
  <si>
    <t>97.8</t>
  </si>
  <si>
    <t>179.2</t>
  </si>
  <si>
    <t>55.7</t>
  </si>
  <si>
    <t>23.79</t>
  </si>
  <si>
    <t>62.2</t>
  </si>
  <si>
    <t>158.2</t>
  </si>
  <si>
    <t>24.85</t>
  </si>
  <si>
    <t>18.37</t>
  </si>
  <si>
    <t>24.22</t>
  </si>
  <si>
    <t>29.57</t>
  </si>
  <si>
    <t>23.69</t>
  </si>
  <si>
    <t>26.85</t>
  </si>
  <si>
    <t>129.6</t>
  </si>
  <si>
    <t>43.3</t>
  </si>
  <si>
    <t>23.15</t>
  </si>
  <si>
    <t>34.2</t>
  </si>
  <si>
    <t>22.15</t>
  </si>
  <si>
    <t>91.9</t>
  </si>
  <si>
    <t>33.55</t>
  </si>
  <si>
    <t>24.83</t>
  </si>
  <si>
    <t>32.4</t>
  </si>
  <si>
    <t>88.55</t>
  </si>
  <si>
    <t>69.25</t>
  </si>
  <si>
    <t>165.3</t>
  </si>
  <si>
    <t>75.45</t>
  </si>
  <si>
    <t>162.15</t>
  </si>
  <si>
    <t>164.15</t>
  </si>
  <si>
    <t>83.45</t>
  </si>
  <si>
    <t>155.95</t>
  </si>
  <si>
    <t>34.31</t>
  </si>
  <si>
    <t>74.3</t>
  </si>
  <si>
    <t>157.15</t>
  </si>
  <si>
    <t>30.09</t>
  </si>
  <si>
    <t>179.3</t>
  </si>
  <si>
    <t>32.99</t>
  </si>
  <si>
    <t>30.85</t>
  </si>
  <si>
    <t>103.7</t>
  </si>
  <si>
    <t>188.65</t>
  </si>
  <si>
    <t>29.14</t>
  </si>
  <si>
    <t>152.4</t>
  </si>
  <si>
    <t>165.15</t>
  </si>
  <si>
    <t>31.22</t>
  </si>
  <si>
    <t>73.2</t>
  </si>
  <si>
    <t>176.6</t>
  </si>
  <si>
    <t>23.47</t>
  </si>
  <si>
    <t>72.45</t>
  </si>
  <si>
    <t>23.26</t>
  </si>
  <si>
    <t>160.95</t>
  </si>
  <si>
    <t>38.95</t>
  </si>
  <si>
    <t>165.6</t>
  </si>
  <si>
    <t>25.07</t>
  </si>
  <si>
    <t>134.75</t>
  </si>
  <si>
    <t>44.9</t>
  </si>
  <si>
    <t>174.4</t>
  </si>
  <si>
    <t>91.75</t>
  </si>
  <si>
    <t>21.63</t>
  </si>
  <si>
    <t>65.5</t>
  </si>
  <si>
    <t>22.27</t>
  </si>
  <si>
    <t>19.94</t>
  </si>
  <si>
    <t>28.72</t>
  </si>
  <si>
    <t>29.82</t>
  </si>
  <si>
    <t>35.49</t>
  </si>
  <si>
    <t>34.69</t>
  </si>
  <si>
    <t>22.49</t>
  </si>
  <si>
    <t>25.28</t>
  </si>
  <si>
    <t>62.4</t>
  </si>
  <si>
    <t>91.25</t>
  </si>
  <si>
    <t>22.54</t>
  </si>
  <si>
    <t>163.05</t>
  </si>
  <si>
    <t>37.77</t>
  </si>
  <si>
    <t>31.23</t>
  </si>
  <si>
    <t>28.54</t>
  </si>
  <si>
    <t>28.3</t>
  </si>
  <si>
    <t>31.21</t>
  </si>
  <si>
    <t>29.72</t>
  </si>
  <si>
    <t>67.8</t>
  </si>
  <si>
    <t>30.13</t>
  </si>
  <si>
    <t>178.3</t>
  </si>
  <si>
    <t>76.2</t>
  </si>
  <si>
    <t>85.75</t>
  </si>
  <si>
    <t>24.76</t>
  </si>
  <si>
    <t>22.77</t>
  </si>
  <si>
    <t>71.35</t>
  </si>
  <si>
    <t>27.53</t>
  </si>
  <si>
    <t>59.1</t>
  </si>
  <si>
    <t>21.66</t>
  </si>
  <si>
    <t>20.95</t>
  </si>
  <si>
    <t>37.17</t>
  </si>
  <si>
    <t>151.5</t>
  </si>
  <si>
    <t>33.67</t>
  </si>
  <si>
    <t>35.01</t>
  </si>
  <si>
    <t>34.77</t>
  </si>
  <si>
    <t>24.73</t>
  </si>
  <si>
    <t>27.38</t>
  </si>
  <si>
    <t>27.92</t>
  </si>
  <si>
    <t>162.05</t>
  </si>
  <si>
    <t>23.91</t>
  </si>
  <si>
    <t>123.1</t>
  </si>
  <si>
    <t>51.24</t>
  </si>
  <si>
    <t>165.45</t>
  </si>
  <si>
    <t>30.61</t>
  </si>
  <si>
    <t>168.1</t>
  </si>
  <si>
    <t>27.07</t>
  </si>
  <si>
    <t>168.05</t>
  </si>
  <si>
    <t>29.43</t>
  </si>
  <si>
    <t>89.7</t>
  </si>
  <si>
    <t>36.16</t>
  </si>
  <si>
    <t>28.79</t>
  </si>
  <si>
    <t>24.19</t>
  </si>
  <si>
    <t>164.55</t>
  </si>
  <si>
    <t>168.85</t>
  </si>
  <si>
    <t>27.32</t>
  </si>
  <si>
    <t>75.3</t>
  </si>
  <si>
    <t>173.6</t>
  </si>
  <si>
    <t>24.99</t>
  </si>
  <si>
    <t>34.68</t>
  </si>
  <si>
    <t>176.3</t>
  </si>
  <si>
    <t>27.25</t>
  </si>
  <si>
    <t>33.45</t>
  </si>
  <si>
    <t>38.9</t>
  </si>
  <si>
    <t>36.82</t>
  </si>
  <si>
    <t>78.4</t>
  </si>
  <si>
    <t>56.4</t>
  </si>
  <si>
    <t>20.47</t>
  </si>
  <si>
    <t>25.12</t>
  </si>
  <si>
    <t>30.25</t>
  </si>
  <si>
    <t>162.2</t>
  </si>
  <si>
    <t>34.06</t>
  </si>
  <si>
    <t>32.89</t>
  </si>
  <si>
    <t>29.34</t>
  </si>
  <si>
    <t>34.78</t>
  </si>
  <si>
    <t>1.09</t>
  </si>
  <si>
    <t>19.13</t>
  </si>
  <si>
    <t>22.58</t>
  </si>
  <si>
    <t>153.3</t>
  </si>
  <si>
    <t>32.04</t>
  </si>
  <si>
    <t>182.7</t>
  </si>
  <si>
    <t>163.2</t>
  </si>
  <si>
    <t>106.7</t>
  </si>
  <si>
    <t>1.11</t>
  </si>
  <si>
    <t>180.3</t>
  </si>
  <si>
    <t>25.04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</si>
</sst>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7"/>
  <sheetViews>
    <sheetView tabSelected="1" workbookViewId="0"/>
  </sheetViews>
  <sheetFormatPr defaultColWidth="11.42578125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e">
        <f ca="1">E00251413469721</f>
        <v>#NAME?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4</v>
      </c>
      <c r="I2">
        <v>8</v>
      </c>
      <c r="J2">
        <v>1</v>
      </c>
      <c r="K2">
        <v>2</v>
      </c>
      <c r="L2">
        <v>0</v>
      </c>
      <c r="M2">
        <v>1</v>
      </c>
      <c r="N2">
        <v>4</v>
      </c>
    </row>
    <row r="3" spans="1:14">
      <c r="A3" t="e">
        <f ca="1">E00251415579021</f>
        <v>#NAME?</v>
      </c>
      <c r="B3" t="s">
        <v>20</v>
      </c>
      <c r="C3" t="s">
        <v>21</v>
      </c>
      <c r="D3">
        <v>84</v>
      </c>
      <c r="E3">
        <v>99</v>
      </c>
      <c r="F3" t="s">
        <v>22</v>
      </c>
      <c r="G3" t="s">
        <v>23</v>
      </c>
      <c r="H3">
        <v>2</v>
      </c>
      <c r="I3">
        <v>4</v>
      </c>
      <c r="J3">
        <v>0</v>
      </c>
      <c r="K3">
        <v>1</v>
      </c>
      <c r="L3">
        <v>0</v>
      </c>
      <c r="M3">
        <v>0</v>
      </c>
      <c r="N3">
        <v>0</v>
      </c>
    </row>
    <row r="4" spans="1:14">
      <c r="A4" t="e">
        <f ca="1">E00251417952621</f>
        <v>#NAME?</v>
      </c>
      <c r="B4" t="s">
        <v>24</v>
      </c>
      <c r="C4">
        <v>174</v>
      </c>
      <c r="D4" t="s">
        <v>25</v>
      </c>
      <c r="E4">
        <v>101</v>
      </c>
      <c r="F4" t="s">
        <v>26</v>
      </c>
      <c r="G4" t="s">
        <v>27</v>
      </c>
      <c r="H4">
        <v>2</v>
      </c>
      <c r="I4">
        <v>4</v>
      </c>
      <c r="J4">
        <v>0</v>
      </c>
      <c r="K4">
        <v>1</v>
      </c>
      <c r="L4">
        <v>0</v>
      </c>
      <c r="M4">
        <v>0</v>
      </c>
      <c r="N4">
        <v>0</v>
      </c>
    </row>
    <row r="5" spans="1:14">
      <c r="A5" t="e">
        <f ca="1">E00251417957321</f>
        <v>#NAME?</v>
      </c>
      <c r="B5">
        <v>73</v>
      </c>
      <c r="C5" t="s">
        <v>28</v>
      </c>
      <c r="D5" t="s">
        <v>29</v>
      </c>
      <c r="E5">
        <v>98</v>
      </c>
      <c r="F5" t="s">
        <v>30</v>
      </c>
      <c r="G5" t="s">
        <v>31</v>
      </c>
      <c r="H5">
        <v>2</v>
      </c>
      <c r="I5">
        <v>4</v>
      </c>
      <c r="J5">
        <v>0</v>
      </c>
      <c r="K5">
        <v>1</v>
      </c>
      <c r="L5">
        <v>0</v>
      </c>
      <c r="M5">
        <v>0</v>
      </c>
      <c r="N5">
        <v>0</v>
      </c>
    </row>
    <row r="6" spans="1:14">
      <c r="A6" t="e">
        <f ca="1">E00251417959821</f>
        <v>#NAME?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>
        <v>4</v>
      </c>
      <c r="I6">
        <v>7</v>
      </c>
      <c r="J6">
        <v>1</v>
      </c>
      <c r="K6">
        <v>3</v>
      </c>
      <c r="L6">
        <v>1</v>
      </c>
      <c r="M6">
        <v>1</v>
      </c>
      <c r="N6">
        <v>3</v>
      </c>
    </row>
    <row r="7" spans="1:14">
      <c r="A7" t="e">
        <f ca="1">E00251417960121</f>
        <v>#NAME?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>
        <v>3</v>
      </c>
      <c r="I7">
        <v>5</v>
      </c>
      <c r="J7">
        <v>0</v>
      </c>
      <c r="K7">
        <v>2</v>
      </c>
      <c r="L7">
        <v>0</v>
      </c>
      <c r="M7">
        <v>1</v>
      </c>
      <c r="N7">
        <v>2</v>
      </c>
    </row>
    <row r="8" spans="1:14">
      <c r="A8" t="e">
        <f ca="1">E00251417969121</f>
        <v>#NAME?</v>
      </c>
      <c r="B8" t="s">
        <v>44</v>
      </c>
      <c r="C8" t="s">
        <v>45</v>
      </c>
      <c r="D8" t="s">
        <v>46</v>
      </c>
      <c r="E8" t="s">
        <v>47</v>
      </c>
      <c r="F8" t="s">
        <v>48</v>
      </c>
      <c r="G8" t="s">
        <v>37</v>
      </c>
      <c r="H8">
        <v>3</v>
      </c>
      <c r="I8">
        <v>5</v>
      </c>
      <c r="J8">
        <v>0</v>
      </c>
      <c r="K8">
        <v>3</v>
      </c>
      <c r="L8">
        <v>1</v>
      </c>
      <c r="M8">
        <v>1</v>
      </c>
      <c r="N8">
        <v>2</v>
      </c>
    </row>
    <row r="9" spans="1:14">
      <c r="A9" t="e">
        <f ca="1">E00251417971421</f>
        <v>#NAME?</v>
      </c>
      <c r="B9">
        <v>91</v>
      </c>
      <c r="C9" t="s">
        <v>15</v>
      </c>
      <c r="D9" t="s">
        <v>49</v>
      </c>
      <c r="E9">
        <v>125</v>
      </c>
      <c r="F9" t="s">
        <v>50</v>
      </c>
      <c r="G9" t="s">
        <v>51</v>
      </c>
      <c r="H9">
        <v>4</v>
      </c>
      <c r="I9">
        <v>7</v>
      </c>
      <c r="J9">
        <v>1</v>
      </c>
      <c r="K9">
        <v>2</v>
      </c>
      <c r="L9">
        <v>0</v>
      </c>
      <c r="M9">
        <v>1</v>
      </c>
      <c r="N9">
        <v>3</v>
      </c>
    </row>
    <row r="10" spans="1:14">
      <c r="A10" t="e">
        <f ca="1">E00251417971821</f>
        <v>#NAME?</v>
      </c>
      <c r="B10" t="s">
        <v>52</v>
      </c>
      <c r="C10" t="s">
        <v>53</v>
      </c>
      <c r="D10" t="s">
        <v>54</v>
      </c>
      <c r="E10" t="s">
        <v>55</v>
      </c>
      <c r="F10" t="s">
        <v>56</v>
      </c>
      <c r="G10" t="s">
        <v>57</v>
      </c>
      <c r="H10">
        <v>2</v>
      </c>
      <c r="I10">
        <v>4</v>
      </c>
      <c r="J10">
        <v>0</v>
      </c>
      <c r="K10">
        <v>2</v>
      </c>
      <c r="L10">
        <v>0</v>
      </c>
      <c r="M10">
        <v>0</v>
      </c>
      <c r="N10">
        <v>0</v>
      </c>
    </row>
    <row r="11" spans="1:14">
      <c r="A11" t="e">
        <f ca="1">E00251417997521</f>
        <v>#NAME?</v>
      </c>
      <c r="B11" t="s">
        <v>58</v>
      </c>
      <c r="C11">
        <v>169</v>
      </c>
      <c r="D11">
        <v>109</v>
      </c>
      <c r="E11">
        <v>125</v>
      </c>
      <c r="F11" t="s">
        <v>59</v>
      </c>
      <c r="G11" t="s">
        <v>60</v>
      </c>
      <c r="H11">
        <v>4</v>
      </c>
      <c r="I11">
        <v>6</v>
      </c>
      <c r="J11">
        <v>1</v>
      </c>
      <c r="K11">
        <v>3</v>
      </c>
      <c r="L11">
        <v>1</v>
      </c>
      <c r="M11">
        <v>1</v>
      </c>
      <c r="N11">
        <v>3</v>
      </c>
    </row>
    <row r="12" spans="1:14">
      <c r="A12" t="e">
        <f ca="1">E00251418164121</f>
        <v>#NAME?</v>
      </c>
      <c r="B12" t="s">
        <v>61</v>
      </c>
      <c r="C12" t="s">
        <v>62</v>
      </c>
      <c r="D12" t="s">
        <v>63</v>
      </c>
      <c r="E12" t="s">
        <v>64</v>
      </c>
      <c r="F12">
        <v>32</v>
      </c>
      <c r="G12" t="s">
        <v>65</v>
      </c>
      <c r="H12">
        <v>4</v>
      </c>
      <c r="I12">
        <v>6</v>
      </c>
      <c r="J12">
        <v>1</v>
      </c>
      <c r="K12">
        <v>3</v>
      </c>
      <c r="L12">
        <v>1</v>
      </c>
      <c r="M12">
        <v>1</v>
      </c>
      <c r="N12">
        <v>3</v>
      </c>
    </row>
    <row r="13" spans="1:14">
      <c r="A13" t="e">
        <f ca="1">E00251418191921</f>
        <v>#NAME?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71</v>
      </c>
      <c r="H13">
        <v>2</v>
      </c>
      <c r="I13">
        <v>4</v>
      </c>
      <c r="J13">
        <v>0</v>
      </c>
      <c r="K13">
        <v>3</v>
      </c>
      <c r="L13">
        <v>1</v>
      </c>
      <c r="M13">
        <v>0</v>
      </c>
      <c r="N13">
        <v>0</v>
      </c>
    </row>
    <row r="14" spans="1:14">
      <c r="A14" t="e">
        <f ca="1">E00251418205021</f>
        <v>#NAME?</v>
      </c>
      <c r="B14" t="s">
        <v>72</v>
      </c>
      <c r="C14">
        <v>166</v>
      </c>
      <c r="D14" t="s">
        <v>41</v>
      </c>
      <c r="E14">
        <v>118</v>
      </c>
      <c r="F14" t="s">
        <v>73</v>
      </c>
      <c r="G14" t="s">
        <v>74</v>
      </c>
      <c r="H14">
        <v>4</v>
      </c>
      <c r="I14">
        <v>6</v>
      </c>
      <c r="J14">
        <v>1</v>
      </c>
      <c r="K14">
        <v>3</v>
      </c>
      <c r="L14">
        <v>1</v>
      </c>
      <c r="M14">
        <v>1</v>
      </c>
      <c r="N14">
        <v>3</v>
      </c>
    </row>
    <row r="15" spans="1:14">
      <c r="A15" t="e">
        <f ca="1">E00251424013321</f>
        <v>#NAME?</v>
      </c>
      <c r="B15">
        <v>90</v>
      </c>
      <c r="C15">
        <v>176</v>
      </c>
      <c r="D15">
        <v>98</v>
      </c>
      <c r="E15">
        <v>111</v>
      </c>
      <c r="F15" t="s">
        <v>75</v>
      </c>
      <c r="G15" t="s">
        <v>76</v>
      </c>
      <c r="H15">
        <v>3</v>
      </c>
      <c r="I15">
        <v>5</v>
      </c>
      <c r="J15">
        <v>0</v>
      </c>
      <c r="K15">
        <v>1</v>
      </c>
      <c r="L15">
        <v>0</v>
      </c>
      <c r="M15">
        <v>0</v>
      </c>
      <c r="N15">
        <v>1</v>
      </c>
    </row>
    <row r="16" spans="1:14">
      <c r="A16" t="e">
        <f ca="1">E00251424016021</f>
        <v>#NAME?</v>
      </c>
      <c r="B16">
        <v>82</v>
      </c>
      <c r="C16">
        <v>188</v>
      </c>
      <c r="D16">
        <v>91</v>
      </c>
      <c r="E16">
        <v>105</v>
      </c>
      <c r="F16" t="s">
        <v>77</v>
      </c>
      <c r="G16" t="s">
        <v>60</v>
      </c>
      <c r="H16">
        <v>2</v>
      </c>
      <c r="I16">
        <v>4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>
      <c r="A17" t="e">
        <f ca="1">E00251424039221</f>
        <v>#NAME?</v>
      </c>
      <c r="B17">
        <v>70</v>
      </c>
      <c r="C17">
        <v>167</v>
      </c>
      <c r="D17">
        <v>92</v>
      </c>
      <c r="E17">
        <v>100</v>
      </c>
      <c r="F17" t="s">
        <v>78</v>
      </c>
      <c r="G17" t="s">
        <v>79</v>
      </c>
      <c r="H17">
        <v>3</v>
      </c>
      <c r="I17">
        <v>5</v>
      </c>
      <c r="J17">
        <v>0</v>
      </c>
      <c r="K17">
        <v>1</v>
      </c>
      <c r="L17">
        <v>0</v>
      </c>
      <c r="M17">
        <v>0</v>
      </c>
      <c r="N17">
        <v>1</v>
      </c>
    </row>
    <row r="18" spans="1:14">
      <c r="A18" t="e">
        <f ca="1">E00251424041421</f>
        <v>#NAME?</v>
      </c>
      <c r="B18">
        <v>62</v>
      </c>
      <c r="C18">
        <v>159</v>
      </c>
      <c r="D18">
        <v>80</v>
      </c>
      <c r="E18" t="s">
        <v>80</v>
      </c>
      <c r="F18" t="s">
        <v>81</v>
      </c>
      <c r="G18" t="s">
        <v>82</v>
      </c>
      <c r="H18">
        <v>2</v>
      </c>
      <c r="I18">
        <v>4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>
      <c r="A19" t="e">
        <f ca="1">E00251424800621</f>
        <v>#NAME?</v>
      </c>
      <c r="B19">
        <v>63</v>
      </c>
      <c r="C19">
        <v>160</v>
      </c>
      <c r="D19">
        <v>76</v>
      </c>
      <c r="E19">
        <v>83</v>
      </c>
      <c r="F19" t="s">
        <v>83</v>
      </c>
      <c r="G19" t="s">
        <v>79</v>
      </c>
      <c r="H19">
        <v>2</v>
      </c>
      <c r="I19">
        <v>4</v>
      </c>
      <c r="J19">
        <v>0</v>
      </c>
      <c r="K19">
        <v>3</v>
      </c>
      <c r="L19">
        <v>1</v>
      </c>
      <c r="M19">
        <v>0</v>
      </c>
      <c r="N19">
        <v>0</v>
      </c>
    </row>
    <row r="20" spans="1:14">
      <c r="A20" t="e">
        <f ca="1">E00251424801221</f>
        <v>#NAME?</v>
      </c>
      <c r="B20">
        <v>72</v>
      </c>
      <c r="C20">
        <v>165</v>
      </c>
      <c r="D20">
        <v>96</v>
      </c>
      <c r="E20">
        <v>99</v>
      </c>
      <c r="F20" t="s">
        <v>84</v>
      </c>
      <c r="G20" t="s">
        <v>65</v>
      </c>
      <c r="H20">
        <v>3</v>
      </c>
      <c r="I20">
        <v>5</v>
      </c>
      <c r="J20">
        <v>0</v>
      </c>
      <c r="K20">
        <v>2</v>
      </c>
      <c r="L20">
        <v>0</v>
      </c>
      <c r="M20">
        <v>0</v>
      </c>
      <c r="N20">
        <v>1</v>
      </c>
    </row>
    <row r="21" spans="1:14">
      <c r="A21" t="e">
        <f ca="1">E00251424802621</f>
        <v>#NAME?</v>
      </c>
      <c r="B21">
        <v>125</v>
      </c>
      <c r="C21">
        <v>173</v>
      </c>
      <c r="D21">
        <v>135</v>
      </c>
      <c r="E21">
        <v>135</v>
      </c>
      <c r="F21" t="s">
        <v>85</v>
      </c>
      <c r="G21">
        <v>1</v>
      </c>
      <c r="H21">
        <v>4</v>
      </c>
      <c r="I21">
        <v>8</v>
      </c>
      <c r="J21">
        <v>1</v>
      </c>
      <c r="K21">
        <v>3</v>
      </c>
      <c r="L21">
        <v>1</v>
      </c>
      <c r="M21">
        <v>1</v>
      </c>
      <c r="N21">
        <v>4</v>
      </c>
    </row>
    <row r="22" spans="1:14">
      <c r="A22" t="e">
        <f ca="1">E00251424821221</f>
        <v>#NAME?</v>
      </c>
      <c r="B22">
        <v>80</v>
      </c>
      <c r="C22">
        <v>168</v>
      </c>
      <c r="D22">
        <v>99</v>
      </c>
      <c r="E22">
        <v>105</v>
      </c>
      <c r="F22" t="s">
        <v>86</v>
      </c>
      <c r="G22" t="s">
        <v>87</v>
      </c>
      <c r="H22">
        <v>3</v>
      </c>
      <c r="I22">
        <v>5</v>
      </c>
      <c r="J22">
        <v>0</v>
      </c>
      <c r="K22">
        <v>1</v>
      </c>
      <c r="L22">
        <v>0</v>
      </c>
      <c r="M22">
        <v>0</v>
      </c>
      <c r="N22">
        <v>1</v>
      </c>
    </row>
    <row r="23" spans="1:14">
      <c r="A23" t="e">
        <f ca="1">E00251424831821</f>
        <v>#NAME?</v>
      </c>
      <c r="B23">
        <v>63</v>
      </c>
      <c r="C23">
        <v>163</v>
      </c>
      <c r="D23">
        <v>80</v>
      </c>
      <c r="E23">
        <v>106</v>
      </c>
      <c r="F23" t="s">
        <v>88</v>
      </c>
      <c r="G23" t="s">
        <v>89</v>
      </c>
      <c r="H23">
        <v>2</v>
      </c>
      <c r="I23">
        <v>4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>
      <c r="A24" t="e">
        <f ca="1">E00251424839421</f>
        <v>#NAME?</v>
      </c>
      <c r="B24">
        <v>95</v>
      </c>
      <c r="C24">
        <v>168</v>
      </c>
      <c r="D24">
        <v>114</v>
      </c>
      <c r="E24">
        <v>124</v>
      </c>
      <c r="F24" t="s">
        <v>73</v>
      </c>
      <c r="G24" t="s">
        <v>79</v>
      </c>
      <c r="H24">
        <v>4</v>
      </c>
      <c r="I24">
        <v>6</v>
      </c>
      <c r="J24">
        <v>1</v>
      </c>
      <c r="K24">
        <v>3</v>
      </c>
      <c r="L24">
        <v>1</v>
      </c>
      <c r="M24">
        <v>1</v>
      </c>
      <c r="N24">
        <v>3</v>
      </c>
    </row>
    <row r="25" spans="1:14">
      <c r="A25" t="e">
        <f ca="1">E00251424841521</f>
        <v>#NAME?</v>
      </c>
      <c r="B25">
        <v>58</v>
      </c>
      <c r="C25">
        <v>167</v>
      </c>
      <c r="D25">
        <v>72</v>
      </c>
      <c r="E25">
        <v>95</v>
      </c>
      <c r="F25" t="s">
        <v>90</v>
      </c>
      <c r="G25" t="s">
        <v>91</v>
      </c>
      <c r="H25">
        <v>2</v>
      </c>
      <c r="I25">
        <v>4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>
      <c r="A26" t="e">
        <f ca="1">E00251424846821</f>
        <v>#NAME?</v>
      </c>
      <c r="B26">
        <v>70</v>
      </c>
      <c r="C26">
        <v>160</v>
      </c>
      <c r="D26">
        <v>95</v>
      </c>
      <c r="E26">
        <v>104</v>
      </c>
      <c r="F26" t="s">
        <v>92</v>
      </c>
      <c r="G26" t="s">
        <v>93</v>
      </c>
      <c r="H26">
        <v>3</v>
      </c>
      <c r="I26">
        <v>5</v>
      </c>
      <c r="J26">
        <v>0</v>
      </c>
      <c r="K26">
        <v>3</v>
      </c>
      <c r="L26">
        <v>1</v>
      </c>
      <c r="M26">
        <v>1</v>
      </c>
      <c r="N26">
        <v>2</v>
      </c>
    </row>
    <row r="27" spans="1:14">
      <c r="A27" t="e">
        <f ca="1">E00251424849521</f>
        <v>#NAME?</v>
      </c>
      <c r="B27">
        <v>89</v>
      </c>
      <c r="C27">
        <v>165</v>
      </c>
      <c r="D27">
        <v>105</v>
      </c>
      <c r="E27">
        <v>125</v>
      </c>
      <c r="F27" t="s">
        <v>94</v>
      </c>
      <c r="G27" t="s">
        <v>19</v>
      </c>
      <c r="H27">
        <v>4</v>
      </c>
      <c r="I27">
        <v>6</v>
      </c>
      <c r="J27">
        <v>1</v>
      </c>
      <c r="K27">
        <v>2</v>
      </c>
      <c r="L27">
        <v>0</v>
      </c>
      <c r="M27">
        <v>1</v>
      </c>
      <c r="N27">
        <v>3</v>
      </c>
    </row>
    <row r="28" spans="1:14">
      <c r="A28" t="e">
        <f ca="1">E00251427098221</f>
        <v>#NAME?</v>
      </c>
      <c r="B28" t="s">
        <v>95</v>
      </c>
      <c r="C28">
        <v>176</v>
      </c>
      <c r="D28">
        <v>85</v>
      </c>
      <c r="E28">
        <v>100</v>
      </c>
      <c r="F28" t="s">
        <v>96</v>
      </c>
      <c r="G28" t="s">
        <v>23</v>
      </c>
      <c r="H28">
        <v>3</v>
      </c>
      <c r="I28">
        <v>5</v>
      </c>
      <c r="J28">
        <v>0</v>
      </c>
      <c r="K28">
        <v>1</v>
      </c>
      <c r="L28">
        <v>0</v>
      </c>
      <c r="M28">
        <v>0</v>
      </c>
      <c r="N28">
        <v>1</v>
      </c>
    </row>
    <row r="29" spans="1:14">
      <c r="A29" t="e">
        <f ca="1">E00251427099021</f>
        <v>#NAME?</v>
      </c>
      <c r="B29" t="s">
        <v>97</v>
      </c>
      <c r="C29">
        <v>165</v>
      </c>
      <c r="D29" t="s">
        <v>98</v>
      </c>
      <c r="E29" t="s">
        <v>99</v>
      </c>
      <c r="F29" t="s">
        <v>100</v>
      </c>
      <c r="G29" t="s">
        <v>71</v>
      </c>
      <c r="H29">
        <v>2</v>
      </c>
      <c r="I29">
        <v>4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>
      <c r="A30" t="e">
        <f ca="1">E00251427200121</f>
        <v>#NAME?</v>
      </c>
      <c r="B30" t="s">
        <v>101</v>
      </c>
      <c r="C30" t="s">
        <v>102</v>
      </c>
      <c r="D30" t="s">
        <v>103</v>
      </c>
      <c r="E30" t="s">
        <v>69</v>
      </c>
      <c r="F30" t="s">
        <v>104</v>
      </c>
      <c r="G30" t="s">
        <v>60</v>
      </c>
      <c r="H30">
        <v>2</v>
      </c>
      <c r="I30">
        <v>4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>
      <c r="A31" t="e">
        <f ca="1">E00251427200221</f>
        <v>#NAME?</v>
      </c>
      <c r="B31" t="s">
        <v>105</v>
      </c>
      <c r="C31">
        <v>173</v>
      </c>
      <c r="D31" t="s">
        <v>63</v>
      </c>
      <c r="E31" t="s">
        <v>106</v>
      </c>
      <c r="F31" t="s">
        <v>107</v>
      </c>
      <c r="G31" t="s">
        <v>65</v>
      </c>
      <c r="H31">
        <v>3</v>
      </c>
      <c r="I31">
        <v>5</v>
      </c>
      <c r="J31">
        <v>0</v>
      </c>
      <c r="K31">
        <v>2</v>
      </c>
      <c r="L31">
        <v>0</v>
      </c>
      <c r="M31">
        <v>1</v>
      </c>
      <c r="N31">
        <v>2</v>
      </c>
    </row>
    <row r="32" spans="1:14">
      <c r="A32" t="e">
        <f ca="1">E00251427202121</f>
        <v>#NAME?</v>
      </c>
      <c r="B32">
        <v>67</v>
      </c>
      <c r="C32">
        <v>160</v>
      </c>
      <c r="D32">
        <v>84</v>
      </c>
      <c r="E32">
        <v>112</v>
      </c>
      <c r="F32" t="s">
        <v>108</v>
      </c>
      <c r="G32" t="s">
        <v>89</v>
      </c>
      <c r="H32">
        <v>3</v>
      </c>
      <c r="I32">
        <v>5</v>
      </c>
      <c r="J32">
        <v>0</v>
      </c>
      <c r="K32">
        <v>1</v>
      </c>
      <c r="L32">
        <v>0</v>
      </c>
      <c r="M32">
        <v>0</v>
      </c>
      <c r="N32">
        <v>1</v>
      </c>
    </row>
    <row r="33" spans="1:14">
      <c r="A33" t="e">
        <f ca="1">E00251427202821</f>
        <v>#NAME?</v>
      </c>
      <c r="B33" t="s">
        <v>109</v>
      </c>
      <c r="C33">
        <v>168</v>
      </c>
      <c r="D33" t="s">
        <v>80</v>
      </c>
      <c r="E33" t="s">
        <v>110</v>
      </c>
      <c r="F33" t="s">
        <v>111</v>
      </c>
      <c r="G33" t="s">
        <v>112</v>
      </c>
      <c r="H33">
        <v>3</v>
      </c>
      <c r="I33">
        <v>5</v>
      </c>
      <c r="J33">
        <v>0</v>
      </c>
      <c r="K33">
        <v>1</v>
      </c>
      <c r="L33">
        <v>0</v>
      </c>
      <c r="M33">
        <v>0</v>
      </c>
      <c r="N33">
        <v>1</v>
      </c>
    </row>
    <row r="34" spans="1:14">
      <c r="A34" t="e">
        <f ca="1">E00251427204321</f>
        <v>#NAME?</v>
      </c>
      <c r="B34">
        <v>84</v>
      </c>
      <c r="C34">
        <v>179</v>
      </c>
      <c r="D34">
        <v>106</v>
      </c>
      <c r="E34">
        <v>93</v>
      </c>
      <c r="F34" t="s">
        <v>113</v>
      </c>
      <c r="G34" t="s">
        <v>114</v>
      </c>
      <c r="H34">
        <v>3</v>
      </c>
      <c r="I34">
        <v>5</v>
      </c>
      <c r="J34">
        <v>0</v>
      </c>
      <c r="K34">
        <v>3</v>
      </c>
      <c r="L34">
        <v>1</v>
      </c>
      <c r="M34">
        <v>1</v>
      </c>
      <c r="N34">
        <v>2</v>
      </c>
    </row>
    <row r="35" spans="1:14">
      <c r="A35" t="e">
        <f ca="1">E00251427218921</f>
        <v>#NAME?</v>
      </c>
      <c r="B35" t="s">
        <v>115</v>
      </c>
      <c r="C35">
        <v>162</v>
      </c>
      <c r="D35">
        <v>97</v>
      </c>
      <c r="E35" t="s">
        <v>34</v>
      </c>
      <c r="F35" t="s">
        <v>116</v>
      </c>
      <c r="G35" t="s">
        <v>60</v>
      </c>
      <c r="H35">
        <v>4</v>
      </c>
      <c r="I35">
        <v>6</v>
      </c>
      <c r="J35">
        <v>1</v>
      </c>
      <c r="K35">
        <v>3</v>
      </c>
      <c r="L35">
        <v>1</v>
      </c>
      <c r="M35">
        <v>1</v>
      </c>
      <c r="N35">
        <v>3</v>
      </c>
    </row>
    <row r="36" spans="1:14">
      <c r="A36" t="e">
        <f ca="1">E00251427220121</f>
        <v>#NAME?</v>
      </c>
      <c r="B36" t="s">
        <v>117</v>
      </c>
      <c r="C36" t="s">
        <v>118</v>
      </c>
      <c r="D36">
        <v>92</v>
      </c>
      <c r="E36">
        <v>102</v>
      </c>
      <c r="F36" t="s">
        <v>119</v>
      </c>
      <c r="G36" t="s">
        <v>37</v>
      </c>
      <c r="H36">
        <v>3</v>
      </c>
      <c r="I36">
        <v>5</v>
      </c>
      <c r="J36">
        <v>0</v>
      </c>
      <c r="K36">
        <v>1</v>
      </c>
      <c r="L36">
        <v>0</v>
      </c>
      <c r="M36">
        <v>0</v>
      </c>
      <c r="N36">
        <v>1</v>
      </c>
    </row>
    <row r="37" spans="1:14">
      <c r="A37" t="e">
        <f ca="1">E00251427221921</f>
        <v>#NAME?</v>
      </c>
      <c r="B37">
        <v>97</v>
      </c>
      <c r="C37">
        <v>177</v>
      </c>
      <c r="D37">
        <v>107</v>
      </c>
      <c r="E37" t="s">
        <v>41</v>
      </c>
      <c r="F37" t="s">
        <v>120</v>
      </c>
      <c r="G37" t="s">
        <v>121</v>
      </c>
      <c r="H37">
        <v>4</v>
      </c>
      <c r="I37">
        <v>6</v>
      </c>
      <c r="J37">
        <v>1</v>
      </c>
      <c r="K37">
        <v>2</v>
      </c>
      <c r="L37">
        <v>0</v>
      </c>
      <c r="M37">
        <v>1</v>
      </c>
      <c r="N37">
        <v>3</v>
      </c>
    </row>
    <row r="38" spans="1:14">
      <c r="A38" t="e">
        <f ca="1">E00251427224021</f>
        <v>#NAME?</v>
      </c>
      <c r="B38">
        <v>79</v>
      </c>
      <c r="C38">
        <v>172</v>
      </c>
      <c r="D38">
        <v>95</v>
      </c>
      <c r="E38">
        <v>120</v>
      </c>
      <c r="F38" t="s">
        <v>122</v>
      </c>
      <c r="G38" t="s">
        <v>82</v>
      </c>
      <c r="H38">
        <v>3</v>
      </c>
      <c r="I38">
        <v>5</v>
      </c>
      <c r="J38">
        <v>0</v>
      </c>
      <c r="K38">
        <v>1</v>
      </c>
      <c r="L38">
        <v>0</v>
      </c>
      <c r="M38">
        <v>1</v>
      </c>
      <c r="N38">
        <v>2</v>
      </c>
    </row>
    <row r="39" spans="1:14">
      <c r="A39" t="e">
        <f ca="1">E00251427248621</f>
        <v>#NAME?</v>
      </c>
      <c r="B39" t="s">
        <v>123</v>
      </c>
      <c r="C39">
        <v>160</v>
      </c>
      <c r="D39">
        <v>87</v>
      </c>
      <c r="E39">
        <v>102</v>
      </c>
      <c r="F39" t="s">
        <v>124</v>
      </c>
      <c r="G39" t="s">
        <v>23</v>
      </c>
      <c r="H39">
        <v>3</v>
      </c>
      <c r="I39">
        <v>5</v>
      </c>
      <c r="J39">
        <v>0</v>
      </c>
      <c r="K39">
        <v>3</v>
      </c>
      <c r="L39">
        <v>1</v>
      </c>
      <c r="M39">
        <v>0</v>
      </c>
      <c r="N39">
        <v>1</v>
      </c>
    </row>
    <row r="40" spans="1:14">
      <c r="A40" t="e">
        <f ca="1">E00251427357321</f>
        <v>#NAME?</v>
      </c>
      <c r="B40" t="s">
        <v>125</v>
      </c>
      <c r="C40">
        <v>186</v>
      </c>
      <c r="D40" t="s">
        <v>126</v>
      </c>
      <c r="E40">
        <v>115</v>
      </c>
      <c r="F40" t="s">
        <v>127</v>
      </c>
      <c r="G40" t="s">
        <v>43</v>
      </c>
      <c r="H40">
        <v>4</v>
      </c>
      <c r="I40">
        <v>6</v>
      </c>
      <c r="J40">
        <v>1</v>
      </c>
      <c r="K40">
        <v>2</v>
      </c>
      <c r="L40">
        <v>0</v>
      </c>
      <c r="M40">
        <v>1</v>
      </c>
      <c r="N40">
        <v>3</v>
      </c>
    </row>
    <row r="41" spans="1:14">
      <c r="A41" t="e">
        <f ca="1">E00251427357521</f>
        <v>#NAME?</v>
      </c>
      <c r="B41" t="s">
        <v>128</v>
      </c>
      <c r="C41">
        <v>161</v>
      </c>
      <c r="D41">
        <v>91</v>
      </c>
      <c r="E41" t="s">
        <v>129</v>
      </c>
      <c r="F41" t="s">
        <v>130</v>
      </c>
      <c r="G41" t="s">
        <v>131</v>
      </c>
      <c r="H41">
        <v>3</v>
      </c>
      <c r="I41">
        <v>5</v>
      </c>
      <c r="J41">
        <v>0</v>
      </c>
      <c r="K41">
        <v>1</v>
      </c>
      <c r="L41">
        <v>0</v>
      </c>
      <c r="M41">
        <v>1</v>
      </c>
      <c r="N41">
        <v>2</v>
      </c>
    </row>
    <row r="42" spans="1:14">
      <c r="A42" t="e">
        <f ca="1">E00251427359921</f>
        <v>#NAME?</v>
      </c>
      <c r="B42" t="s">
        <v>132</v>
      </c>
      <c r="C42">
        <v>170</v>
      </c>
      <c r="D42" t="s">
        <v>133</v>
      </c>
      <c r="E42" t="s">
        <v>134</v>
      </c>
      <c r="F42" t="s">
        <v>135</v>
      </c>
      <c r="G42" t="s">
        <v>121</v>
      </c>
      <c r="H42">
        <v>3</v>
      </c>
      <c r="I42">
        <v>5</v>
      </c>
      <c r="J42">
        <v>0</v>
      </c>
      <c r="K42">
        <v>2</v>
      </c>
      <c r="L42">
        <v>0</v>
      </c>
      <c r="M42">
        <v>0</v>
      </c>
      <c r="N42">
        <v>1</v>
      </c>
    </row>
    <row r="43" spans="1:14">
      <c r="A43" t="e">
        <f ca="1">E00251427363921</f>
        <v>#NAME?</v>
      </c>
      <c r="B43" t="s">
        <v>136</v>
      </c>
      <c r="C43">
        <v>178</v>
      </c>
      <c r="D43" t="s">
        <v>137</v>
      </c>
      <c r="E43" t="s">
        <v>138</v>
      </c>
      <c r="F43" t="s">
        <v>139</v>
      </c>
      <c r="G43" t="s">
        <v>71</v>
      </c>
      <c r="H43">
        <v>3</v>
      </c>
      <c r="I43">
        <v>5</v>
      </c>
      <c r="J43">
        <v>0</v>
      </c>
      <c r="K43">
        <v>1</v>
      </c>
      <c r="L43">
        <v>0</v>
      </c>
      <c r="M43">
        <v>0</v>
      </c>
      <c r="N43">
        <v>1</v>
      </c>
    </row>
    <row r="44" spans="1:14">
      <c r="A44" t="e">
        <f ca="1">E00251427364721</f>
        <v>#NAME?</v>
      </c>
      <c r="B44">
        <v>88</v>
      </c>
      <c r="C44">
        <v>187</v>
      </c>
      <c r="D44">
        <v>98</v>
      </c>
      <c r="E44">
        <v>115</v>
      </c>
      <c r="F44" t="s">
        <v>140</v>
      </c>
      <c r="G44" t="s">
        <v>23</v>
      </c>
      <c r="H44">
        <v>3</v>
      </c>
      <c r="I44">
        <v>5</v>
      </c>
      <c r="J44">
        <v>0</v>
      </c>
      <c r="K44">
        <v>1</v>
      </c>
      <c r="L44">
        <v>0</v>
      </c>
      <c r="M44">
        <v>0</v>
      </c>
      <c r="N44">
        <v>1</v>
      </c>
    </row>
    <row r="45" spans="1:14">
      <c r="A45" t="e">
        <f ca="1">E00251427371521</f>
        <v>#NAME?</v>
      </c>
      <c r="B45">
        <v>59</v>
      </c>
      <c r="C45">
        <v>160</v>
      </c>
      <c r="D45">
        <v>77</v>
      </c>
      <c r="E45">
        <v>98</v>
      </c>
      <c r="F45" t="s">
        <v>141</v>
      </c>
      <c r="G45" t="s">
        <v>82</v>
      </c>
      <c r="H45">
        <v>2</v>
      </c>
      <c r="I45">
        <v>4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>
      <c r="A46" t="e">
        <f ca="1">E00251427384421</f>
        <v>#NAME?</v>
      </c>
      <c r="B46">
        <v>77</v>
      </c>
      <c r="C46">
        <v>165</v>
      </c>
      <c r="D46">
        <v>102</v>
      </c>
      <c r="E46">
        <v>114</v>
      </c>
      <c r="F46" t="s">
        <v>142</v>
      </c>
      <c r="G46" t="s">
        <v>71</v>
      </c>
      <c r="H46">
        <v>3</v>
      </c>
      <c r="I46">
        <v>5</v>
      </c>
      <c r="J46">
        <v>0</v>
      </c>
      <c r="K46">
        <v>3</v>
      </c>
      <c r="L46">
        <v>1</v>
      </c>
      <c r="M46">
        <v>1</v>
      </c>
      <c r="N46">
        <v>2</v>
      </c>
    </row>
    <row r="47" spans="1:14">
      <c r="A47" t="e">
        <f ca="1">E00251427388121</f>
        <v>#NAME?</v>
      </c>
      <c r="B47">
        <v>82</v>
      </c>
      <c r="C47">
        <v>163</v>
      </c>
      <c r="D47">
        <v>112</v>
      </c>
      <c r="E47">
        <v>120</v>
      </c>
      <c r="F47" t="s">
        <v>143</v>
      </c>
      <c r="G47" t="s">
        <v>74</v>
      </c>
      <c r="H47">
        <v>4</v>
      </c>
      <c r="I47">
        <v>6</v>
      </c>
      <c r="J47">
        <v>1</v>
      </c>
      <c r="K47">
        <v>3</v>
      </c>
      <c r="L47">
        <v>1</v>
      </c>
      <c r="M47">
        <v>1</v>
      </c>
      <c r="N47">
        <v>3</v>
      </c>
    </row>
    <row r="48" spans="1:14">
      <c r="A48" t="e">
        <f ca="1">E00251427391321</f>
        <v>#NAME?</v>
      </c>
      <c r="B48">
        <v>63</v>
      </c>
      <c r="C48">
        <v>152</v>
      </c>
      <c r="D48">
        <v>87</v>
      </c>
      <c r="E48">
        <v>103</v>
      </c>
      <c r="F48" t="s">
        <v>144</v>
      </c>
      <c r="G48" t="s">
        <v>19</v>
      </c>
      <c r="H48">
        <v>3</v>
      </c>
      <c r="I48">
        <v>5</v>
      </c>
      <c r="J48">
        <v>0</v>
      </c>
      <c r="K48">
        <v>2</v>
      </c>
      <c r="L48">
        <v>0</v>
      </c>
      <c r="M48">
        <v>0</v>
      </c>
      <c r="N48">
        <v>1</v>
      </c>
    </row>
    <row r="49" spans="1:14">
      <c r="A49" t="e">
        <f ca="1">E00251427397321</f>
        <v>#NAME?</v>
      </c>
      <c r="B49" t="s">
        <v>145</v>
      </c>
      <c r="C49" t="s">
        <v>146</v>
      </c>
      <c r="D49" t="s">
        <v>147</v>
      </c>
      <c r="E49" t="s">
        <v>138</v>
      </c>
      <c r="F49" t="s">
        <v>148</v>
      </c>
      <c r="G49" t="s">
        <v>19</v>
      </c>
      <c r="H49">
        <v>2</v>
      </c>
      <c r="I49">
        <v>4</v>
      </c>
      <c r="J49">
        <v>0</v>
      </c>
      <c r="K49">
        <v>2</v>
      </c>
      <c r="L49">
        <v>0</v>
      </c>
      <c r="M49">
        <v>1</v>
      </c>
      <c r="N49">
        <v>0</v>
      </c>
    </row>
    <row r="50" spans="1:14">
      <c r="A50" t="e">
        <f ca="1">E00251427397821</f>
        <v>#NAME?</v>
      </c>
      <c r="B50" t="s">
        <v>149</v>
      </c>
      <c r="C50" t="s">
        <v>150</v>
      </c>
      <c r="D50" t="s">
        <v>151</v>
      </c>
      <c r="E50">
        <v>99</v>
      </c>
      <c r="F50" t="s">
        <v>152</v>
      </c>
      <c r="G50" t="s">
        <v>71</v>
      </c>
      <c r="H50">
        <v>3</v>
      </c>
      <c r="I50">
        <v>5</v>
      </c>
      <c r="J50">
        <v>0</v>
      </c>
      <c r="K50">
        <v>3</v>
      </c>
      <c r="L50">
        <v>1</v>
      </c>
      <c r="M50">
        <v>1</v>
      </c>
      <c r="N50">
        <v>2</v>
      </c>
    </row>
    <row r="51" spans="1:14">
      <c r="A51" t="e">
        <f ca="1">E00251427550421</f>
        <v>#NAME?</v>
      </c>
      <c r="B51">
        <v>70</v>
      </c>
      <c r="C51">
        <v>152</v>
      </c>
      <c r="D51">
        <v>95</v>
      </c>
      <c r="E51">
        <v>109</v>
      </c>
      <c r="F51" t="s">
        <v>153</v>
      </c>
      <c r="G51" t="s">
        <v>60</v>
      </c>
      <c r="H51">
        <v>4</v>
      </c>
      <c r="I51">
        <v>6</v>
      </c>
      <c r="J51">
        <v>1</v>
      </c>
      <c r="K51">
        <v>3</v>
      </c>
      <c r="L51">
        <v>1</v>
      </c>
      <c r="M51">
        <v>1</v>
      </c>
      <c r="N51">
        <v>3</v>
      </c>
    </row>
    <row r="52" spans="1:14">
      <c r="A52" t="e">
        <f ca="1">E00251427552621</f>
        <v>#NAME?</v>
      </c>
      <c r="B52" t="s">
        <v>154</v>
      </c>
      <c r="C52" t="s">
        <v>155</v>
      </c>
      <c r="D52">
        <v>93</v>
      </c>
      <c r="E52" t="s">
        <v>55</v>
      </c>
      <c r="F52" t="s">
        <v>156</v>
      </c>
      <c r="G52" t="s">
        <v>71</v>
      </c>
      <c r="H52">
        <v>3</v>
      </c>
      <c r="I52">
        <v>5</v>
      </c>
      <c r="J52">
        <v>0</v>
      </c>
      <c r="K52">
        <v>3</v>
      </c>
      <c r="L52">
        <v>1</v>
      </c>
      <c r="M52">
        <v>1</v>
      </c>
      <c r="N52">
        <v>2</v>
      </c>
    </row>
    <row r="53" spans="1:14">
      <c r="A53" t="e">
        <f ca="1">E00251427562221</f>
        <v>#NAME?</v>
      </c>
      <c r="B53">
        <v>70</v>
      </c>
      <c r="C53">
        <v>163</v>
      </c>
      <c r="D53">
        <v>103</v>
      </c>
      <c r="E53">
        <v>85</v>
      </c>
      <c r="F53" t="s">
        <v>157</v>
      </c>
      <c r="G53" t="s">
        <v>158</v>
      </c>
      <c r="H53">
        <v>3</v>
      </c>
      <c r="I53">
        <v>5</v>
      </c>
      <c r="J53">
        <v>0</v>
      </c>
      <c r="K53">
        <v>3</v>
      </c>
      <c r="L53">
        <v>1</v>
      </c>
      <c r="M53">
        <v>1</v>
      </c>
      <c r="N53">
        <v>2</v>
      </c>
    </row>
    <row r="54" spans="1:14">
      <c r="A54" t="e">
        <f ca="1">E00251427592521</f>
        <v>#NAME?</v>
      </c>
      <c r="B54" t="s">
        <v>159</v>
      </c>
      <c r="C54">
        <v>165</v>
      </c>
      <c r="D54" t="s">
        <v>160</v>
      </c>
      <c r="E54" t="s">
        <v>161</v>
      </c>
      <c r="F54" t="s">
        <v>162</v>
      </c>
      <c r="G54" t="s">
        <v>76</v>
      </c>
      <c r="H54">
        <v>3</v>
      </c>
      <c r="I54">
        <v>5</v>
      </c>
      <c r="J54">
        <v>0</v>
      </c>
      <c r="K54">
        <v>3</v>
      </c>
      <c r="L54">
        <v>1</v>
      </c>
      <c r="M54">
        <v>0</v>
      </c>
      <c r="N54">
        <v>1</v>
      </c>
    </row>
    <row r="55" spans="1:14">
      <c r="A55" t="e">
        <f ca="1">E00251427592621</f>
        <v>#NAME?</v>
      </c>
      <c r="B55">
        <v>90</v>
      </c>
      <c r="C55">
        <v>166</v>
      </c>
      <c r="D55">
        <v>102</v>
      </c>
      <c r="E55" t="s">
        <v>110</v>
      </c>
      <c r="F55" t="s">
        <v>163</v>
      </c>
      <c r="G55" t="s">
        <v>43</v>
      </c>
      <c r="H55">
        <v>4</v>
      </c>
      <c r="I55">
        <v>6</v>
      </c>
      <c r="J55">
        <v>1</v>
      </c>
      <c r="K55">
        <v>2</v>
      </c>
      <c r="L55">
        <v>0</v>
      </c>
      <c r="M55">
        <v>0</v>
      </c>
      <c r="N55">
        <v>2</v>
      </c>
    </row>
    <row r="56" spans="1:14">
      <c r="A56" t="e">
        <f ca="1">E00251427592921</f>
        <v>#NAME?</v>
      </c>
      <c r="B56" t="s">
        <v>164</v>
      </c>
      <c r="C56">
        <v>161</v>
      </c>
      <c r="D56" t="s">
        <v>165</v>
      </c>
      <c r="E56" t="s">
        <v>166</v>
      </c>
      <c r="F56" t="s">
        <v>167</v>
      </c>
      <c r="G56" t="s">
        <v>23</v>
      </c>
      <c r="H56">
        <v>3</v>
      </c>
      <c r="I56">
        <v>5</v>
      </c>
      <c r="J56">
        <v>0</v>
      </c>
      <c r="K56">
        <v>3</v>
      </c>
      <c r="L56">
        <v>1</v>
      </c>
      <c r="M56">
        <v>0</v>
      </c>
      <c r="N56">
        <v>1</v>
      </c>
    </row>
    <row r="57" spans="1:14">
      <c r="A57" t="e">
        <f ca="1">E00251427597621</f>
        <v>#NAME?</v>
      </c>
      <c r="B57">
        <v>58</v>
      </c>
      <c r="C57">
        <v>159</v>
      </c>
      <c r="D57">
        <v>77</v>
      </c>
      <c r="E57">
        <v>96</v>
      </c>
      <c r="F57" t="s">
        <v>168</v>
      </c>
      <c r="G57" t="s">
        <v>131</v>
      </c>
      <c r="H57">
        <v>2</v>
      </c>
      <c r="I57">
        <v>4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>
      <c r="A58" t="e">
        <f ca="1">E00251427751621</f>
        <v>#NAME?</v>
      </c>
      <c r="B58">
        <v>65</v>
      </c>
      <c r="C58">
        <v>159</v>
      </c>
      <c r="D58">
        <v>87</v>
      </c>
      <c r="E58">
        <v>100</v>
      </c>
      <c r="F58" t="s">
        <v>169</v>
      </c>
      <c r="G58" t="s">
        <v>60</v>
      </c>
      <c r="H58">
        <v>3</v>
      </c>
      <c r="I58">
        <v>5</v>
      </c>
      <c r="J58">
        <v>0</v>
      </c>
      <c r="K58">
        <v>3</v>
      </c>
      <c r="L58">
        <v>1</v>
      </c>
      <c r="M58">
        <v>0</v>
      </c>
      <c r="N58">
        <v>1</v>
      </c>
    </row>
    <row r="59" spans="1:14">
      <c r="A59" t="e">
        <f ca="1">E00251428403021</f>
        <v>#NAME?</v>
      </c>
      <c r="B59" t="s">
        <v>170</v>
      </c>
      <c r="C59" t="s">
        <v>171</v>
      </c>
      <c r="D59">
        <v>126</v>
      </c>
      <c r="E59">
        <v>128</v>
      </c>
      <c r="F59" t="s">
        <v>172</v>
      </c>
      <c r="G59" t="s">
        <v>121</v>
      </c>
      <c r="H59">
        <v>4</v>
      </c>
      <c r="I59">
        <v>7</v>
      </c>
      <c r="J59">
        <v>1</v>
      </c>
      <c r="K59">
        <v>2</v>
      </c>
      <c r="L59">
        <v>0</v>
      </c>
      <c r="M59">
        <v>1</v>
      </c>
      <c r="N59">
        <v>3</v>
      </c>
    </row>
    <row r="60" spans="1:14">
      <c r="A60" t="e">
        <f ca="1">E00251428426921</f>
        <v>#NAME?</v>
      </c>
      <c r="B60" t="s">
        <v>173</v>
      </c>
      <c r="C60" t="s">
        <v>174</v>
      </c>
      <c r="D60" t="s">
        <v>175</v>
      </c>
      <c r="E60">
        <v>105</v>
      </c>
      <c r="F60" t="s">
        <v>176</v>
      </c>
      <c r="G60" t="s">
        <v>93</v>
      </c>
      <c r="H60">
        <v>3</v>
      </c>
      <c r="I60">
        <v>5</v>
      </c>
      <c r="J60">
        <v>0</v>
      </c>
      <c r="K60">
        <v>3</v>
      </c>
      <c r="L60">
        <v>1</v>
      </c>
      <c r="M60">
        <v>1</v>
      </c>
      <c r="N60">
        <v>2</v>
      </c>
    </row>
    <row r="61" spans="1:14">
      <c r="A61" t="e">
        <f ca="1">E00251428656921</f>
        <v>#NAME?</v>
      </c>
      <c r="B61" t="s">
        <v>177</v>
      </c>
      <c r="C61" t="s">
        <v>178</v>
      </c>
      <c r="D61" t="s">
        <v>179</v>
      </c>
      <c r="E61" t="s">
        <v>180</v>
      </c>
      <c r="F61" t="s">
        <v>181</v>
      </c>
      <c r="G61" t="s">
        <v>51</v>
      </c>
      <c r="H61">
        <v>2</v>
      </c>
      <c r="I61">
        <v>4</v>
      </c>
      <c r="J61">
        <v>0</v>
      </c>
      <c r="K61">
        <v>2</v>
      </c>
      <c r="L61">
        <v>0</v>
      </c>
      <c r="M61">
        <v>0</v>
      </c>
      <c r="N61">
        <v>0</v>
      </c>
    </row>
    <row r="62" spans="1:14">
      <c r="A62" t="e">
        <f ca="1">E00251428657421</f>
        <v>#NAME?</v>
      </c>
      <c r="B62" t="s">
        <v>182</v>
      </c>
      <c r="C62" t="s">
        <v>183</v>
      </c>
      <c r="D62" t="s">
        <v>98</v>
      </c>
      <c r="E62" t="s">
        <v>184</v>
      </c>
      <c r="F62" t="s">
        <v>185</v>
      </c>
      <c r="G62" t="s">
        <v>37</v>
      </c>
      <c r="H62">
        <v>4</v>
      </c>
      <c r="I62">
        <v>6</v>
      </c>
      <c r="J62">
        <v>1</v>
      </c>
      <c r="K62">
        <v>3</v>
      </c>
      <c r="L62">
        <v>1</v>
      </c>
      <c r="M62">
        <v>0</v>
      </c>
      <c r="N62">
        <v>2</v>
      </c>
    </row>
    <row r="63" spans="1:14">
      <c r="A63" t="e">
        <f ca="1">E00251429152121</f>
        <v>#NAME?</v>
      </c>
      <c r="B63">
        <v>99</v>
      </c>
      <c r="C63">
        <v>183</v>
      </c>
      <c r="D63">
        <v>110</v>
      </c>
      <c r="E63">
        <v>115</v>
      </c>
      <c r="F63" t="s">
        <v>186</v>
      </c>
      <c r="G63" t="s">
        <v>43</v>
      </c>
      <c r="H63">
        <v>3</v>
      </c>
      <c r="I63">
        <v>5</v>
      </c>
      <c r="J63">
        <v>0</v>
      </c>
      <c r="K63">
        <v>2</v>
      </c>
      <c r="L63">
        <v>0</v>
      </c>
      <c r="M63">
        <v>1</v>
      </c>
      <c r="N63">
        <v>2</v>
      </c>
    </row>
    <row r="64" spans="1:14">
      <c r="A64" t="e">
        <f ca="1">E00251429152221</f>
        <v>#NAME?</v>
      </c>
      <c r="B64" t="s">
        <v>187</v>
      </c>
      <c r="C64">
        <v>152</v>
      </c>
      <c r="D64">
        <v>99</v>
      </c>
      <c r="E64">
        <v>105</v>
      </c>
      <c r="F64" t="s">
        <v>188</v>
      </c>
      <c r="G64" t="s">
        <v>87</v>
      </c>
      <c r="H64">
        <v>3</v>
      </c>
      <c r="I64">
        <v>5</v>
      </c>
      <c r="J64">
        <v>0</v>
      </c>
      <c r="K64">
        <v>3</v>
      </c>
      <c r="L64">
        <v>1</v>
      </c>
      <c r="M64">
        <v>1</v>
      </c>
      <c r="N64">
        <v>2</v>
      </c>
    </row>
    <row r="65" spans="1:14">
      <c r="A65" t="e">
        <f ca="1">E00251429158321</f>
        <v>#NAME?</v>
      </c>
      <c r="B65" t="s">
        <v>189</v>
      </c>
      <c r="C65" t="s">
        <v>190</v>
      </c>
      <c r="D65" t="s">
        <v>191</v>
      </c>
      <c r="E65" t="s">
        <v>192</v>
      </c>
      <c r="F65" t="s">
        <v>193</v>
      </c>
      <c r="G65" t="s">
        <v>51</v>
      </c>
      <c r="H65">
        <v>3</v>
      </c>
      <c r="I65">
        <v>5</v>
      </c>
      <c r="J65">
        <v>0</v>
      </c>
      <c r="K65">
        <v>2</v>
      </c>
      <c r="L65">
        <v>0</v>
      </c>
      <c r="M65">
        <v>0</v>
      </c>
      <c r="N65">
        <v>1</v>
      </c>
    </row>
    <row r="66" spans="1:14">
      <c r="A66" t="e">
        <f ca="1">E00251429162721</f>
        <v>#NAME?</v>
      </c>
      <c r="B66" t="s">
        <v>194</v>
      </c>
      <c r="C66">
        <v>166</v>
      </c>
      <c r="D66" t="s">
        <v>195</v>
      </c>
      <c r="E66" t="s">
        <v>63</v>
      </c>
      <c r="F66" t="s">
        <v>157</v>
      </c>
      <c r="G66" t="s">
        <v>60</v>
      </c>
      <c r="H66">
        <v>3</v>
      </c>
      <c r="I66">
        <v>5</v>
      </c>
      <c r="J66">
        <v>0</v>
      </c>
      <c r="K66">
        <v>3</v>
      </c>
      <c r="L66">
        <v>1</v>
      </c>
      <c r="M66">
        <v>1</v>
      </c>
      <c r="N66">
        <v>2</v>
      </c>
    </row>
    <row r="67" spans="1:14">
      <c r="A67" t="e">
        <f ca="1">E00251429162821</f>
        <v>#NAME?</v>
      </c>
      <c r="B67" t="s">
        <v>196</v>
      </c>
      <c r="C67" t="s">
        <v>197</v>
      </c>
      <c r="D67" t="s">
        <v>198</v>
      </c>
      <c r="E67" t="s">
        <v>199</v>
      </c>
      <c r="F67" t="s">
        <v>200</v>
      </c>
      <c r="G67" t="s">
        <v>112</v>
      </c>
      <c r="H67">
        <v>3</v>
      </c>
      <c r="I67">
        <v>5</v>
      </c>
      <c r="J67">
        <v>0</v>
      </c>
      <c r="K67">
        <v>1</v>
      </c>
      <c r="L67">
        <v>0</v>
      </c>
      <c r="M67">
        <v>1</v>
      </c>
      <c r="N67">
        <v>2</v>
      </c>
    </row>
    <row r="68" spans="1:14">
      <c r="A68" t="e">
        <f ca="1">E00251429170621</f>
        <v>#NAME?</v>
      </c>
      <c r="B68">
        <v>72</v>
      </c>
      <c r="C68">
        <v>156</v>
      </c>
      <c r="D68" t="s">
        <v>201</v>
      </c>
      <c r="E68" t="s">
        <v>106</v>
      </c>
      <c r="F68" t="s">
        <v>202</v>
      </c>
      <c r="G68" t="s">
        <v>19</v>
      </c>
      <c r="H68">
        <v>3</v>
      </c>
      <c r="I68">
        <v>5</v>
      </c>
      <c r="J68">
        <v>0</v>
      </c>
      <c r="K68">
        <v>2</v>
      </c>
      <c r="L68">
        <v>0</v>
      </c>
      <c r="M68">
        <v>1</v>
      </c>
      <c r="N68">
        <v>2</v>
      </c>
    </row>
    <row r="69" spans="1:14">
      <c r="A69" t="e">
        <f ca="1">E00251429173021</f>
        <v>#NAME?</v>
      </c>
      <c r="B69">
        <v>63</v>
      </c>
      <c r="C69">
        <v>155</v>
      </c>
      <c r="D69">
        <v>90</v>
      </c>
      <c r="E69">
        <v>95</v>
      </c>
      <c r="F69" t="s">
        <v>113</v>
      </c>
      <c r="G69" t="s">
        <v>112</v>
      </c>
      <c r="H69">
        <v>3</v>
      </c>
      <c r="I69">
        <v>5</v>
      </c>
      <c r="J69">
        <v>0</v>
      </c>
      <c r="K69">
        <v>3</v>
      </c>
      <c r="L69">
        <v>1</v>
      </c>
      <c r="M69">
        <v>1</v>
      </c>
      <c r="N69">
        <v>2</v>
      </c>
    </row>
    <row r="70" spans="1:14">
      <c r="A70" t="e">
        <f ca="1">E00251429173721</f>
        <v>#NAME?</v>
      </c>
      <c r="B70">
        <v>65</v>
      </c>
      <c r="C70">
        <v>166</v>
      </c>
      <c r="D70">
        <v>98</v>
      </c>
      <c r="E70" t="s">
        <v>126</v>
      </c>
      <c r="F70" t="s">
        <v>203</v>
      </c>
      <c r="G70" t="s">
        <v>71</v>
      </c>
      <c r="H70">
        <v>2</v>
      </c>
      <c r="I70">
        <v>4</v>
      </c>
      <c r="J70">
        <v>0</v>
      </c>
      <c r="K70">
        <v>3</v>
      </c>
      <c r="L70">
        <v>1</v>
      </c>
      <c r="M70">
        <v>1</v>
      </c>
      <c r="N70">
        <v>0</v>
      </c>
    </row>
    <row r="71" spans="1:14">
      <c r="A71" t="e">
        <f ca="1">E00251429175721</f>
        <v>#NAME?</v>
      </c>
      <c r="B71">
        <v>62</v>
      </c>
      <c r="C71">
        <v>172</v>
      </c>
      <c r="D71">
        <v>77</v>
      </c>
      <c r="E71">
        <v>87</v>
      </c>
      <c r="F71" t="s">
        <v>204</v>
      </c>
      <c r="G71" t="s">
        <v>71</v>
      </c>
      <c r="H71">
        <v>2</v>
      </c>
      <c r="I71">
        <v>4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>
      <c r="A72" t="e">
        <f ca="1">E00251429176121</f>
        <v>#NAME?</v>
      </c>
      <c r="B72">
        <v>98</v>
      </c>
      <c r="C72">
        <v>164</v>
      </c>
      <c r="D72">
        <v>110</v>
      </c>
      <c r="E72">
        <v>120</v>
      </c>
      <c r="F72" t="s">
        <v>205</v>
      </c>
      <c r="G72" t="s">
        <v>79</v>
      </c>
      <c r="H72">
        <v>4</v>
      </c>
      <c r="I72">
        <v>7</v>
      </c>
      <c r="J72">
        <v>1</v>
      </c>
      <c r="K72">
        <v>3</v>
      </c>
      <c r="L72">
        <v>1</v>
      </c>
      <c r="M72">
        <v>1</v>
      </c>
      <c r="N72">
        <v>3</v>
      </c>
    </row>
    <row r="73" spans="1:14">
      <c r="A73" t="e">
        <f ca="1">E00251429176921</f>
        <v>#NAME?</v>
      </c>
      <c r="B73">
        <v>66</v>
      </c>
      <c r="C73">
        <v>163</v>
      </c>
      <c r="D73">
        <v>80</v>
      </c>
      <c r="E73">
        <v>98</v>
      </c>
      <c r="F73" t="s">
        <v>206</v>
      </c>
      <c r="G73" t="s">
        <v>207</v>
      </c>
      <c r="H73">
        <v>2</v>
      </c>
      <c r="I73">
        <v>4</v>
      </c>
      <c r="J73">
        <v>0</v>
      </c>
      <c r="K73">
        <v>2</v>
      </c>
      <c r="L73">
        <v>0</v>
      </c>
      <c r="M73">
        <v>0</v>
      </c>
      <c r="N73">
        <v>0</v>
      </c>
    </row>
    <row r="74" spans="1:14">
      <c r="A74" t="e">
        <f ca="1">E00251429178821</f>
        <v>#NAME?</v>
      </c>
      <c r="B74">
        <v>73</v>
      </c>
      <c r="C74">
        <v>176</v>
      </c>
      <c r="D74">
        <v>85</v>
      </c>
      <c r="E74">
        <v>95</v>
      </c>
      <c r="F74" t="s">
        <v>208</v>
      </c>
      <c r="G74" t="s">
        <v>71</v>
      </c>
      <c r="H74">
        <v>2</v>
      </c>
      <c r="I74">
        <v>4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>
      <c r="A75" t="e">
        <f ca="1">E00251429182321</f>
        <v>#NAME?</v>
      </c>
      <c r="B75">
        <v>56</v>
      </c>
      <c r="C75">
        <v>150</v>
      </c>
      <c r="D75">
        <v>83</v>
      </c>
      <c r="E75">
        <v>90</v>
      </c>
      <c r="F75" t="s">
        <v>209</v>
      </c>
      <c r="G75" t="s">
        <v>79</v>
      </c>
      <c r="H75">
        <v>2</v>
      </c>
      <c r="I75">
        <v>4</v>
      </c>
      <c r="J75">
        <v>0</v>
      </c>
      <c r="K75">
        <v>3</v>
      </c>
      <c r="L75">
        <v>1</v>
      </c>
      <c r="M75">
        <v>0</v>
      </c>
      <c r="N75">
        <v>0</v>
      </c>
    </row>
    <row r="76" spans="1:14">
      <c r="A76" t="e">
        <f ca="1">E00251429205421</f>
        <v>#NAME?</v>
      </c>
      <c r="B76">
        <v>55</v>
      </c>
      <c r="C76">
        <v>161</v>
      </c>
      <c r="D76">
        <v>90</v>
      </c>
      <c r="E76">
        <v>90</v>
      </c>
      <c r="F76" t="s">
        <v>210</v>
      </c>
      <c r="G76">
        <v>1</v>
      </c>
      <c r="H76">
        <v>2</v>
      </c>
      <c r="I76">
        <v>4</v>
      </c>
      <c r="J76">
        <v>0</v>
      </c>
      <c r="K76">
        <v>3</v>
      </c>
      <c r="L76">
        <v>1</v>
      </c>
      <c r="M76">
        <v>1</v>
      </c>
      <c r="N76">
        <v>0</v>
      </c>
    </row>
    <row r="77" spans="1:14">
      <c r="A77" t="e">
        <f ca="1">E00251429205921</f>
        <v>#NAME?</v>
      </c>
      <c r="B77">
        <v>72</v>
      </c>
      <c r="C77">
        <v>177</v>
      </c>
      <c r="D77">
        <v>92</v>
      </c>
      <c r="E77">
        <v>92</v>
      </c>
      <c r="F77" t="s">
        <v>211</v>
      </c>
      <c r="G77">
        <v>1</v>
      </c>
      <c r="H77">
        <v>2</v>
      </c>
      <c r="I77">
        <v>4</v>
      </c>
      <c r="J77">
        <v>0</v>
      </c>
      <c r="K77">
        <v>3</v>
      </c>
      <c r="L77">
        <v>1</v>
      </c>
      <c r="M77">
        <v>0</v>
      </c>
      <c r="N77">
        <v>0</v>
      </c>
    </row>
    <row r="78" spans="1:14">
      <c r="A78" t="e">
        <f ca="1">E00251429206321</f>
        <v>#NAME?</v>
      </c>
      <c r="B78">
        <v>63</v>
      </c>
      <c r="C78">
        <v>160</v>
      </c>
      <c r="D78">
        <v>85</v>
      </c>
      <c r="E78">
        <v>95</v>
      </c>
      <c r="F78" t="s">
        <v>83</v>
      </c>
      <c r="G78" t="s">
        <v>71</v>
      </c>
      <c r="H78">
        <v>2</v>
      </c>
      <c r="I78">
        <v>4</v>
      </c>
      <c r="J78">
        <v>0</v>
      </c>
      <c r="K78">
        <v>3</v>
      </c>
      <c r="L78">
        <v>1</v>
      </c>
      <c r="M78">
        <v>0</v>
      </c>
      <c r="N78">
        <v>0</v>
      </c>
    </row>
    <row r="79" spans="1:14">
      <c r="A79" t="e">
        <f ca="1">E00251429207021</f>
        <v>#NAME?</v>
      </c>
      <c r="B79" t="s">
        <v>212</v>
      </c>
      <c r="C79" t="s">
        <v>213</v>
      </c>
      <c r="D79" t="s">
        <v>214</v>
      </c>
      <c r="E79" t="s">
        <v>215</v>
      </c>
      <c r="F79" t="s">
        <v>216</v>
      </c>
      <c r="G79" t="s">
        <v>207</v>
      </c>
      <c r="H79">
        <v>2</v>
      </c>
      <c r="I79">
        <v>4</v>
      </c>
      <c r="J79">
        <v>0</v>
      </c>
      <c r="K79">
        <v>2</v>
      </c>
      <c r="L79">
        <v>0</v>
      </c>
      <c r="M79">
        <v>0</v>
      </c>
      <c r="N79">
        <v>0</v>
      </c>
    </row>
    <row r="80" spans="1:14">
      <c r="A80" t="e">
        <f ca="1">E00251429208321</f>
        <v>#NAME?</v>
      </c>
      <c r="B80" t="s">
        <v>217</v>
      </c>
      <c r="C80" t="s">
        <v>218</v>
      </c>
      <c r="D80" t="s">
        <v>47</v>
      </c>
      <c r="E80" t="s">
        <v>219</v>
      </c>
      <c r="F80" t="s">
        <v>220</v>
      </c>
      <c r="G80" t="s">
        <v>112</v>
      </c>
      <c r="H80">
        <v>3</v>
      </c>
      <c r="I80">
        <v>5</v>
      </c>
      <c r="J80">
        <v>0</v>
      </c>
      <c r="K80">
        <v>1</v>
      </c>
      <c r="L80">
        <v>0</v>
      </c>
      <c r="M80">
        <v>1</v>
      </c>
      <c r="N80">
        <v>2</v>
      </c>
    </row>
    <row r="81" spans="1:14">
      <c r="A81" t="e">
        <f ca="1">E00251429212121</f>
        <v>#NAME?</v>
      </c>
      <c r="B81">
        <v>58</v>
      </c>
      <c r="C81">
        <v>160</v>
      </c>
      <c r="D81">
        <v>75</v>
      </c>
      <c r="E81">
        <v>90</v>
      </c>
      <c r="F81" t="s">
        <v>221</v>
      </c>
      <c r="G81" t="s">
        <v>51</v>
      </c>
      <c r="H81">
        <v>2</v>
      </c>
      <c r="I81">
        <v>4</v>
      </c>
      <c r="J81">
        <v>0</v>
      </c>
      <c r="K81">
        <v>2</v>
      </c>
      <c r="L81">
        <v>0</v>
      </c>
      <c r="M81">
        <v>0</v>
      </c>
      <c r="N81">
        <v>0</v>
      </c>
    </row>
    <row r="82" spans="1:14">
      <c r="A82" t="e">
        <f ca="1">E00251429214721</f>
        <v>#NAME?</v>
      </c>
      <c r="B82">
        <v>77</v>
      </c>
      <c r="C82">
        <v>165</v>
      </c>
      <c r="D82">
        <v>95</v>
      </c>
      <c r="E82">
        <v>105</v>
      </c>
      <c r="F82" t="s">
        <v>142</v>
      </c>
      <c r="G82" t="s">
        <v>37</v>
      </c>
      <c r="H82">
        <v>3</v>
      </c>
      <c r="I82">
        <v>5</v>
      </c>
      <c r="J82">
        <v>0</v>
      </c>
      <c r="K82">
        <v>3</v>
      </c>
      <c r="L82">
        <v>1</v>
      </c>
      <c r="M82">
        <v>1</v>
      </c>
      <c r="N82">
        <v>2</v>
      </c>
    </row>
    <row r="83" spans="1:14">
      <c r="A83" t="e">
        <f ca="1">E00251429215421</f>
        <v>#NAME?</v>
      </c>
      <c r="B83">
        <v>60</v>
      </c>
      <c r="C83">
        <v>159</v>
      </c>
      <c r="D83">
        <v>72</v>
      </c>
      <c r="E83">
        <v>92</v>
      </c>
      <c r="F83" t="s">
        <v>222</v>
      </c>
      <c r="G83" t="s">
        <v>27</v>
      </c>
      <c r="H83">
        <v>2</v>
      </c>
      <c r="I83">
        <v>4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>
      <c r="A84" t="e">
        <f ca="1">E00251429215721</f>
        <v>#NAME?</v>
      </c>
      <c r="B84">
        <v>54</v>
      </c>
      <c r="C84">
        <v>155</v>
      </c>
      <c r="D84">
        <v>78</v>
      </c>
      <c r="E84">
        <v>90</v>
      </c>
      <c r="F84" t="s">
        <v>223</v>
      </c>
      <c r="G84" t="s">
        <v>60</v>
      </c>
      <c r="H84">
        <v>2</v>
      </c>
      <c r="I84">
        <v>4</v>
      </c>
      <c r="J84">
        <v>0</v>
      </c>
      <c r="K84">
        <v>3</v>
      </c>
      <c r="L84">
        <v>1</v>
      </c>
      <c r="M84">
        <v>0</v>
      </c>
      <c r="N84">
        <v>0</v>
      </c>
    </row>
    <row r="85" spans="1:14">
      <c r="A85" t="e">
        <f ca="1">E00251429233321</f>
        <v>#NAME?</v>
      </c>
      <c r="B85">
        <v>58</v>
      </c>
      <c r="C85">
        <v>154</v>
      </c>
      <c r="D85">
        <v>75</v>
      </c>
      <c r="E85">
        <v>90</v>
      </c>
      <c r="F85" t="s">
        <v>224</v>
      </c>
      <c r="G85" t="s">
        <v>51</v>
      </c>
      <c r="H85">
        <v>2</v>
      </c>
      <c r="I85">
        <v>4</v>
      </c>
      <c r="J85">
        <v>0</v>
      </c>
      <c r="K85">
        <v>2</v>
      </c>
      <c r="L85">
        <v>0</v>
      </c>
      <c r="M85">
        <v>0</v>
      </c>
      <c r="N85">
        <v>0</v>
      </c>
    </row>
    <row r="86" spans="1:14">
      <c r="A86" t="e">
        <f ca="1">E00251429241821</f>
        <v>#NAME?</v>
      </c>
      <c r="B86">
        <v>81</v>
      </c>
      <c r="C86">
        <v>174</v>
      </c>
      <c r="D86" t="s">
        <v>225</v>
      </c>
      <c r="E86">
        <v>106</v>
      </c>
      <c r="F86" t="s">
        <v>226</v>
      </c>
      <c r="G86" t="s">
        <v>19</v>
      </c>
      <c r="H86">
        <v>3</v>
      </c>
      <c r="I86">
        <v>5</v>
      </c>
      <c r="J86">
        <v>0</v>
      </c>
      <c r="K86">
        <v>1</v>
      </c>
      <c r="L86">
        <v>0</v>
      </c>
      <c r="M86">
        <v>0</v>
      </c>
      <c r="N86">
        <v>1</v>
      </c>
    </row>
    <row r="87" spans="1:14">
      <c r="A87" t="e">
        <f ca="1">E00251429244321</f>
        <v>#NAME?</v>
      </c>
      <c r="B87">
        <v>69</v>
      </c>
      <c r="C87">
        <v>176</v>
      </c>
      <c r="D87">
        <v>92</v>
      </c>
      <c r="E87">
        <v>88</v>
      </c>
      <c r="F87" t="s">
        <v>227</v>
      </c>
      <c r="G87" t="s">
        <v>228</v>
      </c>
      <c r="H87">
        <v>2</v>
      </c>
      <c r="I87">
        <v>4</v>
      </c>
      <c r="J87">
        <v>0</v>
      </c>
      <c r="K87">
        <v>3</v>
      </c>
      <c r="L87">
        <v>1</v>
      </c>
      <c r="M87">
        <v>0</v>
      </c>
      <c r="N87">
        <v>0</v>
      </c>
    </row>
    <row r="88" spans="1:14">
      <c r="A88" t="e">
        <f ca="1">E00251429251821</f>
        <v>#NAME?</v>
      </c>
      <c r="B88">
        <v>86</v>
      </c>
      <c r="C88">
        <v>168</v>
      </c>
      <c r="D88">
        <v>100</v>
      </c>
      <c r="E88">
        <v>103</v>
      </c>
      <c r="F88" t="s">
        <v>229</v>
      </c>
      <c r="G88" t="s">
        <v>65</v>
      </c>
      <c r="H88">
        <v>4</v>
      </c>
      <c r="I88">
        <v>6</v>
      </c>
      <c r="J88">
        <v>1</v>
      </c>
      <c r="K88">
        <v>2</v>
      </c>
      <c r="L88">
        <v>0</v>
      </c>
      <c r="M88">
        <v>0</v>
      </c>
      <c r="N88">
        <v>2</v>
      </c>
    </row>
    <row r="89" spans="1:14">
      <c r="A89" t="e">
        <f ca="1">E00251429284421</f>
        <v>#NAME?</v>
      </c>
      <c r="B89">
        <v>79</v>
      </c>
      <c r="C89">
        <v>153</v>
      </c>
      <c r="D89">
        <v>119</v>
      </c>
      <c r="E89">
        <v>114</v>
      </c>
      <c r="F89" t="s">
        <v>230</v>
      </c>
      <c r="G89" t="s">
        <v>231</v>
      </c>
      <c r="H89">
        <v>4</v>
      </c>
      <c r="I89">
        <v>6</v>
      </c>
      <c r="J89">
        <v>1</v>
      </c>
      <c r="K89">
        <v>3</v>
      </c>
      <c r="L89">
        <v>1</v>
      </c>
      <c r="M89">
        <v>1</v>
      </c>
      <c r="N89">
        <v>3</v>
      </c>
    </row>
    <row r="90" spans="1:14">
      <c r="A90" t="e">
        <f ca="1">E00251429286121</f>
        <v>#NAME?</v>
      </c>
      <c r="B90">
        <v>80</v>
      </c>
      <c r="C90">
        <v>178</v>
      </c>
      <c r="D90">
        <v>90</v>
      </c>
      <c r="E90">
        <v>100</v>
      </c>
      <c r="F90" t="s">
        <v>232</v>
      </c>
      <c r="G90" t="s">
        <v>37</v>
      </c>
      <c r="H90">
        <v>3</v>
      </c>
      <c r="I90">
        <v>5</v>
      </c>
      <c r="J90">
        <v>0</v>
      </c>
      <c r="K90">
        <v>1</v>
      </c>
      <c r="L90">
        <v>0</v>
      </c>
      <c r="M90">
        <v>0</v>
      </c>
      <c r="N90">
        <v>1</v>
      </c>
    </row>
    <row r="91" spans="1:14">
      <c r="A91" t="e">
        <f ca="1">E00251429290121</f>
        <v>#NAME?</v>
      </c>
      <c r="B91">
        <v>66</v>
      </c>
      <c r="C91">
        <v>162</v>
      </c>
      <c r="D91">
        <v>82</v>
      </c>
      <c r="E91">
        <v>108</v>
      </c>
      <c r="F91" t="s">
        <v>233</v>
      </c>
      <c r="G91" t="s">
        <v>91</v>
      </c>
      <c r="H91">
        <v>3</v>
      </c>
      <c r="I91">
        <v>5</v>
      </c>
      <c r="J91">
        <v>0</v>
      </c>
      <c r="K91">
        <v>1</v>
      </c>
      <c r="L91">
        <v>0</v>
      </c>
      <c r="M91">
        <v>0</v>
      </c>
      <c r="N91">
        <v>1</v>
      </c>
    </row>
    <row r="92" spans="1:14">
      <c r="A92" t="e">
        <f ca="1">E00251429298321</f>
        <v>#NAME?</v>
      </c>
      <c r="B92">
        <v>68</v>
      </c>
      <c r="C92">
        <v>160</v>
      </c>
      <c r="D92">
        <v>95</v>
      </c>
      <c r="E92">
        <v>100</v>
      </c>
      <c r="F92" t="s">
        <v>234</v>
      </c>
      <c r="G92" t="s">
        <v>112</v>
      </c>
      <c r="H92">
        <v>3</v>
      </c>
      <c r="I92">
        <v>5</v>
      </c>
      <c r="J92">
        <v>0</v>
      </c>
      <c r="K92">
        <v>3</v>
      </c>
      <c r="L92">
        <v>1</v>
      </c>
      <c r="M92">
        <v>1</v>
      </c>
      <c r="N92">
        <v>2</v>
      </c>
    </row>
    <row r="93" spans="1:14">
      <c r="A93" t="e">
        <f ca="1">E00251429307421</f>
        <v>#NAME?</v>
      </c>
      <c r="B93">
        <v>82</v>
      </c>
      <c r="C93">
        <v>177</v>
      </c>
      <c r="D93">
        <v>95</v>
      </c>
      <c r="E93">
        <v>95</v>
      </c>
      <c r="F93" t="s">
        <v>108</v>
      </c>
      <c r="G93">
        <v>1</v>
      </c>
      <c r="H93">
        <v>3</v>
      </c>
      <c r="I93">
        <v>5</v>
      </c>
      <c r="J93">
        <v>0</v>
      </c>
      <c r="K93">
        <v>3</v>
      </c>
      <c r="L93">
        <v>1</v>
      </c>
      <c r="M93">
        <v>0</v>
      </c>
      <c r="N93">
        <v>1</v>
      </c>
    </row>
    <row r="94" spans="1:14">
      <c r="A94" t="e">
        <f ca="1">E00251429309821</f>
        <v>#NAME?</v>
      </c>
      <c r="B94">
        <v>85</v>
      </c>
      <c r="C94">
        <v>170</v>
      </c>
      <c r="D94">
        <v>105</v>
      </c>
      <c r="E94">
        <v>100</v>
      </c>
      <c r="F94" t="s">
        <v>235</v>
      </c>
      <c r="G94" t="s">
        <v>228</v>
      </c>
      <c r="H94">
        <v>3</v>
      </c>
      <c r="I94">
        <v>5</v>
      </c>
      <c r="J94">
        <v>0</v>
      </c>
      <c r="K94">
        <v>3</v>
      </c>
      <c r="L94">
        <v>1</v>
      </c>
      <c r="M94">
        <v>1</v>
      </c>
      <c r="N94">
        <v>2</v>
      </c>
    </row>
    <row r="95" spans="1:14">
      <c r="A95" t="e">
        <f ca="1">E00251429309921</f>
        <v>#NAME?</v>
      </c>
      <c r="B95">
        <v>82</v>
      </c>
      <c r="C95">
        <v>175</v>
      </c>
      <c r="D95">
        <v>98</v>
      </c>
      <c r="E95">
        <v>95</v>
      </c>
      <c r="F95" t="s">
        <v>236</v>
      </c>
      <c r="G95" t="s">
        <v>237</v>
      </c>
      <c r="H95">
        <v>3</v>
      </c>
      <c r="I95">
        <v>5</v>
      </c>
      <c r="J95">
        <v>0</v>
      </c>
      <c r="K95">
        <v>3</v>
      </c>
      <c r="L95">
        <v>1</v>
      </c>
      <c r="M95">
        <v>0</v>
      </c>
      <c r="N95">
        <v>1</v>
      </c>
    </row>
    <row r="96" spans="1:14">
      <c r="A96" t="e">
        <f ca="1">E00251429314921</f>
        <v>#NAME?</v>
      </c>
      <c r="B96">
        <v>84</v>
      </c>
      <c r="C96">
        <v>166</v>
      </c>
      <c r="D96">
        <v>105</v>
      </c>
      <c r="E96">
        <v>100</v>
      </c>
      <c r="F96" t="s">
        <v>238</v>
      </c>
      <c r="G96" t="s">
        <v>228</v>
      </c>
      <c r="H96">
        <v>4</v>
      </c>
      <c r="I96">
        <v>6</v>
      </c>
      <c r="J96">
        <v>1</v>
      </c>
      <c r="K96">
        <v>3</v>
      </c>
      <c r="L96">
        <v>1</v>
      </c>
      <c r="M96">
        <v>1</v>
      </c>
      <c r="N96">
        <v>3</v>
      </c>
    </row>
    <row r="97" spans="1:14">
      <c r="A97" t="e">
        <f ca="1">E00251429317021</f>
        <v>#NAME?</v>
      </c>
      <c r="B97" t="s">
        <v>239</v>
      </c>
      <c r="C97" t="s">
        <v>171</v>
      </c>
      <c r="D97" t="s">
        <v>240</v>
      </c>
      <c r="E97" t="s">
        <v>241</v>
      </c>
      <c r="F97" t="s">
        <v>242</v>
      </c>
      <c r="G97" t="s">
        <v>27</v>
      </c>
      <c r="H97">
        <v>3</v>
      </c>
      <c r="I97">
        <v>5</v>
      </c>
      <c r="J97">
        <v>0</v>
      </c>
      <c r="K97">
        <v>1</v>
      </c>
      <c r="L97">
        <v>0</v>
      </c>
      <c r="M97">
        <v>0</v>
      </c>
      <c r="N97">
        <v>1</v>
      </c>
    </row>
    <row r="98" spans="1:14">
      <c r="A98" t="e">
        <f ca="1">E00251429326321</f>
        <v>#NAME?</v>
      </c>
      <c r="B98">
        <v>82</v>
      </c>
      <c r="C98">
        <v>163</v>
      </c>
      <c r="D98">
        <v>100</v>
      </c>
      <c r="E98">
        <v>105</v>
      </c>
      <c r="F98" t="s">
        <v>143</v>
      </c>
      <c r="G98" t="s">
        <v>112</v>
      </c>
      <c r="H98">
        <v>4</v>
      </c>
      <c r="I98">
        <v>6</v>
      </c>
      <c r="J98">
        <v>1</v>
      </c>
      <c r="K98">
        <v>3</v>
      </c>
      <c r="L98">
        <v>1</v>
      </c>
      <c r="M98">
        <v>1</v>
      </c>
      <c r="N98">
        <v>3</v>
      </c>
    </row>
    <row r="99" spans="1:14">
      <c r="A99" t="e">
        <f ca="1">E00251429331821</f>
        <v>#NAME?</v>
      </c>
      <c r="B99">
        <v>80</v>
      </c>
      <c r="C99">
        <v>164</v>
      </c>
      <c r="D99">
        <v>104</v>
      </c>
      <c r="E99">
        <v>115</v>
      </c>
      <c r="F99" t="s">
        <v>243</v>
      </c>
      <c r="G99" t="s">
        <v>37</v>
      </c>
      <c r="H99">
        <v>3</v>
      </c>
      <c r="I99">
        <v>5</v>
      </c>
      <c r="J99">
        <v>0</v>
      </c>
      <c r="K99">
        <v>3</v>
      </c>
      <c r="L99">
        <v>1</v>
      </c>
      <c r="M99">
        <v>1</v>
      </c>
      <c r="N99">
        <v>2</v>
      </c>
    </row>
    <row r="100" spans="1:14">
      <c r="A100" t="e">
        <f ca="1">E00251429332421</f>
        <v>#NAME?</v>
      </c>
      <c r="B100">
        <v>72</v>
      </c>
      <c r="C100">
        <v>164</v>
      </c>
      <c r="D100">
        <v>94</v>
      </c>
      <c r="E100">
        <v>95</v>
      </c>
      <c r="F100" t="s">
        <v>244</v>
      </c>
      <c r="G100" t="s">
        <v>245</v>
      </c>
      <c r="H100">
        <v>3</v>
      </c>
      <c r="I100">
        <v>5</v>
      </c>
      <c r="J100">
        <v>0</v>
      </c>
      <c r="K100">
        <v>2</v>
      </c>
      <c r="L100">
        <v>0</v>
      </c>
      <c r="M100">
        <v>0</v>
      </c>
      <c r="N100">
        <v>1</v>
      </c>
    </row>
    <row r="101" spans="1:14">
      <c r="A101" t="e">
        <f ca="1">E00251429350021</f>
        <v>#NAME?</v>
      </c>
      <c r="B101">
        <v>60</v>
      </c>
      <c r="C101">
        <v>168</v>
      </c>
      <c r="D101">
        <v>75</v>
      </c>
      <c r="E101">
        <v>92</v>
      </c>
      <c r="F101" t="s">
        <v>246</v>
      </c>
      <c r="G101" t="s">
        <v>207</v>
      </c>
      <c r="H101">
        <v>2</v>
      </c>
      <c r="I101">
        <v>4</v>
      </c>
      <c r="J101">
        <v>0</v>
      </c>
      <c r="K101">
        <v>2</v>
      </c>
      <c r="L101">
        <v>0</v>
      </c>
      <c r="M101">
        <v>0</v>
      </c>
      <c r="N101">
        <v>0</v>
      </c>
    </row>
    <row r="102" spans="1:14">
      <c r="A102" t="e">
        <f ca="1">E00251429369721</f>
        <v>#NAME?</v>
      </c>
      <c r="B102">
        <v>79</v>
      </c>
      <c r="C102">
        <v>173</v>
      </c>
      <c r="D102">
        <v>86</v>
      </c>
      <c r="E102">
        <v>114</v>
      </c>
      <c r="F102" t="s">
        <v>247</v>
      </c>
      <c r="G102" t="s">
        <v>89</v>
      </c>
      <c r="H102">
        <v>3</v>
      </c>
      <c r="I102">
        <v>5</v>
      </c>
      <c r="J102">
        <v>0</v>
      </c>
      <c r="K102">
        <v>1</v>
      </c>
      <c r="L102">
        <v>0</v>
      </c>
      <c r="M102">
        <v>0</v>
      </c>
      <c r="N102">
        <v>1</v>
      </c>
    </row>
    <row r="103" spans="1:14">
      <c r="A103" t="e">
        <f ca="1">E00251429378121</f>
        <v>#NAME?</v>
      </c>
      <c r="B103">
        <v>53</v>
      </c>
      <c r="C103">
        <v>170</v>
      </c>
      <c r="D103">
        <v>70</v>
      </c>
      <c r="E103">
        <v>97</v>
      </c>
      <c r="F103" t="s">
        <v>248</v>
      </c>
      <c r="G103" t="s">
        <v>249</v>
      </c>
      <c r="H103">
        <v>1</v>
      </c>
      <c r="I103">
        <v>3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>
      <c r="A104" t="e">
        <f ca="1">E00251429379521</f>
        <v>#NAME?</v>
      </c>
      <c r="B104">
        <v>78</v>
      </c>
      <c r="C104">
        <v>178</v>
      </c>
      <c r="D104">
        <v>93</v>
      </c>
      <c r="E104">
        <v>100</v>
      </c>
      <c r="F104" t="s">
        <v>250</v>
      </c>
      <c r="G104" t="s">
        <v>74</v>
      </c>
      <c r="H104">
        <v>2</v>
      </c>
      <c r="I104">
        <v>4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>
      <c r="A105" t="e">
        <f ca="1">E00251429387421</f>
        <v>#NAME?</v>
      </c>
      <c r="B105">
        <v>70</v>
      </c>
      <c r="C105">
        <v>160</v>
      </c>
      <c r="D105">
        <v>89</v>
      </c>
      <c r="E105">
        <v>101</v>
      </c>
      <c r="F105" t="s">
        <v>92</v>
      </c>
      <c r="G105" t="s">
        <v>76</v>
      </c>
      <c r="H105">
        <v>3</v>
      </c>
      <c r="I105">
        <v>5</v>
      </c>
      <c r="J105">
        <v>0</v>
      </c>
      <c r="K105">
        <v>3</v>
      </c>
      <c r="L105">
        <v>1</v>
      </c>
      <c r="M105">
        <v>1</v>
      </c>
      <c r="N105">
        <v>2</v>
      </c>
    </row>
    <row r="106" spans="1:14">
      <c r="A106" t="e">
        <f ca="1">E00251429388021</f>
        <v>#NAME?</v>
      </c>
      <c r="B106">
        <v>93</v>
      </c>
      <c r="C106">
        <v>172</v>
      </c>
      <c r="D106">
        <v>100</v>
      </c>
      <c r="E106">
        <v>110</v>
      </c>
      <c r="F106" t="s">
        <v>251</v>
      </c>
      <c r="G106" t="s">
        <v>93</v>
      </c>
      <c r="H106">
        <v>4</v>
      </c>
      <c r="I106">
        <v>6</v>
      </c>
      <c r="J106">
        <v>1</v>
      </c>
      <c r="K106">
        <v>1</v>
      </c>
      <c r="L106">
        <v>0</v>
      </c>
      <c r="M106">
        <v>0</v>
      </c>
      <c r="N106">
        <v>2</v>
      </c>
    </row>
    <row r="107" spans="1:14">
      <c r="A107" t="e">
        <f ca="1">E00251429389321</f>
        <v>#NAME?</v>
      </c>
      <c r="B107">
        <v>77</v>
      </c>
      <c r="C107">
        <v>160</v>
      </c>
      <c r="D107">
        <v>95</v>
      </c>
      <c r="E107">
        <v>105</v>
      </c>
      <c r="F107" t="s">
        <v>252</v>
      </c>
      <c r="G107" t="s">
        <v>37</v>
      </c>
      <c r="H107">
        <v>4</v>
      </c>
      <c r="I107">
        <v>6</v>
      </c>
      <c r="J107">
        <v>1</v>
      </c>
      <c r="K107">
        <v>3</v>
      </c>
      <c r="L107">
        <v>1</v>
      </c>
      <c r="M107">
        <v>1</v>
      </c>
      <c r="N107">
        <v>3</v>
      </c>
    </row>
    <row r="108" spans="1:14">
      <c r="A108" t="e">
        <f ca="1">E00251429390221</f>
        <v>#NAME?</v>
      </c>
      <c r="B108">
        <v>58</v>
      </c>
      <c r="C108">
        <v>163</v>
      </c>
      <c r="D108">
        <v>72</v>
      </c>
      <c r="E108">
        <v>95</v>
      </c>
      <c r="F108" t="s">
        <v>253</v>
      </c>
      <c r="G108" t="s">
        <v>91</v>
      </c>
      <c r="H108">
        <v>2</v>
      </c>
      <c r="I108">
        <v>4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>
      <c r="A109" t="e">
        <f ca="1">E00251429395521</f>
        <v>#NAME?</v>
      </c>
      <c r="B109">
        <v>69</v>
      </c>
      <c r="C109">
        <v>159</v>
      </c>
      <c r="D109">
        <v>94</v>
      </c>
      <c r="E109">
        <v>99</v>
      </c>
      <c r="F109" t="s">
        <v>254</v>
      </c>
      <c r="G109" t="s">
        <v>112</v>
      </c>
      <c r="H109">
        <v>3</v>
      </c>
      <c r="I109">
        <v>5</v>
      </c>
      <c r="J109">
        <v>0</v>
      </c>
      <c r="K109">
        <v>3</v>
      </c>
      <c r="L109">
        <v>1</v>
      </c>
      <c r="M109">
        <v>1</v>
      </c>
      <c r="N109">
        <v>2</v>
      </c>
    </row>
    <row r="110" spans="1:14">
      <c r="A110" t="e">
        <f ca="1">E00251429396421</f>
        <v>#NAME?</v>
      </c>
      <c r="B110">
        <v>67</v>
      </c>
      <c r="C110">
        <v>150</v>
      </c>
      <c r="D110">
        <v>92</v>
      </c>
      <c r="E110">
        <v>102</v>
      </c>
      <c r="F110" t="s">
        <v>255</v>
      </c>
      <c r="G110" t="s">
        <v>37</v>
      </c>
      <c r="H110">
        <v>3</v>
      </c>
      <c r="I110">
        <v>5</v>
      </c>
      <c r="J110">
        <v>0</v>
      </c>
      <c r="K110">
        <v>3</v>
      </c>
      <c r="L110">
        <v>1</v>
      </c>
      <c r="M110">
        <v>1</v>
      </c>
      <c r="N110">
        <v>2</v>
      </c>
    </row>
    <row r="111" spans="1:14">
      <c r="A111" t="e">
        <f ca="1">E00251429396721</f>
        <v>#NAME?</v>
      </c>
      <c r="B111">
        <v>62</v>
      </c>
      <c r="C111">
        <v>164</v>
      </c>
      <c r="D111">
        <v>78</v>
      </c>
      <c r="E111">
        <v>96</v>
      </c>
      <c r="F111" t="s">
        <v>141</v>
      </c>
      <c r="G111" t="s">
        <v>57</v>
      </c>
      <c r="H111">
        <v>2</v>
      </c>
      <c r="I111">
        <v>4</v>
      </c>
      <c r="J111">
        <v>0</v>
      </c>
      <c r="K111">
        <v>2</v>
      </c>
      <c r="L111">
        <v>0</v>
      </c>
      <c r="M111">
        <v>0</v>
      </c>
      <c r="N111">
        <v>0</v>
      </c>
    </row>
    <row r="112" spans="1:14">
      <c r="A112" t="e">
        <f ca="1">E00251429588621</f>
        <v>#NAME?</v>
      </c>
      <c r="B112" t="s">
        <v>256</v>
      </c>
      <c r="C112" t="s">
        <v>257</v>
      </c>
      <c r="D112" t="s">
        <v>258</v>
      </c>
      <c r="E112" t="s">
        <v>259</v>
      </c>
      <c r="F112" t="s">
        <v>260</v>
      </c>
      <c r="G112" t="s">
        <v>31</v>
      </c>
      <c r="H112">
        <v>2</v>
      </c>
      <c r="I112">
        <v>4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>
      <c r="A113" t="e">
        <f ca="1">E00251429606721</f>
        <v>#NAME?</v>
      </c>
      <c r="B113" t="s">
        <v>261</v>
      </c>
      <c r="C113" t="s">
        <v>262</v>
      </c>
      <c r="D113" t="s">
        <v>263</v>
      </c>
      <c r="E113" t="s">
        <v>264</v>
      </c>
      <c r="F113" t="s">
        <v>265</v>
      </c>
      <c r="G113" t="s">
        <v>79</v>
      </c>
      <c r="H113">
        <v>3</v>
      </c>
      <c r="I113">
        <v>5</v>
      </c>
      <c r="J113">
        <v>0</v>
      </c>
      <c r="K113">
        <v>1</v>
      </c>
      <c r="L113">
        <v>0</v>
      </c>
      <c r="M113">
        <v>0</v>
      </c>
      <c r="N113">
        <v>1</v>
      </c>
    </row>
    <row r="114" spans="1:14">
      <c r="A114" t="e">
        <f ca="1">E00251429661021</f>
        <v>#NAME?</v>
      </c>
      <c r="B114" t="s">
        <v>266</v>
      </c>
      <c r="C114" t="s">
        <v>267</v>
      </c>
      <c r="D114" t="s">
        <v>105</v>
      </c>
      <c r="E114" t="s">
        <v>268</v>
      </c>
      <c r="F114" t="s">
        <v>269</v>
      </c>
      <c r="G114" t="s">
        <v>207</v>
      </c>
      <c r="H114">
        <v>3</v>
      </c>
      <c r="I114">
        <v>5</v>
      </c>
      <c r="J114">
        <v>0</v>
      </c>
      <c r="K114">
        <v>2</v>
      </c>
      <c r="L114">
        <v>0</v>
      </c>
      <c r="M114">
        <v>0</v>
      </c>
      <c r="N114">
        <v>1</v>
      </c>
    </row>
    <row r="115" spans="1:14">
      <c r="A115" t="e">
        <f ca="1">E00251429661121</f>
        <v>#NAME?</v>
      </c>
      <c r="B115" t="s">
        <v>270</v>
      </c>
      <c r="C115" t="s">
        <v>271</v>
      </c>
      <c r="D115" t="s">
        <v>264</v>
      </c>
      <c r="E115" t="s">
        <v>272</v>
      </c>
      <c r="F115" t="s">
        <v>273</v>
      </c>
      <c r="G115" t="s">
        <v>37</v>
      </c>
      <c r="H115">
        <v>3</v>
      </c>
      <c r="I115">
        <v>5</v>
      </c>
      <c r="J115">
        <v>0</v>
      </c>
      <c r="K115">
        <v>1</v>
      </c>
      <c r="L115">
        <v>0</v>
      </c>
      <c r="M115">
        <v>1</v>
      </c>
      <c r="N115">
        <v>2</v>
      </c>
    </row>
    <row r="116" spans="1:14">
      <c r="A116" t="e">
        <f ca="1">E00251429676421</f>
        <v>#NAME?</v>
      </c>
      <c r="B116" t="s">
        <v>274</v>
      </c>
      <c r="C116" t="s">
        <v>275</v>
      </c>
      <c r="D116" t="s">
        <v>276</v>
      </c>
      <c r="E116" t="s">
        <v>126</v>
      </c>
      <c r="F116" t="s">
        <v>277</v>
      </c>
      <c r="G116" t="s">
        <v>112</v>
      </c>
      <c r="H116">
        <v>4</v>
      </c>
      <c r="I116">
        <v>6</v>
      </c>
      <c r="J116">
        <v>1</v>
      </c>
      <c r="K116">
        <v>1</v>
      </c>
      <c r="L116">
        <v>0</v>
      </c>
      <c r="M116">
        <v>1</v>
      </c>
      <c r="N116">
        <v>3</v>
      </c>
    </row>
    <row r="117" spans="1:14">
      <c r="A117" t="e">
        <f ca="1">E00251429681721</f>
        <v>#NAME?</v>
      </c>
      <c r="B117" t="s">
        <v>278</v>
      </c>
      <c r="C117" t="s">
        <v>279</v>
      </c>
      <c r="D117" t="s">
        <v>280</v>
      </c>
      <c r="E117" t="s">
        <v>281</v>
      </c>
      <c r="F117" t="s">
        <v>282</v>
      </c>
      <c r="G117" t="s">
        <v>283</v>
      </c>
      <c r="H117">
        <v>2</v>
      </c>
      <c r="I117">
        <v>4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>
      <c r="A118" t="e">
        <f ca="1">E00251429696221</f>
        <v>#NAME?</v>
      </c>
      <c r="B118" t="s">
        <v>284</v>
      </c>
      <c r="C118">
        <v>161</v>
      </c>
      <c r="D118" t="s">
        <v>285</v>
      </c>
      <c r="E118" t="s">
        <v>69</v>
      </c>
      <c r="F118" t="s">
        <v>286</v>
      </c>
      <c r="G118" t="s">
        <v>43</v>
      </c>
      <c r="H118">
        <v>3</v>
      </c>
      <c r="I118">
        <v>5</v>
      </c>
      <c r="J118">
        <v>0</v>
      </c>
      <c r="K118">
        <v>2</v>
      </c>
      <c r="L118">
        <v>0</v>
      </c>
      <c r="M118">
        <v>0</v>
      </c>
      <c r="N118">
        <v>1</v>
      </c>
    </row>
    <row r="119" spans="1:14">
      <c r="A119" t="e">
        <f ca="1">E00251429706621</f>
        <v>#NAME?</v>
      </c>
      <c r="B119" t="s">
        <v>287</v>
      </c>
      <c r="C119" t="s">
        <v>288</v>
      </c>
      <c r="D119">
        <v>84</v>
      </c>
      <c r="E119">
        <v>102</v>
      </c>
      <c r="F119" t="s">
        <v>289</v>
      </c>
      <c r="G119" t="s">
        <v>207</v>
      </c>
      <c r="H119">
        <v>3</v>
      </c>
      <c r="I119">
        <v>5</v>
      </c>
      <c r="J119">
        <v>0</v>
      </c>
      <c r="K119">
        <v>2</v>
      </c>
      <c r="L119">
        <v>0</v>
      </c>
      <c r="M119">
        <v>0</v>
      </c>
      <c r="N119">
        <v>1</v>
      </c>
    </row>
    <row r="120" spans="1:14">
      <c r="A120" t="e">
        <f ca="1">E00251429728821</f>
        <v>#NAME?</v>
      </c>
      <c r="B120" t="s">
        <v>290</v>
      </c>
      <c r="C120">
        <v>170</v>
      </c>
      <c r="D120">
        <v>93</v>
      </c>
      <c r="E120">
        <v>106</v>
      </c>
      <c r="F120" t="s">
        <v>291</v>
      </c>
      <c r="G120" t="s">
        <v>76</v>
      </c>
      <c r="H120">
        <v>3</v>
      </c>
      <c r="I120">
        <v>5</v>
      </c>
      <c r="J120">
        <v>0</v>
      </c>
      <c r="K120">
        <v>1</v>
      </c>
      <c r="L120">
        <v>0</v>
      </c>
      <c r="M120">
        <v>0</v>
      </c>
      <c r="N120">
        <v>1</v>
      </c>
    </row>
    <row r="121" spans="1:14">
      <c r="A121" t="e">
        <f ca="1">E00251429755421</f>
        <v>#NAME?</v>
      </c>
      <c r="B121">
        <v>81</v>
      </c>
      <c r="C121" t="s">
        <v>292</v>
      </c>
      <c r="D121" t="s">
        <v>46</v>
      </c>
      <c r="E121" t="s">
        <v>184</v>
      </c>
      <c r="F121" t="s">
        <v>293</v>
      </c>
      <c r="G121" t="s">
        <v>65</v>
      </c>
      <c r="H121">
        <v>3</v>
      </c>
      <c r="I121">
        <v>5</v>
      </c>
      <c r="J121">
        <v>0</v>
      </c>
      <c r="K121">
        <v>2</v>
      </c>
      <c r="L121">
        <v>0</v>
      </c>
      <c r="M121">
        <v>0</v>
      </c>
      <c r="N121">
        <v>1</v>
      </c>
    </row>
    <row r="122" spans="1:14">
      <c r="A122" t="e">
        <f ca="1">E00251429768321</f>
        <v>#NAME?</v>
      </c>
      <c r="B122" t="s">
        <v>294</v>
      </c>
      <c r="C122" t="s">
        <v>295</v>
      </c>
      <c r="D122" t="s">
        <v>296</v>
      </c>
      <c r="E122" t="s">
        <v>297</v>
      </c>
      <c r="F122" t="s">
        <v>130</v>
      </c>
      <c r="G122" t="s">
        <v>245</v>
      </c>
      <c r="H122">
        <v>3</v>
      </c>
      <c r="I122">
        <v>5</v>
      </c>
      <c r="J122">
        <v>0</v>
      </c>
      <c r="K122">
        <v>2</v>
      </c>
      <c r="L122">
        <v>0</v>
      </c>
      <c r="M122">
        <v>1</v>
      </c>
      <c r="N122">
        <v>2</v>
      </c>
    </row>
    <row r="123" spans="1:14">
      <c r="A123" t="e">
        <f ca="1">E00251429776121</f>
        <v>#NAME?</v>
      </c>
      <c r="B123" t="s">
        <v>298</v>
      </c>
      <c r="C123">
        <v>166</v>
      </c>
      <c r="D123" t="s">
        <v>151</v>
      </c>
      <c r="E123">
        <v>97</v>
      </c>
      <c r="F123" t="s">
        <v>299</v>
      </c>
      <c r="G123" t="s">
        <v>93</v>
      </c>
      <c r="H123">
        <v>3</v>
      </c>
      <c r="I123">
        <v>5</v>
      </c>
      <c r="J123">
        <v>0</v>
      </c>
      <c r="K123">
        <v>1</v>
      </c>
      <c r="L123">
        <v>0</v>
      </c>
      <c r="M123">
        <v>0</v>
      </c>
      <c r="N123">
        <v>1</v>
      </c>
    </row>
    <row r="124" spans="1:14">
      <c r="A124" t="e">
        <f ca="1">E00251429782321</f>
        <v>#NAME?</v>
      </c>
      <c r="B124" t="s">
        <v>300</v>
      </c>
      <c r="C124" t="s">
        <v>301</v>
      </c>
      <c r="D124" t="s">
        <v>302</v>
      </c>
      <c r="E124" t="s">
        <v>303</v>
      </c>
      <c r="F124" t="s">
        <v>304</v>
      </c>
      <c r="G124" t="s">
        <v>71</v>
      </c>
      <c r="H124">
        <v>4</v>
      </c>
      <c r="I124">
        <v>8</v>
      </c>
      <c r="J124">
        <v>1</v>
      </c>
      <c r="K124">
        <v>3</v>
      </c>
      <c r="L124">
        <v>1</v>
      </c>
      <c r="M124">
        <v>1</v>
      </c>
      <c r="N124">
        <v>4</v>
      </c>
    </row>
    <row r="125" spans="1:14">
      <c r="A125" t="e">
        <f ca="1">E00251429783221</f>
        <v>#NAME?</v>
      </c>
      <c r="B125" t="s">
        <v>305</v>
      </c>
      <c r="C125">
        <v>169</v>
      </c>
      <c r="D125" t="s">
        <v>106</v>
      </c>
      <c r="E125">
        <v>112</v>
      </c>
      <c r="F125" t="s">
        <v>306</v>
      </c>
      <c r="G125" t="s">
        <v>43</v>
      </c>
      <c r="H125">
        <v>4</v>
      </c>
      <c r="I125">
        <v>6</v>
      </c>
      <c r="J125">
        <v>1</v>
      </c>
      <c r="K125">
        <v>2</v>
      </c>
      <c r="L125">
        <v>0</v>
      </c>
      <c r="M125">
        <v>1</v>
      </c>
      <c r="N125">
        <v>3</v>
      </c>
    </row>
    <row r="126" spans="1:14">
      <c r="A126" t="e">
        <f ca="1">E00251429786121</f>
        <v>#NAME?</v>
      </c>
      <c r="B126" t="s">
        <v>307</v>
      </c>
      <c r="C126">
        <v>160</v>
      </c>
      <c r="D126">
        <v>95</v>
      </c>
      <c r="E126" t="s">
        <v>276</v>
      </c>
      <c r="F126" t="s">
        <v>308</v>
      </c>
      <c r="G126" t="s">
        <v>37</v>
      </c>
      <c r="H126">
        <v>3</v>
      </c>
      <c r="I126">
        <v>5</v>
      </c>
      <c r="J126">
        <v>0</v>
      </c>
      <c r="K126">
        <v>1</v>
      </c>
      <c r="L126">
        <v>0</v>
      </c>
      <c r="M126">
        <v>0</v>
      </c>
      <c r="N126">
        <v>1</v>
      </c>
    </row>
    <row r="127" spans="1:14">
      <c r="A127" t="e">
        <f ca="1">E00251429788421</f>
        <v>#NAME?</v>
      </c>
      <c r="B127" t="s">
        <v>309</v>
      </c>
      <c r="C127">
        <v>170</v>
      </c>
      <c r="D127" t="s">
        <v>184</v>
      </c>
      <c r="E127">
        <v>107</v>
      </c>
      <c r="F127" t="s">
        <v>310</v>
      </c>
      <c r="G127" t="s">
        <v>71</v>
      </c>
      <c r="H127">
        <v>3</v>
      </c>
      <c r="I127">
        <v>5</v>
      </c>
      <c r="J127">
        <v>0</v>
      </c>
      <c r="K127">
        <v>1</v>
      </c>
      <c r="L127">
        <v>0</v>
      </c>
      <c r="M127">
        <v>0</v>
      </c>
      <c r="N127">
        <v>1</v>
      </c>
    </row>
    <row r="128" spans="1:14">
      <c r="A128" t="e">
        <f ca="1">E00251429795121</f>
        <v>#NAME?</v>
      </c>
      <c r="B128" t="s">
        <v>311</v>
      </c>
      <c r="C128" t="s">
        <v>312</v>
      </c>
      <c r="D128">
        <v>107</v>
      </c>
      <c r="E128">
        <v>133</v>
      </c>
      <c r="F128" t="s">
        <v>313</v>
      </c>
      <c r="G128" t="s">
        <v>131</v>
      </c>
      <c r="H128">
        <v>4</v>
      </c>
      <c r="I128">
        <v>8</v>
      </c>
      <c r="J128">
        <v>1</v>
      </c>
      <c r="K128">
        <v>1</v>
      </c>
      <c r="L128">
        <v>0</v>
      </c>
      <c r="M128">
        <v>1</v>
      </c>
      <c r="N128">
        <v>4</v>
      </c>
    </row>
    <row r="129" spans="1:14">
      <c r="A129" t="e">
        <f ca="1">E00251429810321</f>
        <v>#NAME?</v>
      </c>
      <c r="B129">
        <v>108</v>
      </c>
      <c r="C129" t="s">
        <v>314</v>
      </c>
      <c r="D129">
        <v>125</v>
      </c>
      <c r="E129" t="s">
        <v>315</v>
      </c>
      <c r="F129" t="s">
        <v>316</v>
      </c>
      <c r="G129" t="s">
        <v>93</v>
      </c>
      <c r="H129">
        <v>4</v>
      </c>
      <c r="I129">
        <v>8</v>
      </c>
      <c r="J129">
        <v>1</v>
      </c>
      <c r="K129">
        <v>3</v>
      </c>
      <c r="L129">
        <v>1</v>
      </c>
      <c r="M129">
        <v>1</v>
      </c>
      <c r="N129">
        <v>4</v>
      </c>
    </row>
    <row r="130" spans="1:14">
      <c r="A130" t="e">
        <f ca="1">E00251429825621</f>
        <v>#NAME?</v>
      </c>
      <c r="B130" t="s">
        <v>317</v>
      </c>
      <c r="C130">
        <v>163</v>
      </c>
      <c r="D130">
        <v>71</v>
      </c>
      <c r="E130">
        <v>107</v>
      </c>
      <c r="F130" t="s">
        <v>318</v>
      </c>
      <c r="G130" t="s">
        <v>319</v>
      </c>
      <c r="H130">
        <v>3</v>
      </c>
      <c r="I130">
        <v>5</v>
      </c>
      <c r="J130">
        <v>0</v>
      </c>
      <c r="K130">
        <v>1</v>
      </c>
      <c r="L130">
        <v>0</v>
      </c>
      <c r="M130">
        <v>0</v>
      </c>
      <c r="N130">
        <v>1</v>
      </c>
    </row>
    <row r="131" spans="1:14">
      <c r="A131" t="e">
        <f ca="1">E00251429836321</f>
        <v>#NAME?</v>
      </c>
      <c r="B131" t="s">
        <v>320</v>
      </c>
      <c r="C131">
        <v>156</v>
      </c>
      <c r="D131" t="s">
        <v>321</v>
      </c>
      <c r="E131">
        <v>101</v>
      </c>
      <c r="F131" t="s">
        <v>322</v>
      </c>
      <c r="G131" t="s">
        <v>207</v>
      </c>
      <c r="H131">
        <v>2</v>
      </c>
      <c r="I131">
        <v>4</v>
      </c>
      <c r="J131">
        <v>0</v>
      </c>
      <c r="K131">
        <v>2</v>
      </c>
      <c r="L131">
        <v>0</v>
      </c>
      <c r="M131">
        <v>0</v>
      </c>
      <c r="N131">
        <v>0</v>
      </c>
    </row>
    <row r="132" spans="1:14">
      <c r="A132" t="e">
        <f ca="1">E00251429863321</f>
        <v>#NAME?</v>
      </c>
      <c r="B132" t="s">
        <v>323</v>
      </c>
      <c r="C132" t="s">
        <v>324</v>
      </c>
      <c r="D132" t="s">
        <v>110</v>
      </c>
      <c r="E132" t="s">
        <v>41</v>
      </c>
      <c r="F132" t="s">
        <v>325</v>
      </c>
      <c r="G132" t="s">
        <v>65</v>
      </c>
      <c r="H132">
        <v>3</v>
      </c>
      <c r="I132">
        <v>5</v>
      </c>
      <c r="J132">
        <v>0</v>
      </c>
      <c r="K132">
        <v>2</v>
      </c>
      <c r="L132">
        <v>0</v>
      </c>
      <c r="M132">
        <v>1</v>
      </c>
      <c r="N132">
        <v>2</v>
      </c>
    </row>
    <row r="133" spans="1:14">
      <c r="A133" t="e">
        <f ca="1">E00251429864821</f>
        <v>#NAME?</v>
      </c>
      <c r="B133" t="s">
        <v>326</v>
      </c>
      <c r="C133">
        <v>181</v>
      </c>
      <c r="D133">
        <v>93</v>
      </c>
      <c r="E133">
        <v>102</v>
      </c>
      <c r="F133" t="s">
        <v>327</v>
      </c>
      <c r="G133" t="s">
        <v>93</v>
      </c>
      <c r="H133">
        <v>2</v>
      </c>
      <c r="I133">
        <v>4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>
      <c r="A134" t="e">
        <f ca="1">E00251429888621</f>
        <v>#NAME?</v>
      </c>
      <c r="B134" t="s">
        <v>284</v>
      </c>
      <c r="C134">
        <v>163</v>
      </c>
      <c r="D134">
        <v>83</v>
      </c>
      <c r="E134" t="s">
        <v>328</v>
      </c>
      <c r="F134" t="s">
        <v>329</v>
      </c>
      <c r="G134" t="s">
        <v>27</v>
      </c>
      <c r="H134">
        <v>3</v>
      </c>
      <c r="I134">
        <v>5</v>
      </c>
      <c r="J134">
        <v>0</v>
      </c>
      <c r="K134">
        <v>1</v>
      </c>
      <c r="L134">
        <v>0</v>
      </c>
      <c r="M134">
        <v>0</v>
      </c>
      <c r="N134">
        <v>1</v>
      </c>
    </row>
    <row r="135" spans="1:14">
      <c r="A135" t="e">
        <f ca="1">E00251429892721</f>
        <v>#NAME?</v>
      </c>
      <c r="B135" t="s">
        <v>330</v>
      </c>
      <c r="C135" t="s">
        <v>331</v>
      </c>
      <c r="D135">
        <v>74</v>
      </c>
      <c r="E135">
        <v>92</v>
      </c>
      <c r="F135" t="s">
        <v>332</v>
      </c>
      <c r="G135" t="s">
        <v>131</v>
      </c>
      <c r="H135">
        <v>2</v>
      </c>
      <c r="I135">
        <v>4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>
      <c r="A136" t="e">
        <f ca="1">E00251429922321</f>
        <v>#NAME?</v>
      </c>
      <c r="B136">
        <v>76</v>
      </c>
      <c r="C136" t="s">
        <v>333</v>
      </c>
      <c r="D136">
        <v>86</v>
      </c>
      <c r="E136">
        <v>110</v>
      </c>
      <c r="F136" t="s">
        <v>334</v>
      </c>
      <c r="G136" t="s">
        <v>27</v>
      </c>
      <c r="H136">
        <v>3</v>
      </c>
      <c r="I136">
        <v>5</v>
      </c>
      <c r="J136">
        <v>0</v>
      </c>
      <c r="K136">
        <v>1</v>
      </c>
      <c r="L136">
        <v>0</v>
      </c>
      <c r="M136">
        <v>0</v>
      </c>
      <c r="N136">
        <v>1</v>
      </c>
    </row>
    <row r="137" spans="1:14">
      <c r="A137" t="e">
        <f ca="1">E00251430058721</f>
        <v>#NAME?</v>
      </c>
      <c r="B137" t="s">
        <v>335</v>
      </c>
      <c r="C137" t="s">
        <v>336</v>
      </c>
      <c r="D137" t="s">
        <v>201</v>
      </c>
      <c r="E137" t="s">
        <v>180</v>
      </c>
      <c r="F137" t="s">
        <v>337</v>
      </c>
      <c r="G137" t="s">
        <v>79</v>
      </c>
      <c r="H137">
        <v>3</v>
      </c>
      <c r="I137">
        <v>5</v>
      </c>
      <c r="J137">
        <v>0</v>
      </c>
      <c r="K137">
        <v>1</v>
      </c>
      <c r="L137">
        <v>0</v>
      </c>
      <c r="M137">
        <v>0</v>
      </c>
      <c r="N137">
        <v>1</v>
      </c>
    </row>
    <row r="138" spans="1:14">
      <c r="A138" t="e">
        <f ca="1">E00251430060221</f>
        <v>#NAME?</v>
      </c>
      <c r="B138" t="s">
        <v>338</v>
      </c>
      <c r="C138">
        <v>172</v>
      </c>
      <c r="D138">
        <v>94</v>
      </c>
      <c r="E138">
        <v>102</v>
      </c>
      <c r="F138" t="s">
        <v>339</v>
      </c>
      <c r="G138" t="s">
        <v>79</v>
      </c>
      <c r="H138">
        <v>3</v>
      </c>
      <c r="I138">
        <v>5</v>
      </c>
      <c r="J138">
        <v>0</v>
      </c>
      <c r="K138">
        <v>1</v>
      </c>
      <c r="L138">
        <v>0</v>
      </c>
      <c r="M138">
        <v>0</v>
      </c>
      <c r="N138">
        <v>1</v>
      </c>
    </row>
    <row r="139" spans="1:14">
      <c r="A139" t="e">
        <f ca="1">E00251430063721</f>
        <v>#NAME?</v>
      </c>
      <c r="B139" t="s">
        <v>340</v>
      </c>
      <c r="C139" t="s">
        <v>62</v>
      </c>
      <c r="D139" t="s">
        <v>341</v>
      </c>
      <c r="E139" t="s">
        <v>342</v>
      </c>
      <c r="F139" t="s">
        <v>343</v>
      </c>
      <c r="G139" t="s">
        <v>51</v>
      </c>
      <c r="H139">
        <v>3</v>
      </c>
      <c r="I139">
        <v>5</v>
      </c>
      <c r="J139">
        <v>0</v>
      </c>
      <c r="K139">
        <v>2</v>
      </c>
      <c r="L139">
        <v>0</v>
      </c>
      <c r="M139">
        <v>0</v>
      </c>
      <c r="N139">
        <v>1</v>
      </c>
    </row>
    <row r="140" spans="1:14">
      <c r="A140" t="e">
        <f ca="1">E00251430064921</f>
        <v>#NAME?</v>
      </c>
      <c r="B140" t="s">
        <v>344</v>
      </c>
      <c r="C140" t="s">
        <v>345</v>
      </c>
      <c r="D140" t="s">
        <v>346</v>
      </c>
      <c r="E140" t="s">
        <v>347</v>
      </c>
      <c r="F140" t="s">
        <v>348</v>
      </c>
      <c r="G140" t="s">
        <v>79</v>
      </c>
      <c r="H140">
        <v>4</v>
      </c>
      <c r="I140">
        <v>7</v>
      </c>
      <c r="J140">
        <v>1</v>
      </c>
      <c r="K140">
        <v>1</v>
      </c>
      <c r="L140">
        <v>0</v>
      </c>
      <c r="M140">
        <v>1</v>
      </c>
      <c r="N140">
        <v>3</v>
      </c>
    </row>
    <row r="141" spans="1:14">
      <c r="A141" t="e">
        <f ca="1">E00251430069521</f>
        <v>#NAME?</v>
      </c>
      <c r="B141" t="s">
        <v>349</v>
      </c>
      <c r="C141" t="s">
        <v>350</v>
      </c>
      <c r="D141" t="s">
        <v>297</v>
      </c>
      <c r="E141" t="s">
        <v>106</v>
      </c>
      <c r="F141" t="s">
        <v>351</v>
      </c>
      <c r="G141" t="s">
        <v>65</v>
      </c>
      <c r="H141">
        <v>3</v>
      </c>
      <c r="I141">
        <v>5</v>
      </c>
      <c r="J141">
        <v>0</v>
      </c>
      <c r="K141">
        <v>2</v>
      </c>
      <c r="L141">
        <v>0</v>
      </c>
      <c r="M141">
        <v>1</v>
      </c>
      <c r="N141">
        <v>2</v>
      </c>
    </row>
    <row r="142" spans="1:14">
      <c r="A142" t="e">
        <f ca="1">E00251430079721</f>
        <v>#NAME?</v>
      </c>
      <c r="B142" t="s">
        <v>352</v>
      </c>
      <c r="C142" t="s">
        <v>353</v>
      </c>
      <c r="D142" t="s">
        <v>98</v>
      </c>
      <c r="E142" t="s">
        <v>281</v>
      </c>
      <c r="F142" t="s">
        <v>354</v>
      </c>
      <c r="G142" t="s">
        <v>93</v>
      </c>
      <c r="H142">
        <v>3</v>
      </c>
      <c r="I142">
        <v>5</v>
      </c>
      <c r="J142">
        <v>0</v>
      </c>
      <c r="K142">
        <v>1</v>
      </c>
      <c r="L142">
        <v>0</v>
      </c>
      <c r="M142">
        <v>0</v>
      </c>
      <c r="N142">
        <v>1</v>
      </c>
    </row>
    <row r="143" spans="1:14">
      <c r="A143" t="e">
        <f ca="1">E00251430091421</f>
        <v>#NAME?</v>
      </c>
      <c r="B143" t="s">
        <v>355</v>
      </c>
      <c r="C143" t="s">
        <v>356</v>
      </c>
      <c r="D143" t="s">
        <v>357</v>
      </c>
      <c r="E143" t="s">
        <v>358</v>
      </c>
      <c r="F143" t="s">
        <v>359</v>
      </c>
      <c r="G143" t="s">
        <v>43</v>
      </c>
      <c r="H143">
        <v>2</v>
      </c>
      <c r="I143">
        <v>4</v>
      </c>
      <c r="J143">
        <v>0</v>
      </c>
      <c r="K143">
        <v>2</v>
      </c>
      <c r="L143">
        <v>0</v>
      </c>
      <c r="M143">
        <v>0</v>
      </c>
      <c r="N143">
        <v>0</v>
      </c>
    </row>
    <row r="144" spans="1:14">
      <c r="A144" t="e">
        <f ca="1">E00251430095721</f>
        <v>#NAME?</v>
      </c>
      <c r="B144" t="s">
        <v>360</v>
      </c>
      <c r="C144" t="s">
        <v>361</v>
      </c>
      <c r="D144">
        <v>109</v>
      </c>
      <c r="E144" t="s">
        <v>198</v>
      </c>
      <c r="F144" t="s">
        <v>362</v>
      </c>
      <c r="G144" t="s">
        <v>228</v>
      </c>
      <c r="H144">
        <v>4</v>
      </c>
      <c r="I144">
        <v>6</v>
      </c>
      <c r="J144">
        <v>1</v>
      </c>
      <c r="K144">
        <v>3</v>
      </c>
      <c r="L144">
        <v>1</v>
      </c>
      <c r="M144">
        <v>1</v>
      </c>
      <c r="N144">
        <v>3</v>
      </c>
    </row>
    <row r="145" spans="1:14">
      <c r="A145" t="e">
        <f ca="1">E00251430134421</f>
        <v>#NAME?</v>
      </c>
      <c r="B145" t="s">
        <v>160</v>
      </c>
      <c r="C145" t="s">
        <v>363</v>
      </c>
      <c r="D145" t="s">
        <v>364</v>
      </c>
      <c r="E145" t="s">
        <v>365</v>
      </c>
      <c r="F145" t="s">
        <v>366</v>
      </c>
      <c r="G145" t="s">
        <v>79</v>
      </c>
      <c r="H145">
        <v>4</v>
      </c>
      <c r="I145">
        <v>7</v>
      </c>
      <c r="J145">
        <v>1</v>
      </c>
      <c r="K145">
        <v>3</v>
      </c>
      <c r="L145">
        <v>1</v>
      </c>
      <c r="M145">
        <v>1</v>
      </c>
      <c r="N145">
        <v>3</v>
      </c>
    </row>
    <row r="146" spans="1:14">
      <c r="A146" t="e">
        <f ca="1">E00251430134821</f>
        <v>#NAME?</v>
      </c>
      <c r="B146" t="s">
        <v>367</v>
      </c>
      <c r="C146" t="s">
        <v>368</v>
      </c>
      <c r="D146" t="s">
        <v>179</v>
      </c>
      <c r="E146" t="s">
        <v>99</v>
      </c>
      <c r="F146" t="s">
        <v>369</v>
      </c>
      <c r="G146" t="s">
        <v>19</v>
      </c>
      <c r="H146">
        <v>3</v>
      </c>
      <c r="I146">
        <v>5</v>
      </c>
      <c r="J146">
        <v>0</v>
      </c>
      <c r="K146">
        <v>2</v>
      </c>
      <c r="L146">
        <v>0</v>
      </c>
      <c r="M146">
        <v>0</v>
      </c>
      <c r="N146">
        <v>1</v>
      </c>
    </row>
    <row r="147" spans="1:14">
      <c r="A147" t="e">
        <f ca="1">E00251430146821</f>
        <v>#NAME?</v>
      </c>
      <c r="B147" t="s">
        <v>370</v>
      </c>
      <c r="C147" t="s">
        <v>371</v>
      </c>
      <c r="D147">
        <v>74</v>
      </c>
      <c r="E147">
        <v>98</v>
      </c>
      <c r="F147" t="s">
        <v>372</v>
      </c>
      <c r="G147" t="s">
        <v>91</v>
      </c>
      <c r="H147">
        <v>2</v>
      </c>
      <c r="I147">
        <v>4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>
      <c r="A148" t="e">
        <f ca="1">E00251430149221</f>
        <v>#NAME?</v>
      </c>
      <c r="B148">
        <v>106</v>
      </c>
      <c r="C148" t="s">
        <v>373</v>
      </c>
      <c r="D148" t="s">
        <v>259</v>
      </c>
      <c r="E148">
        <v>113</v>
      </c>
      <c r="F148" t="s">
        <v>374</v>
      </c>
      <c r="G148" t="s">
        <v>23</v>
      </c>
      <c r="H148">
        <v>3</v>
      </c>
      <c r="I148">
        <v>5</v>
      </c>
      <c r="J148">
        <v>0</v>
      </c>
      <c r="K148">
        <v>1</v>
      </c>
      <c r="L148">
        <v>0</v>
      </c>
      <c r="M148">
        <v>0</v>
      </c>
      <c r="N148">
        <v>1</v>
      </c>
    </row>
    <row r="149" spans="1:14">
      <c r="A149" t="e">
        <f ca="1">E00251430176021</f>
        <v>#NAME?</v>
      </c>
      <c r="B149" t="s">
        <v>375</v>
      </c>
      <c r="C149" t="s">
        <v>376</v>
      </c>
      <c r="D149">
        <v>116</v>
      </c>
      <c r="E149">
        <v>133</v>
      </c>
      <c r="F149" t="s">
        <v>377</v>
      </c>
      <c r="G149" t="s">
        <v>60</v>
      </c>
      <c r="H149">
        <v>4</v>
      </c>
      <c r="I149">
        <v>8</v>
      </c>
      <c r="J149">
        <v>1</v>
      </c>
      <c r="K149">
        <v>3</v>
      </c>
      <c r="L149">
        <v>1</v>
      </c>
      <c r="M149">
        <v>1</v>
      </c>
      <c r="N149">
        <v>4</v>
      </c>
    </row>
    <row r="150" spans="1:14">
      <c r="A150" t="e">
        <f ca="1">E00251430234721</f>
        <v>#NAME?</v>
      </c>
      <c r="B150" t="s">
        <v>378</v>
      </c>
      <c r="C150" t="s">
        <v>379</v>
      </c>
      <c r="D150" t="s">
        <v>380</v>
      </c>
      <c r="E150" t="s">
        <v>47</v>
      </c>
      <c r="F150" t="s">
        <v>381</v>
      </c>
      <c r="G150" t="s">
        <v>71</v>
      </c>
      <c r="H150">
        <v>3</v>
      </c>
      <c r="I150">
        <v>5</v>
      </c>
      <c r="J150">
        <v>0</v>
      </c>
      <c r="K150">
        <v>3</v>
      </c>
      <c r="L150">
        <v>1</v>
      </c>
      <c r="M150">
        <v>1</v>
      </c>
      <c r="N150">
        <v>2</v>
      </c>
    </row>
    <row r="151" spans="1:14">
      <c r="A151" t="e">
        <f ca="1">E00251430235521</f>
        <v>#NAME?</v>
      </c>
      <c r="B151" t="s">
        <v>110</v>
      </c>
      <c r="C151">
        <v>171</v>
      </c>
      <c r="D151">
        <v>115</v>
      </c>
      <c r="E151">
        <v>112</v>
      </c>
      <c r="F151" t="s">
        <v>382</v>
      </c>
      <c r="G151" t="s">
        <v>237</v>
      </c>
      <c r="H151">
        <v>4</v>
      </c>
      <c r="I151">
        <v>7</v>
      </c>
      <c r="J151">
        <v>1</v>
      </c>
      <c r="K151">
        <v>3</v>
      </c>
      <c r="L151">
        <v>1</v>
      </c>
      <c r="M151">
        <v>1</v>
      </c>
      <c r="N151">
        <v>3</v>
      </c>
    </row>
    <row r="152" spans="1:14">
      <c r="A152" t="e">
        <f ca="1">E00251430237821</f>
        <v>#NAME?</v>
      </c>
      <c r="B152">
        <v>91</v>
      </c>
      <c r="C152">
        <v>168</v>
      </c>
      <c r="D152" t="s">
        <v>49</v>
      </c>
      <c r="E152" t="s">
        <v>34</v>
      </c>
      <c r="F152" t="s">
        <v>383</v>
      </c>
      <c r="G152" t="s">
        <v>74</v>
      </c>
      <c r="H152">
        <v>4</v>
      </c>
      <c r="I152">
        <v>6</v>
      </c>
      <c r="J152">
        <v>1</v>
      </c>
      <c r="K152">
        <v>1</v>
      </c>
      <c r="L152">
        <v>0</v>
      </c>
      <c r="M152">
        <v>1</v>
      </c>
      <c r="N152">
        <v>3</v>
      </c>
    </row>
    <row r="153" spans="1:14">
      <c r="A153" t="e">
        <f ca="1">E00251430249221</f>
        <v>#NAME?</v>
      </c>
      <c r="B153" t="s">
        <v>384</v>
      </c>
      <c r="C153" t="s">
        <v>385</v>
      </c>
      <c r="D153" t="s">
        <v>110</v>
      </c>
      <c r="E153">
        <v>110</v>
      </c>
      <c r="F153" t="s">
        <v>386</v>
      </c>
      <c r="G153" t="s">
        <v>65</v>
      </c>
      <c r="H153">
        <v>4</v>
      </c>
      <c r="I153">
        <v>6</v>
      </c>
      <c r="J153">
        <v>1</v>
      </c>
      <c r="K153">
        <v>2</v>
      </c>
      <c r="L153">
        <v>0</v>
      </c>
      <c r="M153">
        <v>1</v>
      </c>
      <c r="N153">
        <v>3</v>
      </c>
    </row>
    <row r="154" spans="1:14">
      <c r="A154" t="e">
        <f ca="1">E00251430251921</f>
        <v>#NAME?</v>
      </c>
      <c r="B154" t="s">
        <v>387</v>
      </c>
      <c r="C154" t="s">
        <v>388</v>
      </c>
      <c r="D154" t="s">
        <v>389</v>
      </c>
      <c r="E154">
        <v>106</v>
      </c>
      <c r="F154" t="s">
        <v>390</v>
      </c>
      <c r="G154" t="s">
        <v>245</v>
      </c>
      <c r="H154">
        <v>3</v>
      </c>
      <c r="I154">
        <v>5</v>
      </c>
      <c r="J154">
        <v>0</v>
      </c>
      <c r="K154">
        <v>2</v>
      </c>
      <c r="L154">
        <v>0</v>
      </c>
      <c r="M154">
        <v>1</v>
      </c>
      <c r="N154">
        <v>2</v>
      </c>
    </row>
    <row r="155" spans="1:14">
      <c r="A155" t="e">
        <f ca="1">E00251430254221</f>
        <v>#NAME?</v>
      </c>
      <c r="B155" t="s">
        <v>391</v>
      </c>
      <c r="C155" t="s">
        <v>392</v>
      </c>
      <c r="D155">
        <v>103</v>
      </c>
      <c r="E155" t="s">
        <v>393</v>
      </c>
      <c r="F155" t="s">
        <v>394</v>
      </c>
      <c r="G155" t="s">
        <v>19</v>
      </c>
      <c r="H155">
        <v>4</v>
      </c>
      <c r="I155">
        <v>7</v>
      </c>
      <c r="J155">
        <v>1</v>
      </c>
      <c r="K155">
        <v>2</v>
      </c>
      <c r="L155">
        <v>0</v>
      </c>
      <c r="M155">
        <v>1</v>
      </c>
      <c r="N155">
        <v>3</v>
      </c>
    </row>
    <row r="156" spans="1:14">
      <c r="A156" t="e">
        <f ca="1">E00251430261521</f>
        <v>#NAME?</v>
      </c>
      <c r="B156" t="s">
        <v>395</v>
      </c>
      <c r="C156" t="s">
        <v>396</v>
      </c>
      <c r="D156" t="s">
        <v>397</v>
      </c>
      <c r="E156" t="s">
        <v>398</v>
      </c>
      <c r="F156" t="s">
        <v>399</v>
      </c>
      <c r="G156" t="s">
        <v>91</v>
      </c>
      <c r="H156">
        <v>2</v>
      </c>
      <c r="I156">
        <v>4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>
      <c r="A157" t="e">
        <f ca="1">E00251430275621</f>
        <v>#NAME?</v>
      </c>
      <c r="B157" t="s">
        <v>400</v>
      </c>
      <c r="C157" t="s">
        <v>401</v>
      </c>
      <c r="D157">
        <v>87</v>
      </c>
      <c r="E157" t="s">
        <v>402</v>
      </c>
      <c r="F157" t="s">
        <v>403</v>
      </c>
      <c r="G157" t="s">
        <v>60</v>
      </c>
      <c r="H157">
        <v>2</v>
      </c>
      <c r="I157">
        <v>4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>
      <c r="A158" t="e">
        <f ca="1">E00251430292421</f>
        <v>#NAME?</v>
      </c>
      <c r="B158" t="s">
        <v>404</v>
      </c>
      <c r="C158" t="s">
        <v>405</v>
      </c>
      <c r="D158">
        <v>108</v>
      </c>
      <c r="E158">
        <v>130</v>
      </c>
      <c r="F158" t="s">
        <v>406</v>
      </c>
      <c r="G158" t="s">
        <v>51</v>
      </c>
      <c r="H158">
        <v>4</v>
      </c>
      <c r="I158">
        <v>6</v>
      </c>
      <c r="J158">
        <v>1</v>
      </c>
      <c r="K158">
        <v>2</v>
      </c>
      <c r="L158">
        <v>0</v>
      </c>
      <c r="M158">
        <v>1</v>
      </c>
      <c r="N158">
        <v>3</v>
      </c>
    </row>
    <row r="159" spans="1:14">
      <c r="A159" t="e">
        <f ca="1">E00251430334821</f>
        <v>#NAME?</v>
      </c>
      <c r="B159" t="s">
        <v>407</v>
      </c>
      <c r="C159" t="s">
        <v>408</v>
      </c>
      <c r="D159">
        <v>110</v>
      </c>
      <c r="E159">
        <v>113</v>
      </c>
      <c r="F159" t="s">
        <v>409</v>
      </c>
      <c r="G159" t="s">
        <v>65</v>
      </c>
      <c r="H159">
        <v>4</v>
      </c>
      <c r="I159">
        <v>6</v>
      </c>
      <c r="J159">
        <v>1</v>
      </c>
      <c r="K159">
        <v>2</v>
      </c>
      <c r="L159">
        <v>0</v>
      </c>
      <c r="M159">
        <v>1</v>
      </c>
      <c r="N159">
        <v>3</v>
      </c>
    </row>
    <row r="160" spans="1:14">
      <c r="A160" t="e">
        <f ca="1">E00251430348521</f>
        <v>#NAME?</v>
      </c>
      <c r="B160" t="s">
        <v>410</v>
      </c>
      <c r="C160" t="s">
        <v>411</v>
      </c>
      <c r="D160" t="s">
        <v>240</v>
      </c>
      <c r="E160" t="s">
        <v>412</v>
      </c>
      <c r="F160" t="s">
        <v>413</v>
      </c>
      <c r="G160" t="s">
        <v>82</v>
      </c>
      <c r="H160">
        <v>3</v>
      </c>
      <c r="I160">
        <v>5</v>
      </c>
      <c r="J160">
        <v>0</v>
      </c>
      <c r="K160">
        <v>1</v>
      </c>
      <c r="L160">
        <v>0</v>
      </c>
      <c r="M160">
        <v>0</v>
      </c>
      <c r="N160">
        <v>1</v>
      </c>
    </row>
    <row r="161" spans="1:14">
      <c r="A161" t="e">
        <f ca="1">E00251430352821</f>
        <v>#NAME?</v>
      </c>
      <c r="B161" t="s">
        <v>414</v>
      </c>
      <c r="C161" t="s">
        <v>415</v>
      </c>
      <c r="D161" t="s">
        <v>416</v>
      </c>
      <c r="E161" t="s">
        <v>417</v>
      </c>
      <c r="F161" t="s">
        <v>418</v>
      </c>
      <c r="G161" t="s">
        <v>79</v>
      </c>
      <c r="H161">
        <v>4</v>
      </c>
      <c r="I161">
        <v>6</v>
      </c>
      <c r="J161">
        <v>1</v>
      </c>
      <c r="K161">
        <v>1</v>
      </c>
      <c r="L161">
        <v>0</v>
      </c>
      <c r="M161">
        <v>0</v>
      </c>
      <c r="N161">
        <v>2</v>
      </c>
    </row>
    <row r="162" spans="1:14">
      <c r="A162" t="e">
        <f ca="1">E00251430366921</f>
        <v>#NAME?</v>
      </c>
      <c r="B162" t="s">
        <v>419</v>
      </c>
      <c r="C162" t="s">
        <v>420</v>
      </c>
      <c r="D162">
        <v>104</v>
      </c>
      <c r="E162">
        <v>114</v>
      </c>
      <c r="F162" t="s">
        <v>421</v>
      </c>
      <c r="G162" t="s">
        <v>93</v>
      </c>
      <c r="H162">
        <v>4</v>
      </c>
      <c r="I162">
        <v>6</v>
      </c>
      <c r="J162">
        <v>1</v>
      </c>
      <c r="K162">
        <v>1</v>
      </c>
      <c r="L162">
        <v>0</v>
      </c>
      <c r="M162">
        <v>1</v>
      </c>
      <c r="N162">
        <v>3</v>
      </c>
    </row>
    <row r="163" spans="1:14">
      <c r="A163" t="e">
        <f ca="1">E00251430375521</f>
        <v>#NAME?</v>
      </c>
      <c r="B163" t="s">
        <v>422</v>
      </c>
      <c r="C163" t="s">
        <v>423</v>
      </c>
      <c r="D163" t="s">
        <v>424</v>
      </c>
      <c r="E163">
        <v>110</v>
      </c>
      <c r="F163" t="s">
        <v>425</v>
      </c>
      <c r="G163" t="s">
        <v>57</v>
      </c>
      <c r="H163">
        <v>3</v>
      </c>
      <c r="I163">
        <v>5</v>
      </c>
      <c r="J163">
        <v>0</v>
      </c>
      <c r="K163">
        <v>2</v>
      </c>
      <c r="L163">
        <v>0</v>
      </c>
      <c r="M163">
        <v>1</v>
      </c>
      <c r="N163">
        <v>2</v>
      </c>
    </row>
    <row r="164" spans="1:14">
      <c r="A164" t="e">
        <f ca="1">E00251430379621</f>
        <v>#NAME?</v>
      </c>
      <c r="B164" t="s">
        <v>426</v>
      </c>
      <c r="C164" t="s">
        <v>427</v>
      </c>
      <c r="D164" t="s">
        <v>106</v>
      </c>
      <c r="E164">
        <v>110</v>
      </c>
      <c r="F164" t="s">
        <v>428</v>
      </c>
      <c r="G164" t="s">
        <v>121</v>
      </c>
      <c r="H164">
        <v>4</v>
      </c>
      <c r="I164">
        <v>6</v>
      </c>
      <c r="J164">
        <v>1</v>
      </c>
      <c r="K164">
        <v>2</v>
      </c>
      <c r="L164">
        <v>0</v>
      </c>
      <c r="M164">
        <v>1</v>
      </c>
      <c r="N164">
        <v>3</v>
      </c>
    </row>
    <row r="165" spans="1:14">
      <c r="A165" t="e">
        <f ca="1">E00251430388321</f>
        <v>#NAME?</v>
      </c>
      <c r="B165">
        <v>83</v>
      </c>
      <c r="C165" t="s">
        <v>429</v>
      </c>
      <c r="D165">
        <v>87</v>
      </c>
      <c r="E165">
        <v>113</v>
      </c>
      <c r="F165" t="s">
        <v>430</v>
      </c>
      <c r="G165" t="s">
        <v>31</v>
      </c>
      <c r="H165">
        <v>3</v>
      </c>
      <c r="I165">
        <v>5</v>
      </c>
      <c r="J165">
        <v>0</v>
      </c>
      <c r="K165">
        <v>1</v>
      </c>
      <c r="L165">
        <v>0</v>
      </c>
      <c r="M165">
        <v>0</v>
      </c>
      <c r="N165">
        <v>1</v>
      </c>
    </row>
    <row r="166" spans="1:14">
      <c r="A166" t="e">
        <f ca="1">E00251430390021</f>
        <v>#NAME?</v>
      </c>
      <c r="B166" t="s">
        <v>431</v>
      </c>
      <c r="C166" t="s">
        <v>432</v>
      </c>
      <c r="D166" t="s">
        <v>433</v>
      </c>
      <c r="E166" t="s">
        <v>99</v>
      </c>
      <c r="F166" t="s">
        <v>434</v>
      </c>
      <c r="G166" t="s">
        <v>82</v>
      </c>
      <c r="H166">
        <v>2</v>
      </c>
      <c r="I166">
        <v>4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>
      <c r="A167" t="e">
        <f ca="1">E00251430391921</f>
        <v>#NAME?</v>
      </c>
      <c r="B167" t="s">
        <v>435</v>
      </c>
      <c r="C167" t="s">
        <v>436</v>
      </c>
      <c r="D167" t="s">
        <v>437</v>
      </c>
      <c r="E167" t="s">
        <v>69</v>
      </c>
      <c r="F167" t="s">
        <v>438</v>
      </c>
      <c r="G167" t="s">
        <v>439</v>
      </c>
      <c r="H167">
        <v>2</v>
      </c>
      <c r="I167">
        <v>4</v>
      </c>
      <c r="J167">
        <v>0</v>
      </c>
      <c r="K167">
        <v>3</v>
      </c>
      <c r="L167">
        <v>1</v>
      </c>
      <c r="M167">
        <v>0</v>
      </c>
      <c r="N167">
        <v>0</v>
      </c>
    </row>
    <row r="168" spans="1:14">
      <c r="A168" t="e">
        <f ca="1">E00251430399821</f>
        <v>#NAME?</v>
      </c>
      <c r="B168" t="s">
        <v>330</v>
      </c>
      <c r="C168" t="s">
        <v>440</v>
      </c>
      <c r="D168" t="s">
        <v>441</v>
      </c>
      <c r="E168">
        <v>95</v>
      </c>
      <c r="F168" t="s">
        <v>442</v>
      </c>
      <c r="G168" t="s">
        <v>443</v>
      </c>
      <c r="H168">
        <v>2</v>
      </c>
      <c r="I168">
        <v>4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>
      <c r="A169" t="e">
        <f ca="1">E00251431418121</f>
        <v>#NAME?</v>
      </c>
      <c r="B169" t="s">
        <v>161</v>
      </c>
      <c r="C169" t="s">
        <v>444</v>
      </c>
      <c r="D169" t="s">
        <v>445</v>
      </c>
      <c r="E169" t="s">
        <v>446</v>
      </c>
      <c r="F169" t="s">
        <v>447</v>
      </c>
      <c r="G169" t="s">
        <v>448</v>
      </c>
      <c r="H169">
        <v>4</v>
      </c>
      <c r="I169">
        <v>6</v>
      </c>
      <c r="J169">
        <v>1</v>
      </c>
      <c r="K169">
        <v>3</v>
      </c>
      <c r="L169">
        <v>1</v>
      </c>
      <c r="M169">
        <v>1</v>
      </c>
      <c r="N169">
        <v>3</v>
      </c>
    </row>
    <row r="170" spans="1:14">
      <c r="A170" t="e">
        <f ca="1">E00251431431621</f>
        <v>#NAME?</v>
      </c>
      <c r="B170" t="s">
        <v>449</v>
      </c>
      <c r="C170" t="s">
        <v>450</v>
      </c>
      <c r="D170">
        <v>114</v>
      </c>
      <c r="E170">
        <v>107</v>
      </c>
      <c r="F170" t="s">
        <v>451</v>
      </c>
      <c r="G170" t="s">
        <v>452</v>
      </c>
      <c r="H170">
        <v>3</v>
      </c>
      <c r="I170">
        <v>5</v>
      </c>
      <c r="J170">
        <v>0</v>
      </c>
      <c r="K170">
        <v>3</v>
      </c>
      <c r="L170">
        <v>1</v>
      </c>
      <c r="M170">
        <v>1</v>
      </c>
      <c r="N170">
        <v>2</v>
      </c>
    </row>
    <row r="171" spans="1:14">
      <c r="A171" t="e">
        <f ca="1">E00251431566321</f>
        <v>#NAME?</v>
      </c>
      <c r="B171" t="s">
        <v>453</v>
      </c>
      <c r="C171">
        <v>172</v>
      </c>
      <c r="D171">
        <v>91</v>
      </c>
      <c r="E171">
        <v>94</v>
      </c>
      <c r="F171" t="s">
        <v>454</v>
      </c>
      <c r="G171" t="s">
        <v>65</v>
      </c>
      <c r="H171">
        <v>3</v>
      </c>
      <c r="I171">
        <v>5</v>
      </c>
      <c r="J171">
        <v>0</v>
      </c>
      <c r="K171">
        <v>2</v>
      </c>
      <c r="L171">
        <v>0</v>
      </c>
      <c r="M171">
        <v>0</v>
      </c>
      <c r="N171">
        <v>1</v>
      </c>
    </row>
    <row r="172" spans="1:14">
      <c r="A172" t="e">
        <f ca="1">E00251431603221</f>
        <v>#NAME?</v>
      </c>
      <c r="B172">
        <v>70</v>
      </c>
      <c r="C172" t="s">
        <v>455</v>
      </c>
      <c r="D172">
        <v>95</v>
      </c>
      <c r="E172">
        <v>107</v>
      </c>
      <c r="F172" t="s">
        <v>242</v>
      </c>
      <c r="G172" t="s">
        <v>71</v>
      </c>
      <c r="H172">
        <v>3</v>
      </c>
      <c r="I172">
        <v>5</v>
      </c>
      <c r="J172">
        <v>0</v>
      </c>
      <c r="K172">
        <v>3</v>
      </c>
      <c r="L172">
        <v>1</v>
      </c>
      <c r="M172">
        <v>1</v>
      </c>
      <c r="N172">
        <v>2</v>
      </c>
    </row>
    <row r="173" spans="1:14">
      <c r="A173" t="e">
        <f ca="1">E00251431694221</f>
        <v>#NAME?</v>
      </c>
      <c r="B173" t="s">
        <v>456</v>
      </c>
      <c r="C173">
        <v>157</v>
      </c>
      <c r="D173">
        <v>96</v>
      </c>
      <c r="E173">
        <v>107</v>
      </c>
      <c r="F173" t="s">
        <v>457</v>
      </c>
      <c r="G173" t="s">
        <v>37</v>
      </c>
      <c r="H173">
        <v>3</v>
      </c>
      <c r="I173">
        <v>5</v>
      </c>
      <c r="J173">
        <v>0</v>
      </c>
      <c r="K173">
        <v>3</v>
      </c>
      <c r="L173">
        <v>1</v>
      </c>
      <c r="M173">
        <v>1</v>
      </c>
      <c r="N173">
        <v>2</v>
      </c>
    </row>
    <row r="174" spans="1:14">
      <c r="A174" t="e">
        <f ca="1">E00251432149421</f>
        <v>#NAME?</v>
      </c>
      <c r="B174">
        <v>65</v>
      </c>
      <c r="C174">
        <v>156</v>
      </c>
      <c r="D174" t="s">
        <v>458</v>
      </c>
      <c r="E174">
        <v>101</v>
      </c>
      <c r="F174" t="s">
        <v>135</v>
      </c>
      <c r="G174" t="s">
        <v>60</v>
      </c>
      <c r="H174">
        <v>3</v>
      </c>
      <c r="I174">
        <v>5</v>
      </c>
      <c r="J174">
        <v>0</v>
      </c>
      <c r="K174">
        <v>3</v>
      </c>
      <c r="L174">
        <v>1</v>
      </c>
      <c r="M174">
        <v>0</v>
      </c>
      <c r="N174">
        <v>1</v>
      </c>
    </row>
    <row r="175" spans="1:14">
      <c r="A175" t="e">
        <f ca="1">E00251432151321</f>
        <v>#NAME?</v>
      </c>
      <c r="B175" t="s">
        <v>453</v>
      </c>
      <c r="C175" t="s">
        <v>459</v>
      </c>
      <c r="D175" t="s">
        <v>201</v>
      </c>
      <c r="E175">
        <v>100</v>
      </c>
      <c r="F175" t="s">
        <v>291</v>
      </c>
      <c r="G175" t="s">
        <v>37</v>
      </c>
      <c r="H175">
        <v>3</v>
      </c>
      <c r="I175">
        <v>5</v>
      </c>
      <c r="J175">
        <v>0</v>
      </c>
      <c r="K175">
        <v>3</v>
      </c>
      <c r="L175">
        <v>1</v>
      </c>
      <c r="M175">
        <v>1</v>
      </c>
      <c r="N175">
        <v>2</v>
      </c>
    </row>
    <row r="176" spans="1:14">
      <c r="A176" t="e">
        <f ca="1">E00251432153221</f>
        <v>#NAME?</v>
      </c>
      <c r="B176" t="s">
        <v>460</v>
      </c>
      <c r="C176">
        <v>169</v>
      </c>
      <c r="D176" t="s">
        <v>165</v>
      </c>
      <c r="E176">
        <v>95</v>
      </c>
      <c r="F176" t="s">
        <v>461</v>
      </c>
      <c r="G176" t="s">
        <v>93</v>
      </c>
      <c r="H176">
        <v>2</v>
      </c>
      <c r="I176">
        <v>4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>
      <c r="A177" t="e">
        <f ca="1">E00251432157821</f>
        <v>#NAME?</v>
      </c>
      <c r="B177" t="s">
        <v>462</v>
      </c>
      <c r="C177" t="s">
        <v>463</v>
      </c>
      <c r="D177">
        <v>86</v>
      </c>
      <c r="E177">
        <v>114</v>
      </c>
      <c r="F177" t="s">
        <v>464</v>
      </c>
      <c r="G177" t="s">
        <v>89</v>
      </c>
      <c r="H177">
        <v>4</v>
      </c>
      <c r="I177">
        <v>6</v>
      </c>
      <c r="J177">
        <v>1</v>
      </c>
      <c r="K177">
        <v>1</v>
      </c>
      <c r="L177">
        <v>0</v>
      </c>
      <c r="M177">
        <v>0</v>
      </c>
      <c r="N177">
        <v>2</v>
      </c>
    </row>
    <row r="178" spans="1:14">
      <c r="A178" t="e">
        <f ca="1">E00251432169921</f>
        <v>#NAME?</v>
      </c>
      <c r="B178">
        <v>72</v>
      </c>
      <c r="C178" t="s">
        <v>465</v>
      </c>
      <c r="D178">
        <v>89</v>
      </c>
      <c r="E178">
        <v>102</v>
      </c>
      <c r="F178" t="s">
        <v>466</v>
      </c>
      <c r="G178" t="s">
        <v>60</v>
      </c>
      <c r="H178">
        <v>3</v>
      </c>
      <c r="I178">
        <v>5</v>
      </c>
      <c r="J178">
        <v>0</v>
      </c>
      <c r="K178">
        <v>3</v>
      </c>
      <c r="L178">
        <v>1</v>
      </c>
      <c r="M178">
        <v>1</v>
      </c>
      <c r="N178">
        <v>2</v>
      </c>
    </row>
    <row r="179" spans="1:14">
      <c r="A179" t="e">
        <f ca="1">E00251432173721</f>
        <v>#NAME?</v>
      </c>
      <c r="B179">
        <v>61</v>
      </c>
      <c r="C179" t="s">
        <v>467</v>
      </c>
      <c r="D179">
        <v>76</v>
      </c>
      <c r="E179">
        <v>94</v>
      </c>
      <c r="F179" t="s">
        <v>468</v>
      </c>
      <c r="G179" t="s">
        <v>57</v>
      </c>
      <c r="H179">
        <v>2</v>
      </c>
      <c r="I179">
        <v>4</v>
      </c>
      <c r="J179">
        <v>0</v>
      </c>
      <c r="K179">
        <v>2</v>
      </c>
      <c r="L179">
        <v>0</v>
      </c>
      <c r="M179">
        <v>0</v>
      </c>
      <c r="N179">
        <v>0</v>
      </c>
    </row>
    <row r="180" spans="1:14">
      <c r="A180" t="e">
        <f ca="1">E00251432176421</f>
        <v>#NAME?</v>
      </c>
      <c r="B180">
        <v>99</v>
      </c>
      <c r="C180" t="s">
        <v>102</v>
      </c>
      <c r="D180">
        <v>105</v>
      </c>
      <c r="E180">
        <v>112</v>
      </c>
      <c r="F180" t="s">
        <v>469</v>
      </c>
      <c r="G180" t="s">
        <v>87</v>
      </c>
      <c r="H180">
        <v>4</v>
      </c>
      <c r="I180">
        <v>6</v>
      </c>
      <c r="J180">
        <v>1</v>
      </c>
      <c r="K180">
        <v>1</v>
      </c>
      <c r="L180">
        <v>0</v>
      </c>
      <c r="M180">
        <v>1</v>
      </c>
      <c r="N180">
        <v>3</v>
      </c>
    </row>
    <row r="181" spans="1:14">
      <c r="A181" t="e">
        <f ca="1">E00251432177821</f>
        <v>#NAME?</v>
      </c>
      <c r="B181" t="s">
        <v>470</v>
      </c>
      <c r="C181" t="s">
        <v>471</v>
      </c>
      <c r="D181">
        <v>95</v>
      </c>
      <c r="E181">
        <v>101</v>
      </c>
      <c r="F181" t="s">
        <v>242</v>
      </c>
      <c r="G181" t="s">
        <v>87</v>
      </c>
      <c r="H181">
        <v>3</v>
      </c>
      <c r="I181">
        <v>5</v>
      </c>
      <c r="J181">
        <v>0</v>
      </c>
      <c r="K181">
        <v>3</v>
      </c>
      <c r="L181">
        <v>1</v>
      </c>
      <c r="M181">
        <v>1</v>
      </c>
      <c r="N181">
        <v>2</v>
      </c>
    </row>
    <row r="182" spans="1:14">
      <c r="A182" t="e">
        <f ca="1">E00251432180821</f>
        <v>#NAME?</v>
      </c>
      <c r="B182" t="s">
        <v>164</v>
      </c>
      <c r="C182" t="s">
        <v>178</v>
      </c>
      <c r="D182">
        <v>85</v>
      </c>
      <c r="E182">
        <v>100</v>
      </c>
      <c r="F182" t="s">
        <v>472</v>
      </c>
      <c r="G182" t="s">
        <v>23</v>
      </c>
      <c r="H182">
        <v>3</v>
      </c>
      <c r="I182">
        <v>5</v>
      </c>
      <c r="J182">
        <v>0</v>
      </c>
      <c r="K182">
        <v>1</v>
      </c>
      <c r="L182">
        <v>0</v>
      </c>
      <c r="M182">
        <v>0</v>
      </c>
      <c r="N182">
        <v>1</v>
      </c>
    </row>
    <row r="183" spans="1:14">
      <c r="A183" t="e">
        <f ca="1">E00251432194221</f>
        <v>#NAME?</v>
      </c>
      <c r="B183" t="s">
        <v>473</v>
      </c>
      <c r="C183" t="s">
        <v>474</v>
      </c>
      <c r="D183">
        <v>105</v>
      </c>
      <c r="E183">
        <v>107</v>
      </c>
      <c r="F183" t="s">
        <v>475</v>
      </c>
      <c r="G183" t="s">
        <v>121</v>
      </c>
      <c r="H183">
        <v>4</v>
      </c>
      <c r="I183">
        <v>6</v>
      </c>
      <c r="J183">
        <v>1</v>
      </c>
      <c r="K183">
        <v>2</v>
      </c>
      <c r="L183">
        <v>0</v>
      </c>
      <c r="M183">
        <v>1</v>
      </c>
      <c r="N183">
        <v>3</v>
      </c>
    </row>
    <row r="184" spans="1:14">
      <c r="A184" t="e">
        <f ca="1">E00251432196721</f>
        <v>#NAME?</v>
      </c>
      <c r="B184" t="s">
        <v>179</v>
      </c>
      <c r="C184" t="s">
        <v>476</v>
      </c>
      <c r="D184">
        <v>105</v>
      </c>
      <c r="E184">
        <v>113</v>
      </c>
      <c r="F184" t="s">
        <v>477</v>
      </c>
      <c r="G184" t="s">
        <v>74</v>
      </c>
      <c r="H184">
        <v>4</v>
      </c>
      <c r="I184">
        <v>6</v>
      </c>
      <c r="J184">
        <v>1</v>
      </c>
      <c r="K184">
        <v>3</v>
      </c>
      <c r="L184">
        <v>1</v>
      </c>
      <c r="M184">
        <v>1</v>
      </c>
      <c r="N184">
        <v>3</v>
      </c>
    </row>
    <row r="185" spans="1:14">
      <c r="A185" t="e">
        <f ca="1">E00251432209721</f>
        <v>#NAME?</v>
      </c>
      <c r="B185">
        <v>100</v>
      </c>
      <c r="C185">
        <v>166</v>
      </c>
      <c r="D185">
        <v>109</v>
      </c>
      <c r="E185">
        <v>130</v>
      </c>
      <c r="F185" t="s">
        <v>478</v>
      </c>
      <c r="G185" t="s">
        <v>19</v>
      </c>
      <c r="H185">
        <v>4</v>
      </c>
      <c r="I185">
        <v>7</v>
      </c>
      <c r="J185">
        <v>1</v>
      </c>
      <c r="K185">
        <v>2</v>
      </c>
      <c r="L185">
        <v>0</v>
      </c>
      <c r="M185">
        <v>1</v>
      </c>
      <c r="N185">
        <v>3</v>
      </c>
    </row>
    <row r="186" spans="1:14">
      <c r="A186" t="e">
        <f ca="1">E00251432216821</f>
        <v>#NAME?</v>
      </c>
      <c r="B186" t="s">
        <v>352</v>
      </c>
      <c r="C186" t="s">
        <v>479</v>
      </c>
      <c r="D186">
        <v>91</v>
      </c>
      <c r="E186">
        <v>108</v>
      </c>
      <c r="F186" t="s">
        <v>480</v>
      </c>
      <c r="G186" t="s">
        <v>19</v>
      </c>
      <c r="H186">
        <v>3</v>
      </c>
      <c r="I186">
        <v>5</v>
      </c>
      <c r="J186">
        <v>0</v>
      </c>
      <c r="K186">
        <v>2</v>
      </c>
      <c r="L186">
        <v>0</v>
      </c>
      <c r="M186">
        <v>1</v>
      </c>
      <c r="N186">
        <v>2</v>
      </c>
    </row>
    <row r="187" spans="1:14">
      <c r="A187" t="e">
        <f ca="1">E00251432246321</f>
        <v>#NAME?</v>
      </c>
      <c r="B187" t="s">
        <v>481</v>
      </c>
      <c r="C187" t="s">
        <v>482</v>
      </c>
      <c r="D187">
        <v>86</v>
      </c>
      <c r="E187">
        <v>99</v>
      </c>
      <c r="F187" t="s">
        <v>483</v>
      </c>
      <c r="G187" t="s">
        <v>60</v>
      </c>
      <c r="H187">
        <v>3</v>
      </c>
      <c r="I187">
        <v>5</v>
      </c>
      <c r="J187">
        <v>0</v>
      </c>
      <c r="K187">
        <v>1</v>
      </c>
      <c r="L187">
        <v>0</v>
      </c>
      <c r="M187">
        <v>0</v>
      </c>
      <c r="N187">
        <v>1</v>
      </c>
    </row>
    <row r="188" spans="1:14">
      <c r="A188" t="e">
        <f ca="1">E00251432260721</f>
        <v>#NAME?</v>
      </c>
      <c r="B188">
        <v>85</v>
      </c>
      <c r="C188">
        <v>161</v>
      </c>
      <c r="D188">
        <v>110</v>
      </c>
      <c r="E188">
        <v>107</v>
      </c>
      <c r="F188" t="s">
        <v>484</v>
      </c>
      <c r="G188" t="s">
        <v>237</v>
      </c>
      <c r="H188">
        <v>4</v>
      </c>
      <c r="I188">
        <v>6</v>
      </c>
      <c r="J188">
        <v>1</v>
      </c>
      <c r="K188">
        <v>3</v>
      </c>
      <c r="L188">
        <v>1</v>
      </c>
      <c r="M188">
        <v>1</v>
      </c>
      <c r="N188">
        <v>3</v>
      </c>
    </row>
    <row r="189" spans="1:14">
      <c r="A189" t="e">
        <f ca="1">E00251432267921</f>
        <v>#NAME?</v>
      </c>
      <c r="B189" t="s">
        <v>485</v>
      </c>
      <c r="C189">
        <v>175</v>
      </c>
      <c r="D189">
        <v>88</v>
      </c>
      <c r="E189">
        <v>98</v>
      </c>
      <c r="F189" t="s">
        <v>486</v>
      </c>
      <c r="G189" t="s">
        <v>37</v>
      </c>
      <c r="H189">
        <v>3</v>
      </c>
      <c r="I189">
        <v>5</v>
      </c>
      <c r="J189">
        <v>0</v>
      </c>
      <c r="K189">
        <v>1</v>
      </c>
      <c r="L189">
        <v>0</v>
      </c>
      <c r="M189">
        <v>0</v>
      </c>
      <c r="N189">
        <v>1</v>
      </c>
    </row>
    <row r="190" spans="1:14">
      <c r="A190" t="e">
        <f ca="1">E00251432270321</f>
        <v>#NAME?</v>
      </c>
      <c r="B190" t="s">
        <v>487</v>
      </c>
      <c r="C190">
        <v>175</v>
      </c>
      <c r="D190" t="s">
        <v>151</v>
      </c>
      <c r="E190" t="s">
        <v>69</v>
      </c>
      <c r="F190" t="s">
        <v>488</v>
      </c>
      <c r="G190" t="s">
        <v>93</v>
      </c>
      <c r="H190">
        <v>3</v>
      </c>
      <c r="I190">
        <v>5</v>
      </c>
      <c r="J190">
        <v>0</v>
      </c>
      <c r="K190">
        <v>1</v>
      </c>
      <c r="L190">
        <v>0</v>
      </c>
      <c r="M190">
        <v>0</v>
      </c>
      <c r="N190">
        <v>1</v>
      </c>
    </row>
    <row r="191" spans="1:14">
      <c r="A191" t="e">
        <f ca="1">E00251432272621</f>
        <v>#NAME?</v>
      </c>
      <c r="B191" t="s">
        <v>489</v>
      </c>
      <c r="C191" t="s">
        <v>15</v>
      </c>
      <c r="D191">
        <v>105</v>
      </c>
      <c r="E191">
        <v>113</v>
      </c>
      <c r="F191" t="s">
        <v>490</v>
      </c>
      <c r="G191" t="s">
        <v>74</v>
      </c>
      <c r="H191">
        <v>3</v>
      </c>
      <c r="I191">
        <v>5</v>
      </c>
      <c r="J191">
        <v>0</v>
      </c>
      <c r="K191">
        <v>3</v>
      </c>
      <c r="L191">
        <v>1</v>
      </c>
      <c r="M191">
        <v>1</v>
      </c>
      <c r="N191">
        <v>2</v>
      </c>
    </row>
    <row r="192" spans="1:14">
      <c r="A192" t="e">
        <f ca="1">E00251432274421</f>
        <v>#NAME?</v>
      </c>
      <c r="B192" t="s">
        <v>491</v>
      </c>
      <c r="C192">
        <v>159</v>
      </c>
      <c r="D192" t="s">
        <v>492</v>
      </c>
      <c r="E192">
        <v>120</v>
      </c>
      <c r="F192" t="s">
        <v>493</v>
      </c>
      <c r="G192" t="s">
        <v>494</v>
      </c>
      <c r="H192">
        <v>4</v>
      </c>
      <c r="I192">
        <v>8</v>
      </c>
      <c r="J192">
        <v>1</v>
      </c>
      <c r="K192">
        <v>3</v>
      </c>
      <c r="L192">
        <v>1</v>
      </c>
      <c r="M192">
        <v>1</v>
      </c>
      <c r="N192">
        <v>4</v>
      </c>
    </row>
    <row r="193" spans="1:14">
      <c r="A193" t="e">
        <f ca="1">E00251432287821</f>
        <v>#NAME?</v>
      </c>
      <c r="B193">
        <v>69</v>
      </c>
      <c r="C193">
        <v>163</v>
      </c>
      <c r="D193">
        <v>80</v>
      </c>
      <c r="E193">
        <v>93</v>
      </c>
      <c r="F193" t="s">
        <v>495</v>
      </c>
      <c r="G193" t="s">
        <v>439</v>
      </c>
      <c r="H193">
        <v>3</v>
      </c>
      <c r="I193">
        <v>5</v>
      </c>
      <c r="J193">
        <v>0</v>
      </c>
      <c r="K193">
        <v>3</v>
      </c>
      <c r="L193">
        <v>1</v>
      </c>
      <c r="M193">
        <v>0</v>
      </c>
      <c r="N193">
        <v>1</v>
      </c>
    </row>
    <row r="194" spans="1:14">
      <c r="A194" t="e">
        <f ca="1">E00251432302421</f>
        <v>#NAME?</v>
      </c>
      <c r="B194" t="s">
        <v>496</v>
      </c>
      <c r="C194" t="s">
        <v>497</v>
      </c>
      <c r="D194">
        <v>109</v>
      </c>
      <c r="E194">
        <v>123</v>
      </c>
      <c r="F194" t="s">
        <v>498</v>
      </c>
      <c r="G194" t="s">
        <v>71</v>
      </c>
      <c r="H194">
        <v>4</v>
      </c>
      <c r="I194">
        <v>7</v>
      </c>
      <c r="J194">
        <v>1</v>
      </c>
      <c r="K194">
        <v>3</v>
      </c>
      <c r="L194">
        <v>1</v>
      </c>
      <c r="M194">
        <v>1</v>
      </c>
      <c r="N194">
        <v>3</v>
      </c>
    </row>
    <row r="195" spans="1:14">
      <c r="A195" t="e">
        <f ca="1">E00251432303521</f>
        <v>#NAME?</v>
      </c>
      <c r="B195" t="s">
        <v>499</v>
      </c>
      <c r="C195" t="s">
        <v>500</v>
      </c>
      <c r="D195">
        <v>98</v>
      </c>
      <c r="E195">
        <v>105</v>
      </c>
      <c r="F195" t="s">
        <v>501</v>
      </c>
      <c r="G195" t="s">
        <v>74</v>
      </c>
      <c r="H195">
        <v>3</v>
      </c>
      <c r="I195">
        <v>5</v>
      </c>
      <c r="J195">
        <v>0</v>
      </c>
      <c r="K195">
        <v>3</v>
      </c>
      <c r="L195">
        <v>1</v>
      </c>
      <c r="M195">
        <v>1</v>
      </c>
      <c r="N195">
        <v>2</v>
      </c>
    </row>
    <row r="196" spans="1:14">
      <c r="A196" t="e">
        <f ca="1">E00251432315821</f>
        <v>#NAME?</v>
      </c>
      <c r="B196">
        <v>84</v>
      </c>
      <c r="C196">
        <v>160</v>
      </c>
      <c r="D196">
        <v>101</v>
      </c>
      <c r="E196">
        <v>112</v>
      </c>
      <c r="F196" t="s">
        <v>502</v>
      </c>
      <c r="G196" t="s">
        <v>37</v>
      </c>
      <c r="H196">
        <v>4</v>
      </c>
      <c r="I196">
        <v>6</v>
      </c>
      <c r="J196">
        <v>1</v>
      </c>
      <c r="K196">
        <v>3</v>
      </c>
      <c r="L196">
        <v>1</v>
      </c>
      <c r="M196">
        <v>1</v>
      </c>
      <c r="N196">
        <v>3</v>
      </c>
    </row>
    <row r="197" spans="1:14">
      <c r="A197" t="e">
        <f ca="1">E00251432316021</f>
        <v>#NAME?</v>
      </c>
      <c r="B197">
        <v>67</v>
      </c>
      <c r="C197">
        <v>159</v>
      </c>
      <c r="D197">
        <v>92</v>
      </c>
      <c r="E197">
        <v>112</v>
      </c>
      <c r="F197" t="s">
        <v>503</v>
      </c>
      <c r="G197" t="s">
        <v>207</v>
      </c>
      <c r="H197">
        <v>3</v>
      </c>
      <c r="I197">
        <v>5</v>
      </c>
      <c r="J197">
        <v>0</v>
      </c>
      <c r="K197">
        <v>2</v>
      </c>
      <c r="L197">
        <v>0</v>
      </c>
      <c r="M197">
        <v>1</v>
      </c>
      <c r="N197">
        <v>2</v>
      </c>
    </row>
    <row r="198" spans="1:14">
      <c r="A198" t="e">
        <f ca="1">E00251432326121</f>
        <v>#NAME?</v>
      </c>
      <c r="B198" t="s">
        <v>504</v>
      </c>
      <c r="C198" t="s">
        <v>279</v>
      </c>
      <c r="D198">
        <v>95</v>
      </c>
      <c r="E198" t="s">
        <v>198</v>
      </c>
      <c r="F198" t="s">
        <v>505</v>
      </c>
      <c r="G198" t="s">
        <v>79</v>
      </c>
      <c r="H198">
        <v>3</v>
      </c>
      <c r="I198">
        <v>5</v>
      </c>
      <c r="J198">
        <v>0</v>
      </c>
      <c r="K198">
        <v>1</v>
      </c>
      <c r="L198">
        <v>0</v>
      </c>
      <c r="M198">
        <v>0</v>
      </c>
      <c r="N198">
        <v>1</v>
      </c>
    </row>
    <row r="199" spans="1:14">
      <c r="A199" t="e">
        <f ca="1">E00251432340321</f>
        <v>#NAME?</v>
      </c>
      <c r="B199" t="s">
        <v>506</v>
      </c>
      <c r="C199">
        <v>160</v>
      </c>
      <c r="D199">
        <v>98</v>
      </c>
      <c r="E199">
        <v>112</v>
      </c>
      <c r="F199" t="s">
        <v>507</v>
      </c>
      <c r="G199" t="s">
        <v>76</v>
      </c>
      <c r="H199">
        <v>4</v>
      </c>
      <c r="I199">
        <v>6</v>
      </c>
      <c r="J199">
        <v>1</v>
      </c>
      <c r="K199">
        <v>3</v>
      </c>
      <c r="L199">
        <v>1</v>
      </c>
      <c r="M199">
        <v>1</v>
      </c>
      <c r="N199">
        <v>3</v>
      </c>
    </row>
    <row r="200" spans="1:14">
      <c r="A200" t="e">
        <f ca="1">E00251432360121</f>
        <v>#NAME?</v>
      </c>
      <c r="B200">
        <v>89</v>
      </c>
      <c r="C200" t="s">
        <v>508</v>
      </c>
      <c r="D200">
        <v>87</v>
      </c>
      <c r="E200" t="s">
        <v>69</v>
      </c>
      <c r="F200" t="s">
        <v>509</v>
      </c>
      <c r="G200" t="s">
        <v>71</v>
      </c>
      <c r="H200">
        <v>4</v>
      </c>
      <c r="I200">
        <v>7</v>
      </c>
      <c r="J200">
        <v>1</v>
      </c>
      <c r="K200">
        <v>3</v>
      </c>
      <c r="L200">
        <v>1</v>
      </c>
      <c r="M200">
        <v>0</v>
      </c>
      <c r="N200">
        <v>3</v>
      </c>
    </row>
    <row r="201" spans="1:14">
      <c r="A201" t="e">
        <f ca="1">E00251432363021</f>
        <v>#NAME?</v>
      </c>
      <c r="B201" t="s">
        <v>510</v>
      </c>
      <c r="C201" t="s">
        <v>511</v>
      </c>
      <c r="D201">
        <v>88</v>
      </c>
      <c r="E201">
        <v>112</v>
      </c>
      <c r="F201" t="s">
        <v>512</v>
      </c>
      <c r="G201" t="s">
        <v>82</v>
      </c>
      <c r="H201">
        <v>3</v>
      </c>
      <c r="I201">
        <v>5</v>
      </c>
      <c r="J201">
        <v>0</v>
      </c>
      <c r="K201">
        <v>1</v>
      </c>
      <c r="L201">
        <v>0</v>
      </c>
      <c r="M201">
        <v>0</v>
      </c>
      <c r="N201">
        <v>1</v>
      </c>
    </row>
    <row r="202" spans="1:14">
      <c r="A202" t="e">
        <f ca="1">E00251432366921</f>
        <v>#NAME?</v>
      </c>
      <c r="B202" t="s">
        <v>513</v>
      </c>
      <c r="C202" t="s">
        <v>514</v>
      </c>
      <c r="D202">
        <v>78</v>
      </c>
      <c r="E202">
        <v>101</v>
      </c>
      <c r="F202" t="s">
        <v>515</v>
      </c>
      <c r="G202" t="s">
        <v>31</v>
      </c>
      <c r="H202">
        <v>2</v>
      </c>
      <c r="I202">
        <v>4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>
      <c r="A203" t="e">
        <f ca="1">E00251432383521</f>
        <v>#NAME?</v>
      </c>
      <c r="B203" t="s">
        <v>516</v>
      </c>
      <c r="C203" t="s">
        <v>350</v>
      </c>
      <c r="D203">
        <v>81</v>
      </c>
      <c r="E203">
        <v>91</v>
      </c>
      <c r="F203" t="s">
        <v>517</v>
      </c>
      <c r="G203" t="s">
        <v>71</v>
      </c>
      <c r="H203">
        <v>2</v>
      </c>
      <c r="I203">
        <v>4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>
      <c r="A204" t="e">
        <f ca="1">E00251432391621</f>
        <v>#NAME?</v>
      </c>
      <c r="B204" t="s">
        <v>338</v>
      </c>
      <c r="C204" t="s">
        <v>518</v>
      </c>
      <c r="D204">
        <v>93</v>
      </c>
      <c r="E204">
        <v>104</v>
      </c>
      <c r="F204" t="s">
        <v>519</v>
      </c>
      <c r="G204" t="s">
        <v>71</v>
      </c>
      <c r="H204">
        <v>3</v>
      </c>
      <c r="I204">
        <v>5</v>
      </c>
      <c r="J204">
        <v>0</v>
      </c>
      <c r="K204">
        <v>1</v>
      </c>
      <c r="L204">
        <v>0</v>
      </c>
      <c r="M204">
        <v>0</v>
      </c>
      <c r="N204">
        <v>1</v>
      </c>
    </row>
    <row r="205" spans="1:14">
      <c r="A205" t="e">
        <f ca="1">E00251432397921</f>
        <v>#NAME?</v>
      </c>
      <c r="B205">
        <v>86</v>
      </c>
      <c r="C205">
        <v>157</v>
      </c>
      <c r="D205">
        <v>107</v>
      </c>
      <c r="E205">
        <v>116</v>
      </c>
      <c r="F205" t="s">
        <v>520</v>
      </c>
      <c r="G205" t="s">
        <v>79</v>
      </c>
      <c r="H205">
        <v>4</v>
      </c>
      <c r="I205">
        <v>6</v>
      </c>
      <c r="J205">
        <v>1</v>
      </c>
      <c r="K205">
        <v>3</v>
      </c>
      <c r="L205">
        <v>1</v>
      </c>
      <c r="M205">
        <v>1</v>
      </c>
      <c r="N205">
        <v>3</v>
      </c>
    </row>
    <row r="206" spans="1:14">
      <c r="A206" t="e">
        <f ca="1">E00251432398121</f>
        <v>#NAME?</v>
      </c>
      <c r="B206" t="s">
        <v>521</v>
      </c>
      <c r="C206" t="s">
        <v>405</v>
      </c>
      <c r="D206">
        <v>104</v>
      </c>
      <c r="E206">
        <v>110</v>
      </c>
      <c r="F206" t="s">
        <v>522</v>
      </c>
      <c r="G206" t="s">
        <v>112</v>
      </c>
      <c r="H206">
        <v>4</v>
      </c>
      <c r="I206">
        <v>6</v>
      </c>
      <c r="J206">
        <v>1</v>
      </c>
      <c r="K206">
        <v>1</v>
      </c>
      <c r="L206">
        <v>0</v>
      </c>
      <c r="M206">
        <v>1</v>
      </c>
      <c r="N206">
        <v>3</v>
      </c>
    </row>
    <row r="207" spans="1:14">
      <c r="A207" t="e">
        <f ca="1">E00251432404821</f>
        <v>#NAME?</v>
      </c>
      <c r="B207" t="s">
        <v>523</v>
      </c>
      <c r="C207" t="s">
        <v>524</v>
      </c>
      <c r="D207">
        <v>72</v>
      </c>
      <c r="E207">
        <v>96</v>
      </c>
      <c r="F207" t="s">
        <v>525</v>
      </c>
      <c r="G207" t="s">
        <v>89</v>
      </c>
      <c r="H207">
        <v>2</v>
      </c>
      <c r="I207">
        <v>4</v>
      </c>
      <c r="J207">
        <v>0</v>
      </c>
      <c r="K207">
        <v>1</v>
      </c>
      <c r="L207">
        <v>0</v>
      </c>
      <c r="M207">
        <v>0</v>
      </c>
      <c r="N207">
        <v>0</v>
      </c>
    </row>
    <row r="208" spans="1:14">
      <c r="A208" t="e">
        <f ca="1">E00251432413621</f>
        <v>#NAME?</v>
      </c>
      <c r="B208" t="s">
        <v>526</v>
      </c>
      <c r="C208" t="s">
        <v>527</v>
      </c>
      <c r="D208">
        <v>106</v>
      </c>
      <c r="E208">
        <v>109</v>
      </c>
      <c r="F208" t="s">
        <v>528</v>
      </c>
      <c r="G208" t="s">
        <v>65</v>
      </c>
      <c r="H208">
        <v>3</v>
      </c>
      <c r="I208">
        <v>5</v>
      </c>
      <c r="J208">
        <v>0</v>
      </c>
      <c r="K208">
        <v>2</v>
      </c>
      <c r="L208">
        <v>0</v>
      </c>
      <c r="M208">
        <v>1</v>
      </c>
      <c r="N208">
        <v>2</v>
      </c>
    </row>
    <row r="209" spans="1:14">
      <c r="A209" t="e">
        <f ca="1">E00251432416521</f>
        <v>#NAME?</v>
      </c>
      <c r="B209">
        <v>96</v>
      </c>
      <c r="C209">
        <v>179</v>
      </c>
      <c r="D209">
        <v>100</v>
      </c>
      <c r="E209">
        <v>110</v>
      </c>
      <c r="F209" t="s">
        <v>529</v>
      </c>
      <c r="G209" t="s">
        <v>93</v>
      </c>
      <c r="H209">
        <v>3</v>
      </c>
      <c r="I209">
        <v>5</v>
      </c>
      <c r="J209">
        <v>0</v>
      </c>
      <c r="K209">
        <v>1</v>
      </c>
      <c r="L209">
        <v>0</v>
      </c>
      <c r="M209">
        <v>0</v>
      </c>
      <c r="N209">
        <v>1</v>
      </c>
    </row>
    <row r="210" spans="1:14">
      <c r="A210" t="e">
        <f ca="1">E00251432420521</f>
        <v>#NAME?</v>
      </c>
      <c r="B210" t="s">
        <v>530</v>
      </c>
      <c r="C210" t="s">
        <v>531</v>
      </c>
      <c r="D210">
        <v>90</v>
      </c>
      <c r="E210">
        <v>93</v>
      </c>
      <c r="F210">
        <v>31</v>
      </c>
      <c r="G210" t="s">
        <v>65</v>
      </c>
      <c r="H210">
        <v>4</v>
      </c>
      <c r="I210">
        <v>6</v>
      </c>
      <c r="J210">
        <v>1</v>
      </c>
      <c r="K210">
        <v>2</v>
      </c>
      <c r="L210">
        <v>0</v>
      </c>
      <c r="M210">
        <v>0</v>
      </c>
      <c r="N210">
        <v>2</v>
      </c>
    </row>
    <row r="211" spans="1:14">
      <c r="A211" t="e">
        <f ca="1">E00251432425321</f>
        <v>#NAME?</v>
      </c>
      <c r="B211" t="s">
        <v>433</v>
      </c>
      <c r="C211">
        <v>184</v>
      </c>
      <c r="D211">
        <v>76</v>
      </c>
      <c r="E211">
        <v>95</v>
      </c>
      <c r="F211" t="s">
        <v>532</v>
      </c>
      <c r="G211" t="s">
        <v>131</v>
      </c>
      <c r="H211">
        <v>2</v>
      </c>
      <c r="I211">
        <v>4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>
      <c r="A212" t="e">
        <f ca="1">E00251432427121</f>
        <v>#NAME?</v>
      </c>
      <c r="B212" t="s">
        <v>533</v>
      </c>
      <c r="C212" t="s">
        <v>102</v>
      </c>
      <c r="D212">
        <v>113</v>
      </c>
      <c r="E212">
        <v>110</v>
      </c>
      <c r="F212" t="s">
        <v>534</v>
      </c>
      <c r="G212" t="s">
        <v>237</v>
      </c>
      <c r="H212">
        <v>4</v>
      </c>
      <c r="I212">
        <v>6</v>
      </c>
      <c r="J212">
        <v>1</v>
      </c>
      <c r="K212">
        <v>3</v>
      </c>
      <c r="L212">
        <v>1</v>
      </c>
      <c r="M212">
        <v>1</v>
      </c>
      <c r="N212">
        <v>3</v>
      </c>
    </row>
    <row r="213" spans="1:14">
      <c r="A213" t="e">
        <f ca="1">E00251432427221</f>
        <v>#NAME?</v>
      </c>
      <c r="B213" t="s">
        <v>535</v>
      </c>
      <c r="C213" t="s">
        <v>67</v>
      </c>
      <c r="D213">
        <v>97</v>
      </c>
      <c r="E213">
        <v>114</v>
      </c>
      <c r="F213" t="s">
        <v>536</v>
      </c>
      <c r="G213" t="s">
        <v>23</v>
      </c>
      <c r="H213">
        <v>4</v>
      </c>
      <c r="I213">
        <v>6</v>
      </c>
      <c r="J213">
        <v>1</v>
      </c>
      <c r="K213">
        <v>3</v>
      </c>
      <c r="L213">
        <v>1</v>
      </c>
      <c r="M213">
        <v>1</v>
      </c>
      <c r="N213">
        <v>3</v>
      </c>
    </row>
    <row r="214" spans="1:14">
      <c r="A214" t="e">
        <f ca="1">E00251432430221</f>
        <v>#NAME?</v>
      </c>
      <c r="B214" t="s">
        <v>537</v>
      </c>
      <c r="C214">
        <v>155</v>
      </c>
      <c r="D214">
        <v>79</v>
      </c>
      <c r="E214" t="s">
        <v>184</v>
      </c>
      <c r="F214" t="s">
        <v>538</v>
      </c>
      <c r="G214" t="s">
        <v>51</v>
      </c>
      <c r="H214">
        <v>2</v>
      </c>
      <c r="I214">
        <v>4</v>
      </c>
      <c r="J214">
        <v>0</v>
      </c>
      <c r="K214">
        <v>2</v>
      </c>
      <c r="L214">
        <v>0</v>
      </c>
      <c r="M214">
        <v>0</v>
      </c>
      <c r="N214">
        <v>0</v>
      </c>
    </row>
    <row r="215" spans="1:14">
      <c r="A215" t="e">
        <f ca="1">E00251432430821</f>
        <v>#NAME?</v>
      </c>
      <c r="B215" t="s">
        <v>539</v>
      </c>
      <c r="C215" t="s">
        <v>540</v>
      </c>
      <c r="D215">
        <v>89</v>
      </c>
      <c r="E215">
        <v>108</v>
      </c>
      <c r="F215" t="s">
        <v>541</v>
      </c>
      <c r="G215" t="s">
        <v>207</v>
      </c>
      <c r="H215">
        <v>4</v>
      </c>
      <c r="I215">
        <v>6</v>
      </c>
      <c r="J215">
        <v>1</v>
      </c>
      <c r="K215">
        <v>2</v>
      </c>
      <c r="L215">
        <v>0</v>
      </c>
      <c r="M215">
        <v>1</v>
      </c>
      <c r="N215">
        <v>3</v>
      </c>
    </row>
    <row r="216" spans="1:14">
      <c r="A216" t="e">
        <f ca="1">E00251432443121</f>
        <v>#NAME?</v>
      </c>
      <c r="B216">
        <v>105</v>
      </c>
      <c r="C216">
        <v>188</v>
      </c>
      <c r="D216">
        <v>98</v>
      </c>
      <c r="E216">
        <v>109</v>
      </c>
      <c r="F216" t="s">
        <v>542</v>
      </c>
      <c r="G216" t="s">
        <v>37</v>
      </c>
      <c r="H216">
        <v>3</v>
      </c>
      <c r="I216">
        <v>5</v>
      </c>
      <c r="J216">
        <v>0</v>
      </c>
      <c r="K216">
        <v>1</v>
      </c>
      <c r="L216">
        <v>0</v>
      </c>
      <c r="M216">
        <v>0</v>
      </c>
      <c r="N216">
        <v>1</v>
      </c>
    </row>
    <row r="217" spans="1:14">
      <c r="A217" t="e">
        <f ca="1">E00251432445021</f>
        <v>#NAME?</v>
      </c>
      <c r="B217" t="s">
        <v>543</v>
      </c>
      <c r="C217" t="s">
        <v>544</v>
      </c>
      <c r="D217">
        <v>137</v>
      </c>
      <c r="F217" t="s">
        <v>545</v>
      </c>
      <c r="H217">
        <v>4</v>
      </c>
      <c r="I217">
        <v>8</v>
      </c>
      <c r="J217">
        <v>1</v>
      </c>
      <c r="M217">
        <v>1</v>
      </c>
      <c r="N217">
        <v>4</v>
      </c>
    </row>
    <row r="218" spans="1:14">
      <c r="A218" t="e">
        <f ca="1">E00251432449321</f>
        <v>#NAME?</v>
      </c>
      <c r="B218" t="s">
        <v>546</v>
      </c>
      <c r="C218">
        <v>179</v>
      </c>
      <c r="D218">
        <v>112</v>
      </c>
      <c r="E218">
        <v>118</v>
      </c>
      <c r="F218" t="s">
        <v>547</v>
      </c>
      <c r="G218" t="s">
        <v>112</v>
      </c>
      <c r="H218">
        <v>4</v>
      </c>
      <c r="I218">
        <v>6</v>
      </c>
      <c r="J218">
        <v>1</v>
      </c>
      <c r="K218">
        <v>1</v>
      </c>
      <c r="L218">
        <v>0</v>
      </c>
      <c r="M218">
        <v>1</v>
      </c>
      <c r="N218">
        <v>3</v>
      </c>
    </row>
    <row r="219" spans="1:14">
      <c r="A219" t="e">
        <f ca="1">E00251439068821</f>
        <v>#NAME?</v>
      </c>
      <c r="B219" t="s">
        <v>548</v>
      </c>
      <c r="C219">
        <v>170</v>
      </c>
      <c r="D219">
        <v>98</v>
      </c>
      <c r="E219">
        <v>109</v>
      </c>
      <c r="F219" t="s">
        <v>549</v>
      </c>
      <c r="G219" t="s">
        <v>37</v>
      </c>
      <c r="H219">
        <v>3</v>
      </c>
      <c r="I219">
        <v>5</v>
      </c>
      <c r="J219">
        <v>0</v>
      </c>
      <c r="K219">
        <v>1</v>
      </c>
      <c r="L219">
        <v>0</v>
      </c>
      <c r="M219">
        <v>0</v>
      </c>
      <c r="N219">
        <v>1</v>
      </c>
    </row>
    <row r="220" spans="1:14">
      <c r="A220" t="e">
        <f ca="1">E00251439519321</f>
        <v>#NAME?</v>
      </c>
      <c r="B220" t="s">
        <v>550</v>
      </c>
      <c r="C220" t="s">
        <v>551</v>
      </c>
      <c r="D220">
        <v>105</v>
      </c>
      <c r="E220">
        <v>107</v>
      </c>
      <c r="F220">
        <v>29</v>
      </c>
      <c r="G220" t="s">
        <v>121</v>
      </c>
      <c r="H220">
        <v>3</v>
      </c>
      <c r="I220">
        <v>5</v>
      </c>
      <c r="J220">
        <v>0</v>
      </c>
      <c r="K220">
        <v>2</v>
      </c>
      <c r="L220">
        <v>0</v>
      </c>
      <c r="M220">
        <v>1</v>
      </c>
      <c r="N220">
        <v>2</v>
      </c>
    </row>
    <row r="221" spans="1:14">
      <c r="A221" t="e">
        <f ca="1">E00251439519721</f>
        <v>#NAME?</v>
      </c>
      <c r="B221" t="s">
        <v>552</v>
      </c>
      <c r="C221" t="s">
        <v>553</v>
      </c>
      <c r="D221" t="s">
        <v>268</v>
      </c>
      <c r="E221" t="s">
        <v>63</v>
      </c>
      <c r="F221" t="s">
        <v>554</v>
      </c>
      <c r="G221" t="s">
        <v>121</v>
      </c>
      <c r="H221">
        <v>3</v>
      </c>
      <c r="I221">
        <v>5</v>
      </c>
      <c r="J221">
        <v>0</v>
      </c>
      <c r="K221">
        <v>2</v>
      </c>
      <c r="L221">
        <v>0</v>
      </c>
      <c r="M221">
        <v>1</v>
      </c>
      <c r="N221">
        <v>2</v>
      </c>
    </row>
    <row r="222" spans="1:14">
      <c r="A222" t="e">
        <f ca="1">E00251439542921</f>
        <v>#NAME?</v>
      </c>
      <c r="B222" t="s">
        <v>555</v>
      </c>
      <c r="C222" t="s">
        <v>556</v>
      </c>
      <c r="D222">
        <v>83</v>
      </c>
      <c r="E222" t="s">
        <v>47</v>
      </c>
      <c r="F222" t="s">
        <v>557</v>
      </c>
      <c r="G222" t="s">
        <v>131</v>
      </c>
      <c r="H222">
        <v>2</v>
      </c>
      <c r="I222">
        <v>4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>
      <c r="A223" t="e">
        <f ca="1">E00251439554121</f>
        <v>#NAME?</v>
      </c>
      <c r="B223" t="s">
        <v>453</v>
      </c>
      <c r="C223" t="s">
        <v>558</v>
      </c>
      <c r="D223">
        <v>106</v>
      </c>
      <c r="E223">
        <v>107</v>
      </c>
      <c r="F223" t="s">
        <v>252</v>
      </c>
      <c r="G223" t="s">
        <v>245</v>
      </c>
      <c r="H223">
        <v>4</v>
      </c>
      <c r="I223">
        <v>6</v>
      </c>
      <c r="J223">
        <v>1</v>
      </c>
      <c r="K223">
        <v>2</v>
      </c>
      <c r="L223">
        <v>0</v>
      </c>
      <c r="M223">
        <v>1</v>
      </c>
      <c r="N223">
        <v>3</v>
      </c>
    </row>
    <row r="224" spans="1:14">
      <c r="A224" t="e">
        <f ca="1">E00251439554421</f>
        <v>#NAME?</v>
      </c>
      <c r="B224" t="s">
        <v>462</v>
      </c>
      <c r="C224">
        <v>169</v>
      </c>
      <c r="D224">
        <v>99</v>
      </c>
      <c r="E224">
        <v>99</v>
      </c>
      <c r="F224" t="s">
        <v>559</v>
      </c>
      <c r="G224">
        <v>1</v>
      </c>
      <c r="H224">
        <v>3</v>
      </c>
      <c r="I224">
        <v>5</v>
      </c>
      <c r="J224">
        <v>0</v>
      </c>
      <c r="K224">
        <v>3</v>
      </c>
      <c r="L224">
        <v>1</v>
      </c>
      <c r="M224">
        <v>0</v>
      </c>
      <c r="N224">
        <v>1</v>
      </c>
    </row>
    <row r="225" spans="1:14">
      <c r="A225" t="e">
        <f ca="1">E00251439555921</f>
        <v>#NAME?</v>
      </c>
      <c r="B225" t="s">
        <v>280</v>
      </c>
      <c r="C225" t="s">
        <v>150</v>
      </c>
      <c r="D225">
        <v>91</v>
      </c>
      <c r="E225">
        <v>101</v>
      </c>
      <c r="F225" t="s">
        <v>560</v>
      </c>
      <c r="G225" t="s">
        <v>37</v>
      </c>
      <c r="H225">
        <v>3</v>
      </c>
      <c r="I225">
        <v>5</v>
      </c>
      <c r="J225">
        <v>0</v>
      </c>
      <c r="K225">
        <v>3</v>
      </c>
      <c r="L225">
        <v>1</v>
      </c>
      <c r="M225">
        <v>1</v>
      </c>
      <c r="N225">
        <v>2</v>
      </c>
    </row>
    <row r="226" spans="1:14">
      <c r="A226" t="e">
        <f ca="1">E00251439558321</f>
        <v>#NAME?</v>
      </c>
      <c r="B226" t="s">
        <v>561</v>
      </c>
      <c r="C226">
        <v>160</v>
      </c>
      <c r="D226">
        <v>110</v>
      </c>
      <c r="E226">
        <v>116</v>
      </c>
      <c r="F226" t="s">
        <v>562</v>
      </c>
      <c r="G226" t="s">
        <v>112</v>
      </c>
      <c r="H226">
        <v>4</v>
      </c>
      <c r="I226">
        <v>6</v>
      </c>
      <c r="J226">
        <v>1</v>
      </c>
      <c r="K226">
        <v>3</v>
      </c>
      <c r="L226">
        <v>1</v>
      </c>
      <c r="M226">
        <v>1</v>
      </c>
      <c r="N226">
        <v>3</v>
      </c>
    </row>
    <row r="227" spans="1:14">
      <c r="A227" t="e">
        <f ca="1">E00251439569621</f>
        <v>#NAME?</v>
      </c>
      <c r="B227" t="s">
        <v>563</v>
      </c>
      <c r="C227">
        <v>148</v>
      </c>
      <c r="D227">
        <v>96</v>
      </c>
      <c r="E227">
        <v>104</v>
      </c>
      <c r="F227" t="s">
        <v>564</v>
      </c>
      <c r="G227" t="s">
        <v>79</v>
      </c>
      <c r="H227">
        <v>3</v>
      </c>
      <c r="I227">
        <v>5</v>
      </c>
      <c r="J227">
        <v>0</v>
      </c>
      <c r="K227">
        <v>3</v>
      </c>
      <c r="L227">
        <v>1</v>
      </c>
      <c r="M227">
        <v>1</v>
      </c>
      <c r="N227">
        <v>2</v>
      </c>
    </row>
    <row r="228" spans="1:14">
      <c r="A228" t="e">
        <f ca="1">E00251439638221</f>
        <v>#NAME?</v>
      </c>
      <c r="B228" t="s">
        <v>565</v>
      </c>
      <c r="C228" t="s">
        <v>566</v>
      </c>
      <c r="D228">
        <v>110</v>
      </c>
      <c r="E228" t="s">
        <v>41</v>
      </c>
      <c r="F228" t="s">
        <v>567</v>
      </c>
      <c r="G228">
        <v>1</v>
      </c>
      <c r="H228">
        <v>4</v>
      </c>
      <c r="I228">
        <v>6</v>
      </c>
      <c r="J228">
        <v>1</v>
      </c>
      <c r="K228">
        <v>3</v>
      </c>
      <c r="L228">
        <v>1</v>
      </c>
      <c r="M228">
        <v>1</v>
      </c>
      <c r="N228">
        <v>3</v>
      </c>
    </row>
    <row r="229" spans="1:14">
      <c r="A229" t="e">
        <f ca="1">E00251439638521</f>
        <v>#NAME?</v>
      </c>
      <c r="B229" t="s">
        <v>568</v>
      </c>
      <c r="C229">
        <v>170</v>
      </c>
      <c r="D229">
        <v>84</v>
      </c>
      <c r="E229">
        <v>100</v>
      </c>
      <c r="F229" t="s">
        <v>372</v>
      </c>
      <c r="G229" t="s">
        <v>19</v>
      </c>
      <c r="H229">
        <v>2</v>
      </c>
      <c r="I229">
        <v>4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>
      <c r="A230" t="e">
        <f ca="1">E00251439665521</f>
        <v>#NAME?</v>
      </c>
      <c r="B230" t="s">
        <v>569</v>
      </c>
      <c r="C230">
        <v>163</v>
      </c>
      <c r="D230">
        <v>80</v>
      </c>
      <c r="E230">
        <v>96</v>
      </c>
      <c r="F230" t="s">
        <v>570</v>
      </c>
      <c r="G230" t="s">
        <v>51</v>
      </c>
      <c r="H230">
        <v>2</v>
      </c>
      <c r="I230">
        <v>4</v>
      </c>
      <c r="J230">
        <v>0</v>
      </c>
      <c r="K230">
        <v>2</v>
      </c>
      <c r="L230">
        <v>0</v>
      </c>
      <c r="M230">
        <v>0</v>
      </c>
      <c r="N230">
        <v>0</v>
      </c>
    </row>
    <row r="231" spans="1:14">
      <c r="A231" t="e">
        <f ca="1">E00251439718121</f>
        <v>#NAME?</v>
      </c>
      <c r="B231">
        <v>82</v>
      </c>
      <c r="C231">
        <v>183</v>
      </c>
      <c r="D231">
        <v>94</v>
      </c>
      <c r="E231">
        <v>110</v>
      </c>
      <c r="F231" t="s">
        <v>571</v>
      </c>
      <c r="G231" t="s">
        <v>23</v>
      </c>
      <c r="H231">
        <v>2</v>
      </c>
      <c r="I231">
        <v>4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>
      <c r="A232" t="e">
        <f ca="1">E00251439730221</f>
        <v>#NAME?</v>
      </c>
      <c r="B232">
        <v>70</v>
      </c>
      <c r="C232">
        <v>169</v>
      </c>
      <c r="D232">
        <v>85</v>
      </c>
      <c r="E232">
        <v>102</v>
      </c>
      <c r="F232" t="s">
        <v>572</v>
      </c>
      <c r="G232" t="s">
        <v>51</v>
      </c>
      <c r="H232">
        <v>2</v>
      </c>
      <c r="I232">
        <v>4</v>
      </c>
      <c r="J232">
        <v>0</v>
      </c>
      <c r="K232">
        <v>2</v>
      </c>
      <c r="L232">
        <v>0</v>
      </c>
      <c r="M232">
        <v>0</v>
      </c>
      <c r="N232">
        <v>0</v>
      </c>
    </row>
    <row r="233" spans="1:14">
      <c r="A233" t="e">
        <f ca="1">E00251439738821</f>
        <v>#NAME?</v>
      </c>
      <c r="B233" t="s">
        <v>573</v>
      </c>
      <c r="C233">
        <v>171</v>
      </c>
      <c r="D233" t="s">
        <v>574</v>
      </c>
      <c r="E233" t="s">
        <v>575</v>
      </c>
      <c r="F233" t="s">
        <v>242</v>
      </c>
      <c r="G233" t="s">
        <v>60</v>
      </c>
      <c r="H233">
        <v>3</v>
      </c>
      <c r="I233">
        <v>5</v>
      </c>
      <c r="J233">
        <v>0</v>
      </c>
      <c r="K233">
        <v>1</v>
      </c>
      <c r="L233">
        <v>0</v>
      </c>
      <c r="M233">
        <v>0</v>
      </c>
      <c r="N233">
        <v>1</v>
      </c>
    </row>
    <row r="234" spans="1:14">
      <c r="A234" t="e">
        <f ca="1">E00251439746321</f>
        <v>#NAME?</v>
      </c>
      <c r="B234">
        <v>73</v>
      </c>
      <c r="C234">
        <v>153</v>
      </c>
      <c r="D234">
        <v>95</v>
      </c>
      <c r="E234" t="s">
        <v>576</v>
      </c>
      <c r="F234" t="s">
        <v>577</v>
      </c>
      <c r="G234" t="s">
        <v>23</v>
      </c>
      <c r="H234">
        <v>4</v>
      </c>
      <c r="I234">
        <v>6</v>
      </c>
      <c r="J234">
        <v>1</v>
      </c>
      <c r="K234">
        <v>3</v>
      </c>
      <c r="L234">
        <v>1</v>
      </c>
      <c r="M234">
        <v>1</v>
      </c>
      <c r="N234">
        <v>3</v>
      </c>
    </row>
    <row r="235" spans="1:14">
      <c r="A235" t="e">
        <f ca="1">E00251439765421</f>
        <v>#NAME?</v>
      </c>
      <c r="B235">
        <v>70</v>
      </c>
      <c r="C235">
        <v>163</v>
      </c>
      <c r="D235">
        <v>86</v>
      </c>
      <c r="E235">
        <v>106</v>
      </c>
      <c r="F235" t="s">
        <v>157</v>
      </c>
      <c r="G235" t="s">
        <v>57</v>
      </c>
      <c r="H235">
        <v>3</v>
      </c>
      <c r="I235">
        <v>5</v>
      </c>
      <c r="J235">
        <v>0</v>
      </c>
      <c r="K235">
        <v>2</v>
      </c>
      <c r="L235">
        <v>0</v>
      </c>
      <c r="M235">
        <v>0</v>
      </c>
      <c r="N235">
        <v>1</v>
      </c>
    </row>
    <row r="236" spans="1:14">
      <c r="A236" t="e">
        <f ca="1">E00251439807421</f>
        <v>#NAME?</v>
      </c>
      <c r="B236" t="s">
        <v>578</v>
      </c>
      <c r="C236">
        <v>165</v>
      </c>
      <c r="D236">
        <v>116</v>
      </c>
      <c r="E236">
        <v>130</v>
      </c>
      <c r="F236" t="s">
        <v>579</v>
      </c>
      <c r="G236" t="s">
        <v>71</v>
      </c>
      <c r="H236">
        <v>4</v>
      </c>
      <c r="I236">
        <v>7</v>
      </c>
      <c r="J236">
        <v>1</v>
      </c>
      <c r="K236">
        <v>3</v>
      </c>
      <c r="L236">
        <v>1</v>
      </c>
      <c r="M236">
        <v>1</v>
      </c>
      <c r="N236">
        <v>3</v>
      </c>
    </row>
    <row r="237" spans="1:14">
      <c r="A237" t="e">
        <f ca="1">E00251439819121</f>
        <v>#NAME?</v>
      </c>
      <c r="B237" t="s">
        <v>580</v>
      </c>
      <c r="C237" t="s">
        <v>467</v>
      </c>
      <c r="D237">
        <v>93</v>
      </c>
      <c r="E237">
        <v>106</v>
      </c>
      <c r="F237" t="s">
        <v>560</v>
      </c>
      <c r="G237" t="s">
        <v>76</v>
      </c>
      <c r="H237">
        <v>3</v>
      </c>
      <c r="I237">
        <v>5</v>
      </c>
      <c r="J237">
        <v>0</v>
      </c>
      <c r="K237">
        <v>3</v>
      </c>
      <c r="L237">
        <v>1</v>
      </c>
      <c r="M237">
        <v>1</v>
      </c>
      <c r="N237">
        <v>2</v>
      </c>
    </row>
    <row r="238" spans="1:14">
      <c r="A238" t="e">
        <f ca="1">E00251439821421</f>
        <v>#NAME?</v>
      </c>
      <c r="B238" t="s">
        <v>581</v>
      </c>
      <c r="C238">
        <v>156</v>
      </c>
      <c r="D238">
        <v>79</v>
      </c>
      <c r="E238">
        <v>98</v>
      </c>
      <c r="F238" t="s">
        <v>88</v>
      </c>
      <c r="G238" t="s">
        <v>57</v>
      </c>
      <c r="H238">
        <v>2</v>
      </c>
      <c r="I238">
        <v>4</v>
      </c>
      <c r="J238">
        <v>0</v>
      </c>
      <c r="K238">
        <v>2</v>
      </c>
      <c r="L238">
        <v>0</v>
      </c>
      <c r="M238">
        <v>0</v>
      </c>
      <c r="N238">
        <v>0</v>
      </c>
    </row>
    <row r="239" spans="1:14">
      <c r="A239" t="e">
        <f ca="1">E00251439824521</f>
        <v>#NAME?</v>
      </c>
      <c r="B239" t="s">
        <v>256</v>
      </c>
      <c r="C239" t="s">
        <v>150</v>
      </c>
      <c r="D239">
        <v>90</v>
      </c>
      <c r="E239">
        <v>102</v>
      </c>
      <c r="F239" t="s">
        <v>582</v>
      </c>
      <c r="G239" t="s">
        <v>76</v>
      </c>
      <c r="H239">
        <v>2</v>
      </c>
      <c r="I239">
        <v>4</v>
      </c>
      <c r="J239">
        <v>0</v>
      </c>
      <c r="K239">
        <v>3</v>
      </c>
      <c r="L239">
        <v>1</v>
      </c>
      <c r="M239">
        <v>1</v>
      </c>
      <c r="N239">
        <v>0</v>
      </c>
    </row>
    <row r="240" spans="1:14">
      <c r="A240" t="e">
        <f ca="1">E00251439831421</f>
        <v>#NAME?</v>
      </c>
      <c r="B240">
        <v>65</v>
      </c>
      <c r="C240" t="s">
        <v>279</v>
      </c>
      <c r="D240">
        <v>85</v>
      </c>
      <c r="E240">
        <v>95</v>
      </c>
      <c r="F240" t="s">
        <v>583</v>
      </c>
      <c r="G240" t="s">
        <v>71</v>
      </c>
      <c r="H240">
        <v>2</v>
      </c>
      <c r="I240">
        <v>4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>
      <c r="A241" t="e">
        <f ca="1">E00251439842621</f>
        <v>#NAME?</v>
      </c>
      <c r="B241">
        <v>65</v>
      </c>
      <c r="C241">
        <v>169</v>
      </c>
      <c r="D241">
        <v>78</v>
      </c>
      <c r="E241">
        <v>107</v>
      </c>
      <c r="F241" t="s">
        <v>584</v>
      </c>
      <c r="G241" t="s">
        <v>443</v>
      </c>
      <c r="H241">
        <v>2</v>
      </c>
      <c r="I241">
        <v>4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>
      <c r="A242" t="e">
        <f ca="1">E00251439850121</f>
        <v>#NAME?</v>
      </c>
      <c r="B242">
        <v>84</v>
      </c>
      <c r="C242" t="s">
        <v>279</v>
      </c>
      <c r="D242">
        <v>81</v>
      </c>
      <c r="E242">
        <v>108</v>
      </c>
      <c r="F242" t="s">
        <v>585</v>
      </c>
      <c r="G242" t="s">
        <v>89</v>
      </c>
      <c r="H242">
        <v>3</v>
      </c>
      <c r="I242">
        <v>5</v>
      </c>
      <c r="J242">
        <v>0</v>
      </c>
      <c r="K242">
        <v>1</v>
      </c>
      <c r="L242">
        <v>0</v>
      </c>
      <c r="M242">
        <v>0</v>
      </c>
      <c r="N242">
        <v>1</v>
      </c>
    </row>
    <row r="243" spans="1:14">
      <c r="A243" t="e">
        <f ca="1">E00251439851521</f>
        <v>#NAME?</v>
      </c>
      <c r="B243" t="s">
        <v>565</v>
      </c>
      <c r="C243" t="s">
        <v>586</v>
      </c>
      <c r="D243">
        <v>109</v>
      </c>
      <c r="E243" t="s">
        <v>587</v>
      </c>
      <c r="F243" t="s">
        <v>230</v>
      </c>
      <c r="G243" t="s">
        <v>71</v>
      </c>
      <c r="H243">
        <v>4</v>
      </c>
      <c r="I243">
        <v>6</v>
      </c>
      <c r="J243">
        <v>1</v>
      </c>
      <c r="K243">
        <v>3</v>
      </c>
      <c r="L243">
        <v>1</v>
      </c>
      <c r="M243">
        <v>1</v>
      </c>
      <c r="N243">
        <v>3</v>
      </c>
    </row>
    <row r="244" spans="1:14">
      <c r="A244" t="e">
        <f ca="1">E00251439860321</f>
        <v>#NAME?</v>
      </c>
      <c r="B244" t="s">
        <v>588</v>
      </c>
      <c r="C244">
        <v>173</v>
      </c>
      <c r="D244">
        <v>103</v>
      </c>
      <c r="E244">
        <v>130</v>
      </c>
      <c r="F244" t="s">
        <v>589</v>
      </c>
      <c r="G244" t="s">
        <v>82</v>
      </c>
      <c r="H244">
        <v>4</v>
      </c>
      <c r="I244">
        <v>7</v>
      </c>
      <c r="J244">
        <v>1</v>
      </c>
      <c r="K244">
        <v>1</v>
      </c>
      <c r="L244">
        <v>0</v>
      </c>
      <c r="M244">
        <v>1</v>
      </c>
      <c r="N244">
        <v>3</v>
      </c>
    </row>
    <row r="245" spans="1:14">
      <c r="A245" t="e">
        <f ca="1">E00251439864121</f>
        <v>#NAME?</v>
      </c>
      <c r="B245" t="s">
        <v>590</v>
      </c>
      <c r="C245" t="s">
        <v>102</v>
      </c>
      <c r="D245">
        <v>74</v>
      </c>
      <c r="E245">
        <v>98</v>
      </c>
      <c r="F245" t="s">
        <v>591</v>
      </c>
      <c r="G245" t="s">
        <v>91</v>
      </c>
      <c r="H245">
        <v>2</v>
      </c>
      <c r="I245">
        <v>4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>
      <c r="A246" t="e">
        <f ca="1">E00251439864321</f>
        <v>#NAME?</v>
      </c>
      <c r="B246">
        <v>73</v>
      </c>
      <c r="C246">
        <v>168</v>
      </c>
      <c r="D246">
        <v>82</v>
      </c>
      <c r="E246">
        <v>105</v>
      </c>
      <c r="F246" t="s">
        <v>592</v>
      </c>
      <c r="G246" t="s">
        <v>27</v>
      </c>
      <c r="H246">
        <v>3</v>
      </c>
      <c r="I246">
        <v>5</v>
      </c>
      <c r="J246">
        <v>0</v>
      </c>
      <c r="K246">
        <v>1</v>
      </c>
      <c r="L246">
        <v>0</v>
      </c>
      <c r="M246">
        <v>0</v>
      </c>
      <c r="N246">
        <v>1</v>
      </c>
    </row>
    <row r="247" spans="1:14">
      <c r="A247" t="e">
        <f ca="1">E00251439865021</f>
        <v>#NAME?</v>
      </c>
      <c r="B247" t="s">
        <v>593</v>
      </c>
      <c r="C247" t="s">
        <v>594</v>
      </c>
      <c r="D247">
        <v>79</v>
      </c>
      <c r="E247">
        <v>93</v>
      </c>
      <c r="F247" t="s">
        <v>595</v>
      </c>
      <c r="G247" t="s">
        <v>23</v>
      </c>
      <c r="H247">
        <v>2</v>
      </c>
      <c r="I247">
        <v>4</v>
      </c>
      <c r="J247">
        <v>0</v>
      </c>
      <c r="K247">
        <v>3</v>
      </c>
      <c r="L247">
        <v>1</v>
      </c>
      <c r="M247">
        <v>0</v>
      </c>
      <c r="N247">
        <v>0</v>
      </c>
    </row>
    <row r="248" spans="1:14">
      <c r="A248" t="e">
        <f ca="1">E00251439868821</f>
        <v>#NAME?</v>
      </c>
      <c r="B248" t="s">
        <v>596</v>
      </c>
      <c r="C248" t="s">
        <v>597</v>
      </c>
      <c r="D248">
        <v>96</v>
      </c>
      <c r="E248">
        <v>112</v>
      </c>
      <c r="F248" t="s">
        <v>598</v>
      </c>
      <c r="G248" t="s">
        <v>439</v>
      </c>
      <c r="H248">
        <v>4</v>
      </c>
      <c r="I248">
        <v>6</v>
      </c>
      <c r="J248">
        <v>1</v>
      </c>
      <c r="K248">
        <v>3</v>
      </c>
      <c r="L248">
        <v>1</v>
      </c>
      <c r="M248">
        <v>1</v>
      </c>
      <c r="N248">
        <v>3</v>
      </c>
    </row>
    <row r="249" spans="1:14">
      <c r="A249" t="e">
        <f ca="1">E00251439908221</f>
        <v>#NAME?</v>
      </c>
      <c r="B249">
        <v>57</v>
      </c>
      <c r="C249">
        <v>161</v>
      </c>
      <c r="D249" t="s">
        <v>599</v>
      </c>
      <c r="E249">
        <v>97</v>
      </c>
      <c r="F249" t="s">
        <v>600</v>
      </c>
      <c r="G249" t="s">
        <v>19</v>
      </c>
      <c r="H249">
        <v>2</v>
      </c>
      <c r="I249">
        <v>4</v>
      </c>
      <c r="J249">
        <v>0</v>
      </c>
      <c r="K249">
        <v>2</v>
      </c>
      <c r="L249">
        <v>0</v>
      </c>
      <c r="M249">
        <v>0</v>
      </c>
      <c r="N249">
        <v>0</v>
      </c>
    </row>
    <row r="250" spans="1:14">
      <c r="A250" t="e">
        <f ca="1">E00251439925821</f>
        <v>#NAME?</v>
      </c>
      <c r="B250" t="s">
        <v>601</v>
      </c>
      <c r="C250" t="s">
        <v>465</v>
      </c>
      <c r="D250" t="s">
        <v>602</v>
      </c>
      <c r="E250" t="s">
        <v>603</v>
      </c>
      <c r="F250" t="s">
        <v>604</v>
      </c>
      <c r="G250" t="s">
        <v>207</v>
      </c>
      <c r="H250">
        <v>4</v>
      </c>
      <c r="I250">
        <v>8</v>
      </c>
      <c r="J250">
        <v>1</v>
      </c>
      <c r="K250">
        <v>2</v>
      </c>
      <c r="L250">
        <v>0</v>
      </c>
      <c r="M250">
        <v>1</v>
      </c>
      <c r="N250">
        <v>4</v>
      </c>
    </row>
    <row r="251" spans="1:14">
      <c r="A251" t="e">
        <f ca="1">E00251439928021</f>
        <v>#NAME?</v>
      </c>
      <c r="B251" t="s">
        <v>605</v>
      </c>
      <c r="C251" t="s">
        <v>518</v>
      </c>
      <c r="D251" t="s">
        <v>606</v>
      </c>
      <c r="E251" t="s">
        <v>389</v>
      </c>
      <c r="F251">
        <v>24</v>
      </c>
      <c r="G251" t="s">
        <v>607</v>
      </c>
      <c r="H251">
        <v>2</v>
      </c>
      <c r="I251">
        <v>4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>
      <c r="A252" t="e">
        <f ca="1">E00251439947821</f>
        <v>#NAME?</v>
      </c>
      <c r="B252" t="s">
        <v>608</v>
      </c>
      <c r="C252">
        <v>160</v>
      </c>
      <c r="D252">
        <v>91</v>
      </c>
      <c r="E252">
        <v>113</v>
      </c>
      <c r="F252" t="s">
        <v>609</v>
      </c>
      <c r="G252" t="s">
        <v>57</v>
      </c>
      <c r="H252">
        <v>3</v>
      </c>
      <c r="I252">
        <v>5</v>
      </c>
      <c r="J252">
        <v>0</v>
      </c>
      <c r="K252">
        <v>2</v>
      </c>
      <c r="L252">
        <v>0</v>
      </c>
      <c r="M252">
        <v>1</v>
      </c>
      <c r="N252">
        <v>2</v>
      </c>
    </row>
    <row r="253" spans="1:14">
      <c r="A253" t="e">
        <f ca="1">E00251439955221</f>
        <v>#NAME?</v>
      </c>
      <c r="B253" t="s">
        <v>610</v>
      </c>
      <c r="C253" t="s">
        <v>611</v>
      </c>
      <c r="D253">
        <v>97</v>
      </c>
      <c r="E253" t="s">
        <v>612</v>
      </c>
      <c r="F253" t="s">
        <v>613</v>
      </c>
      <c r="G253" t="s">
        <v>19</v>
      </c>
      <c r="H253">
        <v>4</v>
      </c>
      <c r="I253">
        <v>6</v>
      </c>
      <c r="J253">
        <v>1</v>
      </c>
      <c r="K253">
        <v>2</v>
      </c>
      <c r="L253">
        <v>0</v>
      </c>
      <c r="M253">
        <v>1</v>
      </c>
      <c r="N253">
        <v>3</v>
      </c>
    </row>
    <row r="254" spans="1:14">
      <c r="A254" t="e">
        <f ca="1">E00251439956621</f>
        <v>#NAME?</v>
      </c>
      <c r="B254" t="s">
        <v>599</v>
      </c>
      <c r="C254" t="s">
        <v>614</v>
      </c>
      <c r="D254" t="s">
        <v>165</v>
      </c>
      <c r="E254" t="s">
        <v>276</v>
      </c>
      <c r="F254" t="s">
        <v>615</v>
      </c>
      <c r="G254" t="s">
        <v>207</v>
      </c>
      <c r="H254">
        <v>3</v>
      </c>
      <c r="I254">
        <v>5</v>
      </c>
      <c r="J254">
        <v>0</v>
      </c>
      <c r="K254">
        <v>1</v>
      </c>
      <c r="L254">
        <v>0</v>
      </c>
      <c r="M254">
        <v>0</v>
      </c>
      <c r="N254">
        <v>1</v>
      </c>
    </row>
    <row r="255" spans="1:14">
      <c r="A255" t="e">
        <f ca="1">E00251510038521</f>
        <v>#NAME?</v>
      </c>
      <c r="B255" t="s">
        <v>616</v>
      </c>
      <c r="C255" t="s">
        <v>617</v>
      </c>
      <c r="D255" t="s">
        <v>618</v>
      </c>
      <c r="E255" t="s">
        <v>80</v>
      </c>
      <c r="F255" t="s">
        <v>501</v>
      </c>
      <c r="G255" t="s">
        <v>131</v>
      </c>
      <c r="H255">
        <v>3</v>
      </c>
      <c r="I255">
        <v>5</v>
      </c>
      <c r="J255">
        <v>0</v>
      </c>
      <c r="K255">
        <v>1</v>
      </c>
      <c r="L255">
        <v>0</v>
      </c>
      <c r="M255">
        <v>0</v>
      </c>
      <c r="N255">
        <v>1</v>
      </c>
    </row>
    <row r="256" spans="1:14">
      <c r="A256" t="e">
        <f ca="1">E00251510128221</f>
        <v>#NAME?</v>
      </c>
      <c r="B256">
        <v>117</v>
      </c>
      <c r="C256" t="s">
        <v>619</v>
      </c>
      <c r="D256" t="s">
        <v>620</v>
      </c>
      <c r="E256">
        <v>123</v>
      </c>
      <c r="F256" t="s">
        <v>621</v>
      </c>
      <c r="G256" t="s">
        <v>43</v>
      </c>
      <c r="H256">
        <v>4</v>
      </c>
      <c r="I256">
        <v>7</v>
      </c>
      <c r="J256">
        <v>1</v>
      </c>
      <c r="K256">
        <v>2</v>
      </c>
      <c r="L256">
        <v>0</v>
      </c>
      <c r="M256">
        <v>1</v>
      </c>
      <c r="N256">
        <v>3</v>
      </c>
    </row>
    <row r="257" spans="1:14">
      <c r="A257" t="e">
        <f ca="1">E00251510189121</f>
        <v>#NAME?</v>
      </c>
      <c r="B257" t="s">
        <v>622</v>
      </c>
      <c r="C257">
        <v>155</v>
      </c>
      <c r="D257">
        <v>91</v>
      </c>
      <c r="E257">
        <v>101</v>
      </c>
      <c r="F257" t="s">
        <v>623</v>
      </c>
      <c r="G257" t="s">
        <v>37</v>
      </c>
      <c r="H257">
        <v>3</v>
      </c>
      <c r="I257">
        <v>5</v>
      </c>
      <c r="J257">
        <v>0</v>
      </c>
      <c r="K257">
        <v>3</v>
      </c>
      <c r="L257">
        <v>1</v>
      </c>
      <c r="M257">
        <v>1</v>
      </c>
      <c r="N257">
        <v>2</v>
      </c>
    </row>
    <row r="258" spans="1:14">
      <c r="A258" t="e">
        <f ca="1">E00251510212721</f>
        <v>#NAME?</v>
      </c>
      <c r="B258">
        <v>99</v>
      </c>
      <c r="C258">
        <v>161</v>
      </c>
      <c r="D258" t="s">
        <v>624</v>
      </c>
      <c r="E258">
        <v>128</v>
      </c>
      <c r="F258" t="s">
        <v>625</v>
      </c>
      <c r="G258" t="s">
        <v>283</v>
      </c>
      <c r="H258">
        <v>4</v>
      </c>
      <c r="I258">
        <v>7</v>
      </c>
      <c r="J258">
        <v>1</v>
      </c>
      <c r="K258">
        <v>1</v>
      </c>
      <c r="L258">
        <v>0</v>
      </c>
      <c r="M258">
        <v>1</v>
      </c>
      <c r="N258">
        <v>3</v>
      </c>
    </row>
    <row r="259" spans="1:14">
      <c r="A259" t="e">
        <f ca="1">E00251510213921</f>
        <v>#NAME?</v>
      </c>
      <c r="B259" t="s">
        <v>626</v>
      </c>
      <c r="C259">
        <v>154</v>
      </c>
      <c r="D259" t="s">
        <v>103</v>
      </c>
      <c r="E259">
        <v>112</v>
      </c>
      <c r="F259" t="s">
        <v>627</v>
      </c>
      <c r="G259" t="s">
        <v>89</v>
      </c>
      <c r="H259">
        <v>4</v>
      </c>
      <c r="I259">
        <v>6</v>
      </c>
      <c r="J259">
        <v>1</v>
      </c>
      <c r="K259">
        <v>1</v>
      </c>
      <c r="L259">
        <v>0</v>
      </c>
      <c r="M259">
        <v>0</v>
      </c>
      <c r="N259">
        <v>2</v>
      </c>
    </row>
    <row r="260" spans="1:14">
      <c r="A260" t="e">
        <f ca="1">E00251510244021</f>
        <v>#NAME?</v>
      </c>
      <c r="B260" t="s">
        <v>628</v>
      </c>
      <c r="C260" t="s">
        <v>629</v>
      </c>
      <c r="D260" t="s">
        <v>201</v>
      </c>
      <c r="E260">
        <v>103</v>
      </c>
      <c r="F260" t="s">
        <v>630</v>
      </c>
      <c r="G260" t="s">
        <v>76</v>
      </c>
      <c r="H260">
        <v>3</v>
      </c>
      <c r="I260">
        <v>5</v>
      </c>
      <c r="J260">
        <v>0</v>
      </c>
      <c r="K260">
        <v>3</v>
      </c>
      <c r="L260">
        <v>1</v>
      </c>
      <c r="M260">
        <v>1</v>
      </c>
      <c r="N260">
        <v>2</v>
      </c>
    </row>
    <row r="261" spans="1:14">
      <c r="A261" t="e">
        <f ca="1">E00251510248921</f>
        <v>#NAME?</v>
      </c>
      <c r="B261" t="s">
        <v>391</v>
      </c>
      <c r="C261" t="s">
        <v>631</v>
      </c>
      <c r="D261" t="s">
        <v>80</v>
      </c>
      <c r="E261" t="s">
        <v>632</v>
      </c>
      <c r="F261" t="s">
        <v>633</v>
      </c>
      <c r="G261" t="s">
        <v>37</v>
      </c>
      <c r="H261">
        <v>4</v>
      </c>
      <c r="I261">
        <v>6</v>
      </c>
      <c r="J261">
        <v>1</v>
      </c>
      <c r="K261">
        <v>3</v>
      </c>
      <c r="L261">
        <v>1</v>
      </c>
      <c r="M261">
        <v>1</v>
      </c>
      <c r="N261">
        <v>3</v>
      </c>
    </row>
    <row r="262" spans="1:14">
      <c r="A262" t="e">
        <f ca="1">E00251510449421</f>
        <v>#NAME?</v>
      </c>
      <c r="B262" t="s">
        <v>634</v>
      </c>
      <c r="C262" t="s">
        <v>635</v>
      </c>
      <c r="D262">
        <v>92</v>
      </c>
      <c r="E262">
        <v>100</v>
      </c>
      <c r="F262" t="s">
        <v>557</v>
      </c>
      <c r="G262" t="s">
        <v>79</v>
      </c>
      <c r="H262">
        <v>2</v>
      </c>
      <c r="I262">
        <v>4</v>
      </c>
      <c r="J262">
        <v>0</v>
      </c>
      <c r="K262">
        <v>1</v>
      </c>
      <c r="L262">
        <v>0</v>
      </c>
      <c r="M262">
        <v>0</v>
      </c>
      <c r="N262">
        <v>0</v>
      </c>
    </row>
    <row r="263" spans="1:14">
      <c r="A263" t="e">
        <f ca="1">E00251510503721</f>
        <v>#NAME?</v>
      </c>
      <c r="B263" t="s">
        <v>636</v>
      </c>
      <c r="C263" t="s">
        <v>637</v>
      </c>
      <c r="D263" t="s">
        <v>184</v>
      </c>
      <c r="E263">
        <v>110</v>
      </c>
      <c r="F263" t="s">
        <v>638</v>
      </c>
      <c r="G263" t="s">
        <v>60</v>
      </c>
      <c r="H263">
        <v>4</v>
      </c>
      <c r="I263">
        <v>6</v>
      </c>
      <c r="J263">
        <v>1</v>
      </c>
      <c r="K263">
        <v>1</v>
      </c>
      <c r="L263">
        <v>0</v>
      </c>
      <c r="M263">
        <v>0</v>
      </c>
      <c r="N263">
        <v>2</v>
      </c>
    </row>
    <row r="264" spans="1:14">
      <c r="A264" t="e">
        <f ca="1">E00251510544921</f>
        <v>#NAME?</v>
      </c>
      <c r="B264" t="s">
        <v>639</v>
      </c>
      <c r="C264" t="s">
        <v>640</v>
      </c>
      <c r="D264">
        <v>92</v>
      </c>
      <c r="E264">
        <v>109</v>
      </c>
      <c r="F264" t="s">
        <v>641</v>
      </c>
      <c r="G264" t="s">
        <v>19</v>
      </c>
      <c r="H264">
        <v>3</v>
      </c>
      <c r="I264">
        <v>5</v>
      </c>
      <c r="J264">
        <v>0</v>
      </c>
      <c r="K264">
        <v>2</v>
      </c>
      <c r="L264">
        <v>0</v>
      </c>
      <c r="M264">
        <v>1</v>
      </c>
      <c r="N264">
        <v>2</v>
      </c>
    </row>
    <row r="265" spans="1:14">
      <c r="A265" t="e">
        <f ca="1">E00251510545921</f>
        <v>#NAME?</v>
      </c>
      <c r="B265" t="s">
        <v>642</v>
      </c>
      <c r="C265">
        <v>167</v>
      </c>
      <c r="D265" t="s">
        <v>151</v>
      </c>
      <c r="E265">
        <v>109</v>
      </c>
      <c r="F265" t="s">
        <v>643</v>
      </c>
      <c r="G265" t="s">
        <v>57</v>
      </c>
      <c r="H265">
        <v>4</v>
      </c>
      <c r="I265">
        <v>6</v>
      </c>
      <c r="J265">
        <v>1</v>
      </c>
      <c r="K265">
        <v>2</v>
      </c>
      <c r="L265">
        <v>0</v>
      </c>
      <c r="M265">
        <v>1</v>
      </c>
      <c r="N265">
        <v>3</v>
      </c>
    </row>
    <row r="266" spans="1:14">
      <c r="A266" t="e">
        <f ca="1">E00251510614621</f>
        <v>#NAME?</v>
      </c>
      <c r="B266" t="s">
        <v>644</v>
      </c>
      <c r="C266" t="s">
        <v>544</v>
      </c>
      <c r="D266">
        <v>89</v>
      </c>
      <c r="E266">
        <v>98</v>
      </c>
      <c r="F266" t="s">
        <v>645</v>
      </c>
      <c r="G266" t="s">
        <v>93</v>
      </c>
      <c r="H266">
        <v>3</v>
      </c>
      <c r="I266">
        <v>5</v>
      </c>
      <c r="J266">
        <v>0</v>
      </c>
      <c r="K266">
        <v>1</v>
      </c>
      <c r="L266">
        <v>0</v>
      </c>
      <c r="M266">
        <v>0</v>
      </c>
      <c r="N266">
        <v>1</v>
      </c>
    </row>
    <row r="267" spans="1:14">
      <c r="A267" t="e">
        <f ca="1">E00251510648821</f>
        <v>#NAME?</v>
      </c>
      <c r="B267" t="s">
        <v>646</v>
      </c>
      <c r="C267" t="s">
        <v>647</v>
      </c>
      <c r="D267">
        <v>120</v>
      </c>
      <c r="E267">
        <v>137</v>
      </c>
      <c r="F267" t="s">
        <v>648</v>
      </c>
      <c r="G267" t="s">
        <v>76</v>
      </c>
      <c r="H267">
        <v>4</v>
      </c>
      <c r="I267">
        <v>8</v>
      </c>
      <c r="J267">
        <v>1</v>
      </c>
      <c r="K267">
        <v>3</v>
      </c>
      <c r="L267">
        <v>1</v>
      </c>
      <c r="M267">
        <v>1</v>
      </c>
      <c r="N267">
        <v>4</v>
      </c>
    </row>
    <row r="268" spans="1:14">
      <c r="A268" t="e">
        <f ca="1">E00251510660421</f>
        <v>#NAME?</v>
      </c>
      <c r="B268" t="s">
        <v>649</v>
      </c>
      <c r="C268" t="s">
        <v>650</v>
      </c>
      <c r="D268">
        <v>78</v>
      </c>
      <c r="E268">
        <v>94</v>
      </c>
      <c r="F268" t="s">
        <v>651</v>
      </c>
      <c r="G268" t="s">
        <v>51</v>
      </c>
      <c r="H268">
        <v>2</v>
      </c>
      <c r="I268">
        <v>4</v>
      </c>
      <c r="J268">
        <v>0</v>
      </c>
      <c r="K268">
        <v>2</v>
      </c>
      <c r="L268">
        <v>0</v>
      </c>
      <c r="M268">
        <v>0</v>
      </c>
      <c r="N268">
        <v>0</v>
      </c>
    </row>
    <row r="269" spans="1:14">
      <c r="A269" t="e">
        <f ca="1">E00251510664921</f>
        <v>#NAME?</v>
      </c>
      <c r="B269" t="s">
        <v>652</v>
      </c>
      <c r="C269">
        <v>165</v>
      </c>
      <c r="D269">
        <v>94</v>
      </c>
      <c r="E269" t="s">
        <v>402</v>
      </c>
      <c r="F269" t="s">
        <v>148</v>
      </c>
      <c r="G269" t="s">
        <v>87</v>
      </c>
      <c r="H269">
        <v>2</v>
      </c>
      <c r="I269">
        <v>4</v>
      </c>
      <c r="J269">
        <v>0</v>
      </c>
      <c r="K269">
        <v>3</v>
      </c>
      <c r="L269">
        <v>1</v>
      </c>
      <c r="M269">
        <v>1</v>
      </c>
      <c r="N269">
        <v>0</v>
      </c>
    </row>
    <row r="270" spans="1:14">
      <c r="A270" t="e">
        <f ca="1">E00251510693521</f>
        <v>#NAME?</v>
      </c>
      <c r="B270" t="s">
        <v>653</v>
      </c>
      <c r="C270" t="s">
        <v>654</v>
      </c>
      <c r="D270">
        <v>94</v>
      </c>
      <c r="E270" t="s">
        <v>297</v>
      </c>
      <c r="F270" t="s">
        <v>655</v>
      </c>
      <c r="G270" t="s">
        <v>37</v>
      </c>
      <c r="H270">
        <v>2</v>
      </c>
      <c r="I270">
        <v>4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>
      <c r="A271" t="e">
        <f ca="1">E00251510695321</f>
        <v>#NAME?</v>
      </c>
      <c r="B271" t="s">
        <v>656</v>
      </c>
      <c r="C271">
        <v>160</v>
      </c>
      <c r="D271">
        <v>108</v>
      </c>
      <c r="E271">
        <v>128</v>
      </c>
      <c r="F271" t="s">
        <v>657</v>
      </c>
      <c r="G271" t="s">
        <v>19</v>
      </c>
      <c r="H271">
        <v>4</v>
      </c>
      <c r="I271">
        <v>7</v>
      </c>
      <c r="J271">
        <v>1</v>
      </c>
      <c r="K271">
        <v>2</v>
      </c>
      <c r="L271">
        <v>0</v>
      </c>
      <c r="M271">
        <v>1</v>
      </c>
      <c r="N271">
        <v>3</v>
      </c>
    </row>
    <row r="272" spans="1:14">
      <c r="A272" t="e">
        <f ca="1">E00251510702121</f>
        <v>#NAME?</v>
      </c>
      <c r="B272">
        <v>106</v>
      </c>
      <c r="C272">
        <v>192</v>
      </c>
      <c r="D272">
        <v>108</v>
      </c>
      <c r="E272">
        <v>96</v>
      </c>
      <c r="F272" t="s">
        <v>658</v>
      </c>
      <c r="G272" t="s">
        <v>659</v>
      </c>
      <c r="H272">
        <v>3</v>
      </c>
      <c r="I272">
        <v>5</v>
      </c>
      <c r="J272">
        <v>0</v>
      </c>
      <c r="K272">
        <v>3</v>
      </c>
      <c r="L272">
        <v>1</v>
      </c>
      <c r="M272">
        <v>1</v>
      </c>
      <c r="N272">
        <v>2</v>
      </c>
    </row>
    <row r="273" spans="1:14">
      <c r="A273" t="e">
        <f ca="1">E00251510731621</f>
        <v>#NAME?</v>
      </c>
      <c r="B273">
        <v>101</v>
      </c>
      <c r="C273">
        <v>180</v>
      </c>
      <c r="D273">
        <v>113</v>
      </c>
      <c r="E273">
        <v>110</v>
      </c>
      <c r="F273" t="s">
        <v>660</v>
      </c>
      <c r="G273" t="s">
        <v>237</v>
      </c>
      <c r="H273">
        <v>4</v>
      </c>
      <c r="I273">
        <v>6</v>
      </c>
      <c r="J273">
        <v>1</v>
      </c>
      <c r="K273">
        <v>3</v>
      </c>
      <c r="L273">
        <v>1</v>
      </c>
      <c r="M273">
        <v>1</v>
      </c>
      <c r="N273">
        <v>3</v>
      </c>
    </row>
    <row r="274" spans="1:14">
      <c r="A274" t="e">
        <f ca="1">E00251510737521</f>
        <v>#NAME?</v>
      </c>
      <c r="B274">
        <v>97</v>
      </c>
      <c r="C274">
        <v>180</v>
      </c>
      <c r="D274" t="s">
        <v>576</v>
      </c>
      <c r="E274" t="s">
        <v>106</v>
      </c>
      <c r="F274" t="s">
        <v>661</v>
      </c>
      <c r="G274" t="s">
        <v>231</v>
      </c>
      <c r="H274">
        <v>3</v>
      </c>
      <c r="I274">
        <v>5</v>
      </c>
      <c r="J274">
        <v>0</v>
      </c>
      <c r="K274">
        <v>3</v>
      </c>
      <c r="L274">
        <v>1</v>
      </c>
      <c r="M274">
        <v>1</v>
      </c>
      <c r="N274">
        <v>2</v>
      </c>
    </row>
    <row r="275" spans="1:14">
      <c r="A275" t="e">
        <f ca="1">E00251510740021</f>
        <v>#NAME?</v>
      </c>
      <c r="B275">
        <v>73</v>
      </c>
      <c r="C275">
        <v>173</v>
      </c>
      <c r="D275">
        <v>90</v>
      </c>
      <c r="E275">
        <v>100</v>
      </c>
      <c r="F275" t="s">
        <v>662</v>
      </c>
      <c r="G275" t="s">
        <v>37</v>
      </c>
      <c r="H275">
        <v>2</v>
      </c>
      <c r="I275">
        <v>4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>
      <c r="A276" t="e">
        <f ca="1">E00251510746621</f>
        <v>#NAME?</v>
      </c>
      <c r="B276">
        <v>79</v>
      </c>
      <c r="C276">
        <v>181</v>
      </c>
      <c r="D276">
        <v>96</v>
      </c>
      <c r="E276">
        <v>100</v>
      </c>
      <c r="F276" t="s">
        <v>663</v>
      </c>
      <c r="G276" t="s">
        <v>43</v>
      </c>
      <c r="H276">
        <v>2</v>
      </c>
      <c r="I276">
        <v>4</v>
      </c>
      <c r="J276">
        <v>0</v>
      </c>
      <c r="K276">
        <v>2</v>
      </c>
      <c r="L276">
        <v>0</v>
      </c>
      <c r="M276">
        <v>0</v>
      </c>
      <c r="N276">
        <v>0</v>
      </c>
    </row>
    <row r="277" spans="1:14">
      <c r="A277" t="e">
        <f ca="1">E00251510761421</f>
        <v>#NAME?</v>
      </c>
      <c r="B277">
        <v>98</v>
      </c>
      <c r="C277">
        <v>178</v>
      </c>
      <c r="D277">
        <v>105</v>
      </c>
      <c r="E277">
        <v>112</v>
      </c>
      <c r="F277" t="s">
        <v>664</v>
      </c>
      <c r="G277" t="s">
        <v>87</v>
      </c>
      <c r="H277">
        <v>4</v>
      </c>
      <c r="I277">
        <v>6</v>
      </c>
      <c r="J277">
        <v>1</v>
      </c>
      <c r="K277">
        <v>1</v>
      </c>
      <c r="L277">
        <v>0</v>
      </c>
      <c r="M277">
        <v>1</v>
      </c>
      <c r="N277">
        <v>3</v>
      </c>
    </row>
    <row r="278" spans="1:14">
      <c r="A278" t="e">
        <f ca="1">E00251510764721</f>
        <v>#NAME?</v>
      </c>
      <c r="B278">
        <v>98</v>
      </c>
      <c r="C278">
        <v>185</v>
      </c>
      <c r="D278">
        <v>106</v>
      </c>
      <c r="E278">
        <v>103</v>
      </c>
      <c r="F278" t="s">
        <v>665</v>
      </c>
      <c r="G278" t="s">
        <v>237</v>
      </c>
      <c r="H278">
        <v>3</v>
      </c>
      <c r="I278">
        <v>5</v>
      </c>
      <c r="J278">
        <v>0</v>
      </c>
      <c r="K278">
        <v>3</v>
      </c>
      <c r="L278">
        <v>1</v>
      </c>
      <c r="M278">
        <v>1</v>
      </c>
      <c r="N278">
        <v>2</v>
      </c>
    </row>
    <row r="279" spans="1:14">
      <c r="A279" t="e">
        <f ca="1">E00251510806521</f>
        <v>#NAME?</v>
      </c>
      <c r="B279">
        <v>89</v>
      </c>
      <c r="C279">
        <v>176</v>
      </c>
      <c r="D279">
        <v>101</v>
      </c>
      <c r="E279">
        <v>102</v>
      </c>
      <c r="F279" t="s">
        <v>666</v>
      </c>
      <c r="G279" t="s">
        <v>245</v>
      </c>
      <c r="H279">
        <v>3</v>
      </c>
      <c r="I279">
        <v>5</v>
      </c>
      <c r="J279">
        <v>0</v>
      </c>
      <c r="K279">
        <v>2</v>
      </c>
      <c r="L279">
        <v>0</v>
      </c>
      <c r="M279">
        <v>0</v>
      </c>
      <c r="N279">
        <v>1</v>
      </c>
    </row>
    <row r="280" spans="1:14">
      <c r="A280" t="e">
        <f ca="1">E00251510813021</f>
        <v>#NAME?</v>
      </c>
      <c r="B280">
        <v>72</v>
      </c>
      <c r="C280">
        <v>177</v>
      </c>
      <c r="D280">
        <v>86</v>
      </c>
      <c r="E280">
        <v>102</v>
      </c>
      <c r="F280" t="s">
        <v>211</v>
      </c>
      <c r="G280" t="s">
        <v>19</v>
      </c>
      <c r="H280">
        <v>2</v>
      </c>
      <c r="I280">
        <v>4</v>
      </c>
      <c r="J280">
        <v>0</v>
      </c>
      <c r="K280">
        <v>1</v>
      </c>
      <c r="L280">
        <v>0</v>
      </c>
      <c r="M280">
        <v>0</v>
      </c>
      <c r="N280">
        <v>0</v>
      </c>
    </row>
    <row r="281" spans="1:14">
      <c r="A281" t="e">
        <f ca="1">E00251510819821</f>
        <v>#NAME?</v>
      </c>
      <c r="B281">
        <v>70</v>
      </c>
      <c r="C281">
        <v>164</v>
      </c>
      <c r="D281">
        <v>97</v>
      </c>
      <c r="E281">
        <v>110</v>
      </c>
      <c r="F281" t="s">
        <v>369</v>
      </c>
      <c r="G281" t="s">
        <v>76</v>
      </c>
      <c r="H281">
        <v>3</v>
      </c>
      <c r="I281">
        <v>5</v>
      </c>
      <c r="J281">
        <v>0</v>
      </c>
      <c r="K281">
        <v>3</v>
      </c>
      <c r="L281">
        <v>1</v>
      </c>
      <c r="M281">
        <v>1</v>
      </c>
      <c r="N281">
        <v>2</v>
      </c>
    </row>
    <row r="282" spans="1:14">
      <c r="A282" t="e">
        <f ca="1">E00251510847621</f>
        <v>#NAME?</v>
      </c>
      <c r="B282">
        <v>70</v>
      </c>
      <c r="C282">
        <v>175</v>
      </c>
      <c r="D282">
        <v>87</v>
      </c>
      <c r="E282">
        <v>99</v>
      </c>
      <c r="F282" t="s">
        <v>667</v>
      </c>
      <c r="G282" t="s">
        <v>76</v>
      </c>
      <c r="H282">
        <v>2</v>
      </c>
      <c r="I282">
        <v>4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>
      <c r="A283" t="e">
        <f ca="1">E00251511139621</f>
        <v>#NAME?</v>
      </c>
      <c r="B283">
        <v>53</v>
      </c>
      <c r="C283">
        <v>148</v>
      </c>
      <c r="D283">
        <v>88</v>
      </c>
      <c r="E283">
        <v>93</v>
      </c>
      <c r="F283" t="s">
        <v>668</v>
      </c>
      <c r="G283" t="s">
        <v>112</v>
      </c>
      <c r="H283">
        <v>2</v>
      </c>
      <c r="I283">
        <v>4</v>
      </c>
      <c r="J283">
        <v>0</v>
      </c>
      <c r="K283">
        <v>3</v>
      </c>
      <c r="L283">
        <v>1</v>
      </c>
      <c r="M283">
        <v>0</v>
      </c>
      <c r="N283">
        <v>0</v>
      </c>
    </row>
    <row r="284" spans="1:14">
      <c r="A284" t="e">
        <f ca="1">E00251511140821</f>
        <v>#NAME?</v>
      </c>
      <c r="B284" t="s">
        <v>669</v>
      </c>
      <c r="C284" t="s">
        <v>467</v>
      </c>
      <c r="D284" t="s">
        <v>105</v>
      </c>
      <c r="E284" t="s">
        <v>80</v>
      </c>
      <c r="F284" t="s">
        <v>670</v>
      </c>
      <c r="G284" t="s">
        <v>207</v>
      </c>
      <c r="H284">
        <v>2</v>
      </c>
      <c r="I284">
        <v>4</v>
      </c>
      <c r="J284">
        <v>0</v>
      </c>
      <c r="K284">
        <v>2</v>
      </c>
      <c r="L284">
        <v>0</v>
      </c>
      <c r="M284">
        <v>0</v>
      </c>
      <c r="N284">
        <v>0</v>
      </c>
    </row>
    <row r="285" spans="1:14">
      <c r="A285" t="e">
        <f ca="1">E00251511146121</f>
        <v>#NAME?</v>
      </c>
      <c r="B285" t="s">
        <v>671</v>
      </c>
      <c r="C285">
        <v>168</v>
      </c>
      <c r="D285">
        <v>111</v>
      </c>
      <c r="E285">
        <v>113</v>
      </c>
      <c r="F285" t="s">
        <v>672</v>
      </c>
      <c r="G285" t="s">
        <v>121</v>
      </c>
      <c r="H285">
        <v>4</v>
      </c>
      <c r="I285">
        <v>6</v>
      </c>
      <c r="J285">
        <v>1</v>
      </c>
      <c r="K285">
        <v>2</v>
      </c>
      <c r="L285">
        <v>0</v>
      </c>
      <c r="M285">
        <v>1</v>
      </c>
      <c r="N285">
        <v>3</v>
      </c>
    </row>
    <row r="286" spans="1:14">
      <c r="A286" t="e">
        <f ca="1">E00251512114921</f>
        <v>#NAME?</v>
      </c>
      <c r="B286" t="s">
        <v>673</v>
      </c>
      <c r="C286" t="s">
        <v>518</v>
      </c>
      <c r="D286" t="s">
        <v>46</v>
      </c>
      <c r="E286" t="s">
        <v>133</v>
      </c>
      <c r="F286" t="s">
        <v>674</v>
      </c>
      <c r="G286" t="s">
        <v>112</v>
      </c>
      <c r="H286">
        <v>2</v>
      </c>
      <c r="I286">
        <v>4</v>
      </c>
      <c r="J286">
        <v>0</v>
      </c>
      <c r="K286">
        <v>3</v>
      </c>
      <c r="L286">
        <v>1</v>
      </c>
      <c r="M286">
        <v>1</v>
      </c>
      <c r="N286">
        <v>0</v>
      </c>
    </row>
    <row r="287" spans="1:14">
      <c r="A287" t="e">
        <f ca="1">E00251512197321</f>
        <v>#NAME?</v>
      </c>
      <c r="B287" t="s">
        <v>675</v>
      </c>
      <c r="C287" t="s">
        <v>267</v>
      </c>
      <c r="D287">
        <v>116</v>
      </c>
      <c r="E287">
        <v>121</v>
      </c>
      <c r="F287" t="s">
        <v>676</v>
      </c>
      <c r="G287" t="s">
        <v>43</v>
      </c>
      <c r="H287">
        <v>4</v>
      </c>
      <c r="I287">
        <v>7</v>
      </c>
      <c r="J287">
        <v>1</v>
      </c>
      <c r="K287">
        <v>3</v>
      </c>
      <c r="L287">
        <v>1</v>
      </c>
      <c r="M287">
        <v>1</v>
      </c>
      <c r="N287">
        <v>3</v>
      </c>
    </row>
    <row r="288" spans="1:14">
      <c r="A288" t="e">
        <f ca="1">E00251512209421</f>
        <v>#NAME?</v>
      </c>
      <c r="B288" t="s">
        <v>677</v>
      </c>
      <c r="C288" t="s">
        <v>678</v>
      </c>
      <c r="D288">
        <v>108</v>
      </c>
      <c r="E288" t="s">
        <v>679</v>
      </c>
      <c r="F288" t="s">
        <v>680</v>
      </c>
      <c r="G288" t="s">
        <v>43</v>
      </c>
      <c r="H288">
        <v>4</v>
      </c>
      <c r="I288">
        <v>6</v>
      </c>
      <c r="J288">
        <v>1</v>
      </c>
      <c r="K288">
        <v>2</v>
      </c>
      <c r="L288">
        <v>0</v>
      </c>
      <c r="M288">
        <v>1</v>
      </c>
      <c r="N288">
        <v>3</v>
      </c>
    </row>
    <row r="289" spans="1:14">
      <c r="A289" t="e">
        <f ca="1">E00251512209521</f>
        <v>#NAME?</v>
      </c>
      <c r="B289" t="s">
        <v>681</v>
      </c>
      <c r="C289">
        <v>189</v>
      </c>
      <c r="D289">
        <v>86</v>
      </c>
      <c r="E289">
        <v>106</v>
      </c>
      <c r="F289" t="s">
        <v>682</v>
      </c>
      <c r="G289" t="s">
        <v>57</v>
      </c>
      <c r="H289">
        <v>2</v>
      </c>
      <c r="I289">
        <v>4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>
      <c r="A290" t="e">
        <f ca="1">E00251512282321</f>
        <v>#NAME?</v>
      </c>
      <c r="B290" t="s">
        <v>683</v>
      </c>
      <c r="C290" t="s">
        <v>440</v>
      </c>
      <c r="D290">
        <v>88</v>
      </c>
      <c r="E290">
        <v>119</v>
      </c>
      <c r="F290" t="s">
        <v>84</v>
      </c>
      <c r="G290" t="s">
        <v>283</v>
      </c>
      <c r="H290">
        <v>3</v>
      </c>
      <c r="I290">
        <v>5</v>
      </c>
      <c r="J290">
        <v>0</v>
      </c>
      <c r="K290">
        <v>1</v>
      </c>
      <c r="L290">
        <v>0</v>
      </c>
      <c r="M290">
        <v>0</v>
      </c>
      <c r="N290">
        <v>1</v>
      </c>
    </row>
    <row r="291" spans="1:14">
      <c r="A291" t="e">
        <f ca="1">E00251512293621</f>
        <v>#NAME?</v>
      </c>
      <c r="B291" t="s">
        <v>684</v>
      </c>
      <c r="C291" t="s">
        <v>685</v>
      </c>
      <c r="D291">
        <v>133</v>
      </c>
      <c r="E291">
        <v>128</v>
      </c>
      <c r="F291" t="s">
        <v>686</v>
      </c>
      <c r="G291" t="s">
        <v>231</v>
      </c>
      <c r="H291">
        <v>4</v>
      </c>
      <c r="I291">
        <v>6</v>
      </c>
      <c r="J291">
        <v>1</v>
      </c>
      <c r="K291">
        <v>3</v>
      </c>
      <c r="L291">
        <v>1</v>
      </c>
      <c r="M291">
        <v>1</v>
      </c>
      <c r="N291">
        <v>3</v>
      </c>
    </row>
    <row r="292" spans="1:14">
      <c r="A292" t="e">
        <f ca="1">E00251512331321</f>
        <v>#NAME?</v>
      </c>
      <c r="B292" t="s">
        <v>687</v>
      </c>
      <c r="C292" t="s">
        <v>688</v>
      </c>
      <c r="D292">
        <v>104</v>
      </c>
      <c r="E292">
        <v>122</v>
      </c>
      <c r="F292" t="s">
        <v>689</v>
      </c>
      <c r="G292" t="s">
        <v>23</v>
      </c>
      <c r="H292">
        <v>4</v>
      </c>
      <c r="I292">
        <v>6</v>
      </c>
      <c r="J292">
        <v>1</v>
      </c>
      <c r="K292">
        <v>3</v>
      </c>
      <c r="L292">
        <v>1</v>
      </c>
      <c r="M292">
        <v>1</v>
      </c>
      <c r="N292">
        <v>3</v>
      </c>
    </row>
    <row r="293" spans="1:14">
      <c r="A293" t="e">
        <f ca="1">E00251512340221</f>
        <v>#NAME?</v>
      </c>
      <c r="B293" t="s">
        <v>690</v>
      </c>
      <c r="C293" t="s">
        <v>476</v>
      </c>
      <c r="D293">
        <v>87</v>
      </c>
      <c r="E293">
        <v>107</v>
      </c>
      <c r="F293" t="s">
        <v>691</v>
      </c>
      <c r="G293" t="s">
        <v>57</v>
      </c>
      <c r="H293">
        <v>2</v>
      </c>
      <c r="I293">
        <v>4</v>
      </c>
      <c r="J293">
        <v>0</v>
      </c>
      <c r="K293">
        <v>2</v>
      </c>
      <c r="L293">
        <v>0</v>
      </c>
      <c r="M293">
        <v>0</v>
      </c>
      <c r="N293">
        <v>0</v>
      </c>
    </row>
    <row r="294" spans="1:14">
      <c r="A294" t="e">
        <f ca="1">E00251512346221</f>
        <v>#NAME?</v>
      </c>
      <c r="B294" t="s">
        <v>692</v>
      </c>
      <c r="C294">
        <v>167</v>
      </c>
      <c r="D294" t="s">
        <v>99</v>
      </c>
      <c r="E294">
        <v>107</v>
      </c>
      <c r="F294" t="s">
        <v>693</v>
      </c>
      <c r="G294" t="s">
        <v>37</v>
      </c>
      <c r="H294">
        <v>3</v>
      </c>
      <c r="I294">
        <v>5</v>
      </c>
      <c r="J294">
        <v>0</v>
      </c>
      <c r="K294">
        <v>1</v>
      </c>
      <c r="L294">
        <v>0</v>
      </c>
      <c r="M294">
        <v>0</v>
      </c>
      <c r="N294">
        <v>1</v>
      </c>
    </row>
    <row r="295" spans="1:14">
      <c r="A295" t="e">
        <f ca="1">E00251512346621</f>
        <v>#NAME?</v>
      </c>
      <c r="B295" t="s">
        <v>694</v>
      </c>
      <c r="C295" t="s">
        <v>695</v>
      </c>
      <c r="D295">
        <v>100</v>
      </c>
      <c r="E295">
        <v>110</v>
      </c>
      <c r="F295" t="s">
        <v>696</v>
      </c>
      <c r="G295" t="s">
        <v>93</v>
      </c>
      <c r="H295">
        <v>3</v>
      </c>
      <c r="I295">
        <v>5</v>
      </c>
      <c r="J295">
        <v>0</v>
      </c>
      <c r="K295">
        <v>1</v>
      </c>
      <c r="L295">
        <v>0</v>
      </c>
      <c r="M295">
        <v>0</v>
      </c>
      <c r="N295">
        <v>1</v>
      </c>
    </row>
    <row r="296" spans="1:14">
      <c r="A296" t="e">
        <f ca="1">E00251512351721</f>
        <v>#NAME?</v>
      </c>
      <c r="B296">
        <v>95</v>
      </c>
      <c r="C296">
        <v>176</v>
      </c>
      <c r="D296">
        <v>110</v>
      </c>
      <c r="E296">
        <v>117</v>
      </c>
      <c r="F296" t="s">
        <v>697</v>
      </c>
      <c r="G296" t="s">
        <v>87</v>
      </c>
      <c r="H296">
        <v>4</v>
      </c>
      <c r="I296">
        <v>6</v>
      </c>
      <c r="J296">
        <v>1</v>
      </c>
      <c r="K296">
        <v>1</v>
      </c>
      <c r="L296">
        <v>0</v>
      </c>
      <c r="M296">
        <v>1</v>
      </c>
      <c r="N296">
        <v>3</v>
      </c>
    </row>
    <row r="297" spans="1:14">
      <c r="A297" t="e">
        <f ca="1">E00251512352121</f>
        <v>#NAME?</v>
      </c>
      <c r="B297" t="s">
        <v>698</v>
      </c>
      <c r="C297">
        <v>175</v>
      </c>
      <c r="D297">
        <v>103</v>
      </c>
      <c r="E297">
        <v>105</v>
      </c>
      <c r="F297" t="s">
        <v>699</v>
      </c>
      <c r="G297" t="s">
        <v>121</v>
      </c>
      <c r="H297">
        <v>3</v>
      </c>
      <c r="I297">
        <v>5</v>
      </c>
      <c r="J297">
        <v>0</v>
      </c>
      <c r="K297">
        <v>2</v>
      </c>
      <c r="L297">
        <v>0</v>
      </c>
      <c r="M297">
        <v>1</v>
      </c>
      <c r="N297">
        <v>2</v>
      </c>
    </row>
    <row r="298" spans="1:14">
      <c r="A298" t="e">
        <f ca="1">E00251512430021</f>
        <v>#NAME?</v>
      </c>
      <c r="B298" t="s">
        <v>268</v>
      </c>
      <c r="C298" t="s">
        <v>700</v>
      </c>
      <c r="D298" t="s">
        <v>632</v>
      </c>
      <c r="E298" t="s">
        <v>17</v>
      </c>
      <c r="F298" t="s">
        <v>701</v>
      </c>
      <c r="G298" t="s">
        <v>60</v>
      </c>
      <c r="H298">
        <v>4</v>
      </c>
      <c r="I298">
        <v>7</v>
      </c>
      <c r="J298">
        <v>1</v>
      </c>
      <c r="K298">
        <v>3</v>
      </c>
      <c r="L298">
        <v>1</v>
      </c>
      <c r="M298">
        <v>1</v>
      </c>
      <c r="N298">
        <v>3</v>
      </c>
    </row>
    <row r="299" spans="1:14">
      <c r="A299" t="e">
        <f ca="1">E00251512430321</f>
        <v>#NAME?</v>
      </c>
      <c r="B299" t="s">
        <v>702</v>
      </c>
      <c r="C299" t="s">
        <v>703</v>
      </c>
      <c r="D299" t="s">
        <v>128</v>
      </c>
      <c r="E299" t="s">
        <v>225</v>
      </c>
      <c r="F299" t="s">
        <v>704</v>
      </c>
      <c r="G299" t="s">
        <v>131</v>
      </c>
      <c r="H299">
        <v>2</v>
      </c>
      <c r="I299">
        <v>4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>
      <c r="A300" t="e">
        <f ca="1">E00251512443421</f>
        <v>#NAME?</v>
      </c>
      <c r="B300" t="s">
        <v>705</v>
      </c>
      <c r="C300" t="s">
        <v>706</v>
      </c>
      <c r="D300" t="s">
        <v>707</v>
      </c>
      <c r="E300" t="s">
        <v>708</v>
      </c>
      <c r="F300" t="s">
        <v>709</v>
      </c>
      <c r="G300" t="s">
        <v>76</v>
      </c>
      <c r="H300">
        <v>4</v>
      </c>
      <c r="I300">
        <v>6</v>
      </c>
      <c r="J300">
        <v>1</v>
      </c>
      <c r="K300">
        <v>3</v>
      </c>
      <c r="L300">
        <v>1</v>
      </c>
      <c r="M300">
        <v>1</v>
      </c>
      <c r="N300">
        <v>3</v>
      </c>
    </row>
    <row r="301" spans="1:14">
      <c r="A301" t="e">
        <f ca="1">E00251512459221</f>
        <v>#NAME?</v>
      </c>
      <c r="B301" t="s">
        <v>710</v>
      </c>
      <c r="C301" t="s">
        <v>711</v>
      </c>
      <c r="D301" t="s">
        <v>99</v>
      </c>
      <c r="E301" t="s">
        <v>276</v>
      </c>
      <c r="F301" t="s">
        <v>712</v>
      </c>
      <c r="G301" t="s">
        <v>93</v>
      </c>
      <c r="H301">
        <v>3</v>
      </c>
      <c r="I301">
        <v>5</v>
      </c>
      <c r="J301">
        <v>0</v>
      </c>
      <c r="K301">
        <v>3</v>
      </c>
      <c r="L301">
        <v>1</v>
      </c>
      <c r="M301">
        <v>1</v>
      </c>
      <c r="N301">
        <v>2</v>
      </c>
    </row>
    <row r="302" spans="1:14">
      <c r="A302" t="e">
        <f ca="1">E00251512501921</f>
        <v>#NAME?</v>
      </c>
      <c r="B302" t="s">
        <v>574</v>
      </c>
      <c r="C302" t="s">
        <v>713</v>
      </c>
      <c r="D302" t="s">
        <v>714</v>
      </c>
      <c r="E302" t="s">
        <v>620</v>
      </c>
      <c r="F302" t="s">
        <v>715</v>
      </c>
      <c r="G302" t="s">
        <v>60</v>
      </c>
      <c r="H302">
        <v>4</v>
      </c>
      <c r="I302">
        <v>7</v>
      </c>
      <c r="J302">
        <v>1</v>
      </c>
      <c r="K302">
        <v>3</v>
      </c>
      <c r="L302">
        <v>1</v>
      </c>
      <c r="M302">
        <v>1</v>
      </c>
      <c r="N302">
        <v>3</v>
      </c>
    </row>
    <row r="303" spans="1:14">
      <c r="A303" t="e">
        <f ca="1">E00251512504921</f>
        <v>#NAME?</v>
      </c>
      <c r="B303" t="s">
        <v>716</v>
      </c>
      <c r="C303" t="s">
        <v>518</v>
      </c>
      <c r="D303" t="s">
        <v>151</v>
      </c>
      <c r="E303" t="s">
        <v>225</v>
      </c>
      <c r="F303" t="s">
        <v>717</v>
      </c>
      <c r="G303" t="s">
        <v>245</v>
      </c>
      <c r="H303">
        <v>3</v>
      </c>
      <c r="I303">
        <v>5</v>
      </c>
      <c r="J303">
        <v>0</v>
      </c>
      <c r="K303">
        <v>2</v>
      </c>
      <c r="L303">
        <v>0</v>
      </c>
      <c r="M303">
        <v>0</v>
      </c>
      <c r="N303">
        <v>1</v>
      </c>
    </row>
    <row r="304" spans="1:14">
      <c r="A304" t="e">
        <f ca="1">E00251512523921</f>
        <v>#NAME?</v>
      </c>
      <c r="B304" t="s">
        <v>718</v>
      </c>
      <c r="C304" t="s">
        <v>388</v>
      </c>
      <c r="D304" t="s">
        <v>719</v>
      </c>
      <c r="E304" t="s">
        <v>161</v>
      </c>
      <c r="F304" t="s">
        <v>720</v>
      </c>
      <c r="G304" t="s">
        <v>37</v>
      </c>
      <c r="H304">
        <v>3</v>
      </c>
      <c r="I304">
        <v>5</v>
      </c>
      <c r="J304">
        <v>0</v>
      </c>
      <c r="K304">
        <v>1</v>
      </c>
      <c r="L304">
        <v>0</v>
      </c>
      <c r="M304">
        <v>0</v>
      </c>
      <c r="N304">
        <v>1</v>
      </c>
    </row>
    <row r="305" spans="1:14">
      <c r="A305" t="e">
        <f ca="1">E00251512525621</f>
        <v>#NAME?</v>
      </c>
      <c r="B305" t="s">
        <v>721</v>
      </c>
      <c r="C305" t="s">
        <v>722</v>
      </c>
      <c r="D305" t="s">
        <v>402</v>
      </c>
      <c r="E305" t="s">
        <v>264</v>
      </c>
      <c r="F305" t="s">
        <v>243</v>
      </c>
      <c r="G305" t="s">
        <v>121</v>
      </c>
      <c r="H305">
        <v>3</v>
      </c>
      <c r="I305">
        <v>5</v>
      </c>
      <c r="J305">
        <v>0</v>
      </c>
      <c r="K305">
        <v>2</v>
      </c>
      <c r="L305">
        <v>0</v>
      </c>
      <c r="M305">
        <v>0</v>
      </c>
      <c r="N305">
        <v>1</v>
      </c>
    </row>
    <row r="306" spans="1:14">
      <c r="A306" t="e">
        <f ca="1">E00251512526121</f>
        <v>#NAME?</v>
      </c>
      <c r="B306" t="s">
        <v>133</v>
      </c>
      <c r="C306">
        <v>195</v>
      </c>
      <c r="D306" t="s">
        <v>402</v>
      </c>
      <c r="E306" t="s">
        <v>198</v>
      </c>
      <c r="F306" t="s">
        <v>169</v>
      </c>
      <c r="G306" t="s">
        <v>65</v>
      </c>
      <c r="H306">
        <v>3</v>
      </c>
      <c r="I306">
        <v>5</v>
      </c>
      <c r="J306">
        <v>0</v>
      </c>
      <c r="K306">
        <v>2</v>
      </c>
      <c r="L306">
        <v>0</v>
      </c>
      <c r="M306">
        <v>0</v>
      </c>
      <c r="N306">
        <v>1</v>
      </c>
    </row>
    <row r="307" spans="1:14">
      <c r="A307" t="e">
        <f ca="1">E00251512530021</f>
        <v>#NAME?</v>
      </c>
      <c r="B307" t="s">
        <v>723</v>
      </c>
      <c r="C307" t="s">
        <v>724</v>
      </c>
      <c r="D307" t="s">
        <v>380</v>
      </c>
      <c r="E307" t="s">
        <v>402</v>
      </c>
      <c r="F307" t="s">
        <v>547</v>
      </c>
      <c r="G307" t="s">
        <v>93</v>
      </c>
      <c r="H307">
        <v>4</v>
      </c>
      <c r="I307">
        <v>6</v>
      </c>
      <c r="J307">
        <v>1</v>
      </c>
      <c r="K307">
        <v>3</v>
      </c>
      <c r="L307">
        <v>1</v>
      </c>
      <c r="M307">
        <v>1</v>
      </c>
      <c r="N307">
        <v>3</v>
      </c>
    </row>
    <row r="308" spans="1:14">
      <c r="A308" t="e">
        <f ca="1">E00251512560421</f>
        <v>#NAME?</v>
      </c>
      <c r="B308" t="s">
        <v>725</v>
      </c>
      <c r="C308" t="s">
        <v>726</v>
      </c>
      <c r="D308" t="s">
        <v>99</v>
      </c>
      <c r="E308">
        <v>102</v>
      </c>
      <c r="F308" t="s">
        <v>727</v>
      </c>
      <c r="G308" t="s">
        <v>112</v>
      </c>
      <c r="H308">
        <v>3</v>
      </c>
      <c r="I308">
        <v>5</v>
      </c>
      <c r="J308">
        <v>0</v>
      </c>
      <c r="K308">
        <v>1</v>
      </c>
      <c r="L308">
        <v>0</v>
      </c>
      <c r="M308">
        <v>0</v>
      </c>
      <c r="N308">
        <v>1</v>
      </c>
    </row>
    <row r="309" spans="1:14">
      <c r="A309" t="e">
        <f ca="1">E00251512591221</f>
        <v>#NAME?</v>
      </c>
      <c r="B309" t="s">
        <v>644</v>
      </c>
      <c r="C309">
        <v>173</v>
      </c>
      <c r="D309">
        <v>95</v>
      </c>
      <c r="E309">
        <v>105</v>
      </c>
      <c r="F309" t="s">
        <v>728</v>
      </c>
      <c r="G309" t="s">
        <v>37</v>
      </c>
      <c r="H309">
        <v>3</v>
      </c>
      <c r="I309">
        <v>5</v>
      </c>
      <c r="J309">
        <v>0</v>
      </c>
      <c r="K309">
        <v>1</v>
      </c>
      <c r="L309">
        <v>0</v>
      </c>
      <c r="M309">
        <v>0</v>
      </c>
      <c r="N309">
        <v>1</v>
      </c>
    </row>
    <row r="310" spans="1:14">
      <c r="A310" t="e">
        <f ca="1">E00251512591621</f>
        <v>#NAME?</v>
      </c>
      <c r="B310" t="s">
        <v>652</v>
      </c>
      <c r="C310" t="s">
        <v>729</v>
      </c>
      <c r="D310">
        <v>77</v>
      </c>
      <c r="E310">
        <v>100</v>
      </c>
      <c r="F310" t="s">
        <v>730</v>
      </c>
      <c r="G310" t="s">
        <v>31</v>
      </c>
      <c r="H310">
        <v>2</v>
      </c>
      <c r="I310">
        <v>4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>
      <c r="A311" t="e">
        <f ca="1">E00251512591921</f>
        <v>#NAME?</v>
      </c>
      <c r="B311">
        <v>55</v>
      </c>
      <c r="C311">
        <v>166</v>
      </c>
      <c r="D311">
        <v>77</v>
      </c>
      <c r="E311">
        <v>97</v>
      </c>
      <c r="F311" t="s">
        <v>731</v>
      </c>
      <c r="G311" t="s">
        <v>82</v>
      </c>
      <c r="H311">
        <v>2</v>
      </c>
      <c r="I311">
        <v>4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>
      <c r="A312" t="e">
        <f ca="1">E00251512648621</f>
        <v>#NAME?</v>
      </c>
      <c r="B312" t="s">
        <v>732</v>
      </c>
      <c r="C312" t="s">
        <v>733</v>
      </c>
      <c r="D312" t="s">
        <v>201</v>
      </c>
      <c r="E312">
        <v>107</v>
      </c>
      <c r="F312" t="s">
        <v>734</v>
      </c>
      <c r="G312" t="s">
        <v>23</v>
      </c>
      <c r="H312">
        <v>3</v>
      </c>
      <c r="I312">
        <v>5</v>
      </c>
      <c r="J312">
        <v>0</v>
      </c>
      <c r="K312">
        <v>1</v>
      </c>
      <c r="L312">
        <v>0</v>
      </c>
      <c r="M312">
        <v>0</v>
      </c>
      <c r="N312">
        <v>1</v>
      </c>
    </row>
    <row r="313" spans="1:14">
      <c r="A313" t="e">
        <f ca="1">E00251512648921</f>
        <v>#NAME?</v>
      </c>
      <c r="B313">
        <v>76</v>
      </c>
      <c r="C313">
        <v>162</v>
      </c>
      <c r="D313">
        <v>94</v>
      </c>
      <c r="E313">
        <v>103</v>
      </c>
      <c r="F313" t="s">
        <v>735</v>
      </c>
      <c r="G313" t="s">
        <v>93</v>
      </c>
      <c r="H313">
        <v>3</v>
      </c>
      <c r="I313">
        <v>5</v>
      </c>
      <c r="J313">
        <v>0</v>
      </c>
      <c r="K313">
        <v>3</v>
      </c>
      <c r="L313">
        <v>1</v>
      </c>
      <c r="M313">
        <v>1</v>
      </c>
      <c r="N313">
        <v>2</v>
      </c>
    </row>
    <row r="314" spans="1:14">
      <c r="A314" t="e">
        <f ca="1">E00251512715021</f>
        <v>#NAME?</v>
      </c>
      <c r="B314" t="s">
        <v>736</v>
      </c>
      <c r="C314" t="s">
        <v>737</v>
      </c>
      <c r="D314">
        <v>97</v>
      </c>
      <c r="E314" t="s">
        <v>738</v>
      </c>
      <c r="F314" t="s">
        <v>739</v>
      </c>
      <c r="G314" t="s">
        <v>131</v>
      </c>
      <c r="H314">
        <v>4</v>
      </c>
      <c r="I314">
        <v>6</v>
      </c>
      <c r="J314">
        <v>1</v>
      </c>
      <c r="K314">
        <v>1</v>
      </c>
      <c r="L314">
        <v>0</v>
      </c>
      <c r="M314">
        <v>1</v>
      </c>
      <c r="N314">
        <v>3</v>
      </c>
    </row>
    <row r="315" spans="1:14">
      <c r="A315" t="e">
        <f ca="1">E00251512748921</f>
        <v>#NAME?</v>
      </c>
      <c r="B315" t="s">
        <v>636</v>
      </c>
      <c r="C315">
        <v>184</v>
      </c>
      <c r="D315">
        <v>95</v>
      </c>
      <c r="E315">
        <v>107</v>
      </c>
      <c r="F315" t="s">
        <v>96</v>
      </c>
      <c r="G315" t="s">
        <v>71</v>
      </c>
      <c r="H315">
        <v>3</v>
      </c>
      <c r="I315">
        <v>5</v>
      </c>
      <c r="J315">
        <v>0</v>
      </c>
      <c r="K315">
        <v>1</v>
      </c>
      <c r="L315">
        <v>0</v>
      </c>
      <c r="M315">
        <v>0</v>
      </c>
      <c r="N315">
        <v>1</v>
      </c>
    </row>
    <row r="316" spans="1:14">
      <c r="A316" t="e">
        <f ca="1">E00251512915421</f>
        <v>#NAME?</v>
      </c>
      <c r="B316" t="s">
        <v>740</v>
      </c>
      <c r="C316" t="s">
        <v>741</v>
      </c>
      <c r="D316" t="s">
        <v>402</v>
      </c>
      <c r="E316" t="s">
        <v>588</v>
      </c>
      <c r="F316" t="s">
        <v>536</v>
      </c>
      <c r="G316" t="s">
        <v>439</v>
      </c>
      <c r="H316">
        <v>4</v>
      </c>
      <c r="I316">
        <v>6</v>
      </c>
      <c r="J316">
        <v>1</v>
      </c>
      <c r="K316">
        <v>3</v>
      </c>
      <c r="L316">
        <v>1</v>
      </c>
      <c r="M316">
        <v>1</v>
      </c>
      <c r="N316">
        <v>3</v>
      </c>
    </row>
    <row r="317" spans="1:14">
      <c r="A317" t="e">
        <f ca="1">E00251513007421</f>
        <v>#NAME?</v>
      </c>
      <c r="B317" t="s">
        <v>742</v>
      </c>
      <c r="C317" t="s">
        <v>385</v>
      </c>
      <c r="D317" t="s">
        <v>743</v>
      </c>
      <c r="E317" t="s">
        <v>744</v>
      </c>
      <c r="F317" t="s">
        <v>745</v>
      </c>
      <c r="G317" t="s">
        <v>112</v>
      </c>
      <c r="H317">
        <v>3</v>
      </c>
      <c r="I317">
        <v>5</v>
      </c>
      <c r="J317">
        <v>0</v>
      </c>
      <c r="K317">
        <v>1</v>
      </c>
      <c r="L317">
        <v>0</v>
      </c>
      <c r="M317">
        <v>0</v>
      </c>
      <c r="N317">
        <v>1</v>
      </c>
    </row>
    <row r="318" spans="1:14">
      <c r="A318" t="e">
        <f ca="1">E00251513010121</f>
        <v>#NAME?</v>
      </c>
      <c r="B318" t="s">
        <v>746</v>
      </c>
      <c r="C318" t="s">
        <v>476</v>
      </c>
      <c r="D318">
        <v>100</v>
      </c>
      <c r="E318" t="s">
        <v>106</v>
      </c>
      <c r="F318" t="s">
        <v>747</v>
      </c>
      <c r="G318" t="s">
        <v>74</v>
      </c>
      <c r="H318">
        <v>3</v>
      </c>
      <c r="I318">
        <v>5</v>
      </c>
      <c r="J318">
        <v>0</v>
      </c>
      <c r="K318">
        <v>3</v>
      </c>
      <c r="L318">
        <v>1</v>
      </c>
      <c r="M318">
        <v>1</v>
      </c>
      <c r="N318">
        <v>2</v>
      </c>
    </row>
    <row r="319" spans="1:14">
      <c r="A319" t="e">
        <f ca="1">E00251513050821</f>
        <v>#NAME?</v>
      </c>
      <c r="B319" t="s">
        <v>748</v>
      </c>
      <c r="C319">
        <v>161</v>
      </c>
      <c r="D319">
        <v>101</v>
      </c>
      <c r="E319" t="s">
        <v>576</v>
      </c>
      <c r="F319" t="s">
        <v>749</v>
      </c>
      <c r="G319" t="s">
        <v>93</v>
      </c>
      <c r="H319">
        <v>4</v>
      </c>
      <c r="I319">
        <v>7</v>
      </c>
      <c r="J319">
        <v>1</v>
      </c>
      <c r="K319">
        <v>3</v>
      </c>
      <c r="L319">
        <v>1</v>
      </c>
      <c r="M319">
        <v>1</v>
      </c>
      <c r="N319">
        <v>3</v>
      </c>
    </row>
    <row r="320" spans="1:14">
      <c r="A320" t="e">
        <f ca="1">E00251513253421</f>
        <v>#NAME?</v>
      </c>
      <c r="B320" t="s">
        <v>137</v>
      </c>
      <c r="C320" t="s">
        <v>750</v>
      </c>
      <c r="D320" t="s">
        <v>402</v>
      </c>
      <c r="E320">
        <v>110</v>
      </c>
      <c r="F320" t="s">
        <v>229</v>
      </c>
      <c r="G320" t="s">
        <v>93</v>
      </c>
      <c r="H320">
        <v>4</v>
      </c>
      <c r="I320">
        <v>6</v>
      </c>
      <c r="J320">
        <v>1</v>
      </c>
      <c r="K320">
        <v>1</v>
      </c>
      <c r="L320">
        <v>0</v>
      </c>
      <c r="M320">
        <v>0</v>
      </c>
      <c r="N320">
        <v>2</v>
      </c>
    </row>
    <row r="321" spans="1:14">
      <c r="A321" t="e">
        <f ca="1">E00251513270121</f>
        <v>#NAME?</v>
      </c>
      <c r="B321" t="s">
        <v>294</v>
      </c>
      <c r="C321">
        <v>173</v>
      </c>
      <c r="D321" t="s">
        <v>106</v>
      </c>
      <c r="E321">
        <v>108</v>
      </c>
      <c r="F321" t="s">
        <v>751</v>
      </c>
      <c r="G321">
        <v>1</v>
      </c>
      <c r="H321">
        <v>4</v>
      </c>
      <c r="I321">
        <v>6</v>
      </c>
      <c r="J321">
        <v>1</v>
      </c>
      <c r="K321">
        <v>3</v>
      </c>
      <c r="L321">
        <v>1</v>
      </c>
      <c r="M321">
        <v>1</v>
      </c>
      <c r="N321">
        <v>3</v>
      </c>
    </row>
    <row r="322" spans="1:14">
      <c r="A322" t="e">
        <f ca="1">E00251513276921</f>
        <v>#NAME?</v>
      </c>
      <c r="B322" t="s">
        <v>98</v>
      </c>
      <c r="C322" t="s">
        <v>752</v>
      </c>
      <c r="D322" t="s">
        <v>133</v>
      </c>
      <c r="E322" t="s">
        <v>753</v>
      </c>
      <c r="F322" t="s">
        <v>754</v>
      </c>
      <c r="G322" t="s">
        <v>43</v>
      </c>
      <c r="H322">
        <v>3</v>
      </c>
      <c r="I322">
        <v>5</v>
      </c>
      <c r="J322">
        <v>0</v>
      </c>
      <c r="K322">
        <v>2</v>
      </c>
      <c r="L322">
        <v>0</v>
      </c>
      <c r="M322">
        <v>0</v>
      </c>
      <c r="N322">
        <v>1</v>
      </c>
    </row>
    <row r="323" spans="1:14">
      <c r="A323" t="e">
        <f ca="1">E00251513292821</f>
        <v>#NAME?</v>
      </c>
      <c r="B323" t="s">
        <v>755</v>
      </c>
      <c r="C323">
        <v>154</v>
      </c>
      <c r="D323" t="s">
        <v>632</v>
      </c>
      <c r="E323" t="s">
        <v>756</v>
      </c>
      <c r="F323" t="s">
        <v>757</v>
      </c>
      <c r="G323" t="s">
        <v>37</v>
      </c>
      <c r="H323">
        <v>4</v>
      </c>
      <c r="I323">
        <v>7</v>
      </c>
      <c r="J323">
        <v>1</v>
      </c>
      <c r="K323">
        <v>3</v>
      </c>
      <c r="L323">
        <v>1</v>
      </c>
      <c r="M323">
        <v>1</v>
      </c>
      <c r="N323">
        <v>3</v>
      </c>
    </row>
    <row r="324" spans="1:14">
      <c r="A324" t="e">
        <f ca="1">E00251513343121</f>
        <v>#NAME?</v>
      </c>
      <c r="B324">
        <v>68</v>
      </c>
      <c r="C324" t="s">
        <v>758</v>
      </c>
      <c r="D324">
        <v>78</v>
      </c>
      <c r="E324" t="s">
        <v>198</v>
      </c>
      <c r="F324" t="s">
        <v>254</v>
      </c>
      <c r="G324" t="s">
        <v>89</v>
      </c>
      <c r="H324">
        <v>3</v>
      </c>
      <c r="I324">
        <v>5</v>
      </c>
      <c r="J324">
        <v>0</v>
      </c>
      <c r="K324">
        <v>1</v>
      </c>
      <c r="L324">
        <v>0</v>
      </c>
      <c r="M324">
        <v>0</v>
      </c>
      <c r="N324">
        <v>1</v>
      </c>
    </row>
    <row r="325" spans="1:14">
      <c r="A325" t="e">
        <f ca="1">E00251513359021</f>
        <v>#NAME?</v>
      </c>
      <c r="B325" t="s">
        <v>759</v>
      </c>
      <c r="C325" t="s">
        <v>760</v>
      </c>
      <c r="D325" t="s">
        <v>761</v>
      </c>
      <c r="E325" t="s">
        <v>762</v>
      </c>
      <c r="F325" t="s">
        <v>763</v>
      </c>
      <c r="G325" t="s">
        <v>228</v>
      </c>
      <c r="H325">
        <v>4</v>
      </c>
      <c r="I325">
        <v>7</v>
      </c>
      <c r="J325">
        <v>1</v>
      </c>
      <c r="K325">
        <v>3</v>
      </c>
      <c r="L325">
        <v>1</v>
      </c>
      <c r="M325">
        <v>1</v>
      </c>
      <c r="N325">
        <v>3</v>
      </c>
    </row>
    <row r="326" spans="1:14">
      <c r="A326" t="e">
        <f ca="1">E00251513362921</f>
        <v>#NAME?</v>
      </c>
      <c r="B326" t="s">
        <v>764</v>
      </c>
      <c r="C326" t="s">
        <v>765</v>
      </c>
      <c r="D326">
        <v>76</v>
      </c>
      <c r="E326" t="s">
        <v>165</v>
      </c>
      <c r="F326" t="s">
        <v>766</v>
      </c>
      <c r="G326" t="s">
        <v>76</v>
      </c>
      <c r="H326">
        <v>2</v>
      </c>
      <c r="I326">
        <v>4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>
      <c r="A327" t="e">
        <f ca="1">E00251513363121</f>
        <v>#NAME?</v>
      </c>
      <c r="B327" t="s">
        <v>767</v>
      </c>
      <c r="C327" t="s">
        <v>432</v>
      </c>
      <c r="D327">
        <v>68</v>
      </c>
      <c r="E327" t="s">
        <v>342</v>
      </c>
      <c r="F327" t="s">
        <v>768</v>
      </c>
      <c r="G327" t="s">
        <v>769</v>
      </c>
      <c r="H327">
        <v>2</v>
      </c>
      <c r="I327">
        <v>4</v>
      </c>
      <c r="J327">
        <v>0</v>
      </c>
      <c r="K327">
        <v>1</v>
      </c>
      <c r="L327">
        <v>0</v>
      </c>
      <c r="M327">
        <v>0</v>
      </c>
      <c r="N327">
        <v>0</v>
      </c>
    </row>
    <row r="328" spans="1:14">
      <c r="A328" t="e">
        <f ca="1">E00251513365321</f>
        <v>#NAME?</v>
      </c>
      <c r="B328" t="s">
        <v>770</v>
      </c>
      <c r="C328">
        <v>167</v>
      </c>
      <c r="D328">
        <v>90</v>
      </c>
      <c r="E328">
        <v>101</v>
      </c>
      <c r="F328" t="s">
        <v>771</v>
      </c>
      <c r="G328" t="s">
        <v>71</v>
      </c>
      <c r="H328">
        <v>2</v>
      </c>
      <c r="I328">
        <v>4</v>
      </c>
      <c r="J328">
        <v>0</v>
      </c>
      <c r="K328">
        <v>3</v>
      </c>
      <c r="L328">
        <v>1</v>
      </c>
      <c r="M328">
        <v>1</v>
      </c>
      <c r="N328">
        <v>0</v>
      </c>
    </row>
    <row r="329" spans="1:14">
      <c r="A329" t="e">
        <f ca="1">E00251513369121</f>
        <v>#NAME?</v>
      </c>
      <c r="B329" t="s">
        <v>772</v>
      </c>
      <c r="C329" t="s">
        <v>597</v>
      </c>
      <c r="D329" t="s">
        <v>773</v>
      </c>
      <c r="E329">
        <v>95</v>
      </c>
      <c r="F329" t="s">
        <v>774</v>
      </c>
      <c r="G329" t="s">
        <v>769</v>
      </c>
      <c r="H329">
        <v>2</v>
      </c>
      <c r="I329">
        <v>4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>
      <c r="A330" t="e">
        <f ca="1">E00251513434021</f>
        <v>#NAME?</v>
      </c>
      <c r="B330" t="s">
        <v>775</v>
      </c>
      <c r="C330" t="s">
        <v>776</v>
      </c>
      <c r="D330">
        <v>90</v>
      </c>
      <c r="E330">
        <v>101</v>
      </c>
      <c r="F330" t="s">
        <v>777</v>
      </c>
      <c r="G330" t="s">
        <v>71</v>
      </c>
      <c r="H330">
        <v>3</v>
      </c>
      <c r="I330">
        <v>5</v>
      </c>
      <c r="J330">
        <v>0</v>
      </c>
      <c r="K330">
        <v>1</v>
      </c>
      <c r="L330">
        <v>0</v>
      </c>
      <c r="M330">
        <v>0</v>
      </c>
      <c r="N330">
        <v>1</v>
      </c>
    </row>
    <row r="331" spans="1:14">
      <c r="A331" t="e">
        <f ca="1">E00251513453021</f>
        <v>#NAME?</v>
      </c>
      <c r="B331" t="s">
        <v>778</v>
      </c>
      <c r="C331" t="s">
        <v>779</v>
      </c>
      <c r="D331" t="s">
        <v>780</v>
      </c>
      <c r="E331">
        <v>104</v>
      </c>
      <c r="F331" t="s">
        <v>781</v>
      </c>
      <c r="G331" t="s">
        <v>71</v>
      </c>
      <c r="H331">
        <v>2</v>
      </c>
      <c r="I331">
        <v>4</v>
      </c>
      <c r="J331">
        <v>0</v>
      </c>
      <c r="K331">
        <v>3</v>
      </c>
      <c r="L331">
        <v>1</v>
      </c>
      <c r="M331">
        <v>1</v>
      </c>
      <c r="N331">
        <v>0</v>
      </c>
    </row>
    <row r="332" spans="1:14">
      <c r="A332" t="e">
        <f ca="1">E00251513682721</f>
        <v>#NAME?</v>
      </c>
      <c r="B332" t="s">
        <v>599</v>
      </c>
      <c r="C332" t="s">
        <v>765</v>
      </c>
      <c r="D332">
        <v>110</v>
      </c>
      <c r="E332">
        <v>116</v>
      </c>
      <c r="F332" t="s">
        <v>782</v>
      </c>
      <c r="G332" t="s">
        <v>112</v>
      </c>
      <c r="H332">
        <v>4</v>
      </c>
      <c r="I332">
        <v>6</v>
      </c>
      <c r="J332">
        <v>1</v>
      </c>
      <c r="K332">
        <v>3</v>
      </c>
      <c r="L332">
        <v>1</v>
      </c>
      <c r="M332">
        <v>1</v>
      </c>
      <c r="N332">
        <v>3</v>
      </c>
    </row>
    <row r="333" spans="1:14">
      <c r="A333" t="e">
        <f ca="1">E00251513734821</f>
        <v>#NAME?</v>
      </c>
      <c r="B333">
        <v>63</v>
      </c>
      <c r="C333">
        <v>164</v>
      </c>
      <c r="D333">
        <v>82</v>
      </c>
      <c r="E333">
        <v>99</v>
      </c>
      <c r="F333" t="s">
        <v>783</v>
      </c>
      <c r="G333" t="s">
        <v>51</v>
      </c>
      <c r="H333">
        <v>2</v>
      </c>
      <c r="I333">
        <v>4</v>
      </c>
      <c r="J333">
        <v>0</v>
      </c>
      <c r="K333">
        <v>2</v>
      </c>
      <c r="L333">
        <v>0</v>
      </c>
      <c r="M333">
        <v>0</v>
      </c>
      <c r="N333">
        <v>0</v>
      </c>
    </row>
    <row r="334" spans="1:14">
      <c r="A334" t="e">
        <f ca="1">E00251513752721</f>
        <v>#NAME?</v>
      </c>
      <c r="B334" t="s">
        <v>147</v>
      </c>
      <c r="C334">
        <v>156</v>
      </c>
      <c r="D334">
        <v>107</v>
      </c>
      <c r="E334">
        <v>122</v>
      </c>
      <c r="F334" t="s">
        <v>784</v>
      </c>
      <c r="G334" t="s">
        <v>76</v>
      </c>
      <c r="H334">
        <v>4</v>
      </c>
      <c r="I334">
        <v>7</v>
      </c>
      <c r="J334">
        <v>1</v>
      </c>
      <c r="K334">
        <v>3</v>
      </c>
      <c r="L334">
        <v>1</v>
      </c>
      <c r="M334">
        <v>1</v>
      </c>
      <c r="N334">
        <v>3</v>
      </c>
    </row>
    <row r="335" spans="1:14">
      <c r="A335" t="e">
        <f ca="1">E00251513901221</f>
        <v>#NAME?</v>
      </c>
      <c r="B335" t="s">
        <v>191</v>
      </c>
      <c r="C335" t="s">
        <v>150</v>
      </c>
      <c r="D335">
        <v>109</v>
      </c>
      <c r="E335">
        <v>111</v>
      </c>
      <c r="F335" t="s">
        <v>785</v>
      </c>
      <c r="G335" t="s">
        <v>121</v>
      </c>
      <c r="H335">
        <v>4</v>
      </c>
      <c r="I335">
        <v>6</v>
      </c>
      <c r="J335">
        <v>1</v>
      </c>
      <c r="K335">
        <v>3</v>
      </c>
      <c r="L335">
        <v>1</v>
      </c>
      <c r="M335">
        <v>1</v>
      </c>
      <c r="N335">
        <v>3</v>
      </c>
    </row>
    <row r="336" spans="1:14">
      <c r="A336" t="e">
        <f ca="1">E00251513958321</f>
        <v>#NAME?</v>
      </c>
      <c r="B336" t="s">
        <v>644</v>
      </c>
      <c r="C336" t="s">
        <v>405</v>
      </c>
      <c r="D336">
        <v>103</v>
      </c>
      <c r="E336">
        <v>109</v>
      </c>
      <c r="F336" t="s">
        <v>786</v>
      </c>
      <c r="G336" t="s">
        <v>87</v>
      </c>
      <c r="H336">
        <v>4</v>
      </c>
      <c r="I336">
        <v>6</v>
      </c>
      <c r="J336">
        <v>1</v>
      </c>
      <c r="K336">
        <v>3</v>
      </c>
      <c r="L336">
        <v>1</v>
      </c>
      <c r="M336">
        <v>1</v>
      </c>
      <c r="N336">
        <v>3</v>
      </c>
    </row>
    <row r="337" spans="1:14">
      <c r="A337" t="e">
        <f ca="1">E00251513961521</f>
        <v>#NAME?</v>
      </c>
      <c r="B337" t="s">
        <v>787</v>
      </c>
      <c r="C337" t="s">
        <v>788</v>
      </c>
      <c r="D337" t="s">
        <v>201</v>
      </c>
      <c r="E337">
        <v>92</v>
      </c>
      <c r="F337" t="s">
        <v>789</v>
      </c>
      <c r="G337" t="s">
        <v>121</v>
      </c>
      <c r="H337">
        <v>2</v>
      </c>
      <c r="I337">
        <v>4</v>
      </c>
      <c r="J337">
        <v>0</v>
      </c>
      <c r="K337">
        <v>3</v>
      </c>
      <c r="L337">
        <v>1</v>
      </c>
      <c r="M337">
        <v>1</v>
      </c>
      <c r="N337">
        <v>0</v>
      </c>
    </row>
    <row r="338" spans="1:14">
      <c r="A338" t="e">
        <f ca="1">E00251514033621</f>
        <v>#NAME?</v>
      </c>
      <c r="B338" t="s">
        <v>790</v>
      </c>
      <c r="C338" t="s">
        <v>791</v>
      </c>
      <c r="D338">
        <v>79</v>
      </c>
      <c r="E338">
        <v>97</v>
      </c>
      <c r="F338" t="s">
        <v>792</v>
      </c>
      <c r="G338" t="s">
        <v>57</v>
      </c>
      <c r="H338">
        <v>2</v>
      </c>
      <c r="I338">
        <v>4</v>
      </c>
      <c r="J338">
        <v>0</v>
      </c>
      <c r="K338">
        <v>2</v>
      </c>
      <c r="L338">
        <v>0</v>
      </c>
      <c r="M338">
        <v>0</v>
      </c>
      <c r="N338">
        <v>0</v>
      </c>
    </row>
    <row r="339" spans="1:14">
      <c r="A339" t="e">
        <f ca="1">E00251514125621</f>
        <v>#NAME?</v>
      </c>
      <c r="B339" t="s">
        <v>793</v>
      </c>
      <c r="C339">
        <v>175</v>
      </c>
      <c r="D339" t="s">
        <v>794</v>
      </c>
      <c r="E339">
        <v>107</v>
      </c>
      <c r="F339" t="s">
        <v>795</v>
      </c>
      <c r="G339" t="s">
        <v>796</v>
      </c>
      <c r="H339">
        <v>4</v>
      </c>
      <c r="I339">
        <v>6</v>
      </c>
      <c r="J339">
        <v>1</v>
      </c>
      <c r="K339">
        <v>3</v>
      </c>
      <c r="L339">
        <v>1</v>
      </c>
      <c r="M339">
        <v>1</v>
      </c>
      <c r="N339">
        <v>3</v>
      </c>
    </row>
    <row r="340" spans="1:14">
      <c r="A340" t="e">
        <f ca="1">E00251514152121</f>
        <v>#NAME?</v>
      </c>
      <c r="B340" t="s">
        <v>770</v>
      </c>
      <c r="C340" t="s">
        <v>797</v>
      </c>
      <c r="D340" t="s">
        <v>179</v>
      </c>
      <c r="E340">
        <v>96</v>
      </c>
      <c r="F340" t="s">
        <v>798</v>
      </c>
      <c r="G340" t="s">
        <v>23</v>
      </c>
      <c r="H340">
        <v>2</v>
      </c>
      <c r="I340">
        <v>4</v>
      </c>
      <c r="J340">
        <v>0</v>
      </c>
      <c r="K340">
        <v>3</v>
      </c>
      <c r="L340">
        <v>1</v>
      </c>
      <c r="M340">
        <v>0</v>
      </c>
      <c r="N340">
        <v>0</v>
      </c>
    </row>
    <row r="341" spans="1:14">
      <c r="A341" t="e">
        <f ca="1">E00251514212821</f>
        <v>#NAME?</v>
      </c>
      <c r="B341" t="s">
        <v>799</v>
      </c>
      <c r="C341">
        <v>178</v>
      </c>
      <c r="D341">
        <v>118</v>
      </c>
      <c r="E341">
        <v>113</v>
      </c>
      <c r="F341" t="s">
        <v>800</v>
      </c>
      <c r="G341" t="s">
        <v>231</v>
      </c>
      <c r="H341">
        <v>4</v>
      </c>
      <c r="I341">
        <v>6</v>
      </c>
      <c r="J341">
        <v>1</v>
      </c>
      <c r="K341">
        <v>3</v>
      </c>
      <c r="L341">
        <v>1</v>
      </c>
      <c r="M341">
        <v>1</v>
      </c>
      <c r="N341">
        <v>3</v>
      </c>
    </row>
    <row r="342" spans="1:14">
      <c r="A342" t="e">
        <f ca="1">E00251514218521</f>
        <v>#NAME?</v>
      </c>
      <c r="B342" t="s">
        <v>801</v>
      </c>
      <c r="C342" t="s">
        <v>597</v>
      </c>
      <c r="D342">
        <v>113</v>
      </c>
      <c r="E342">
        <v>115</v>
      </c>
      <c r="F342" t="s">
        <v>802</v>
      </c>
      <c r="G342" t="s">
        <v>121</v>
      </c>
      <c r="H342">
        <v>4</v>
      </c>
      <c r="I342">
        <v>6</v>
      </c>
      <c r="J342">
        <v>1</v>
      </c>
      <c r="K342">
        <v>3</v>
      </c>
      <c r="L342">
        <v>1</v>
      </c>
      <c r="M342">
        <v>1</v>
      </c>
      <c r="N342">
        <v>3</v>
      </c>
    </row>
    <row r="343" spans="1:14">
      <c r="A343" t="e">
        <f ca="1">E00251514226921</f>
        <v>#NAME?</v>
      </c>
      <c r="B343" t="s">
        <v>803</v>
      </c>
      <c r="C343" t="s">
        <v>518</v>
      </c>
      <c r="D343">
        <v>77</v>
      </c>
      <c r="E343">
        <v>110</v>
      </c>
      <c r="F343" t="s">
        <v>804</v>
      </c>
      <c r="G343" t="s">
        <v>607</v>
      </c>
      <c r="H343">
        <v>3</v>
      </c>
      <c r="I343">
        <v>5</v>
      </c>
      <c r="J343">
        <v>0</v>
      </c>
      <c r="K343">
        <v>1</v>
      </c>
      <c r="L343">
        <v>0</v>
      </c>
      <c r="M343">
        <v>0</v>
      </c>
      <c r="N343">
        <v>1</v>
      </c>
    </row>
    <row r="344" spans="1:14">
      <c r="A344" t="e">
        <f ca="1">E00251514238021</f>
        <v>#NAME?</v>
      </c>
      <c r="B344">
        <v>85</v>
      </c>
      <c r="C344" t="s">
        <v>67</v>
      </c>
      <c r="D344">
        <v>96</v>
      </c>
      <c r="E344">
        <v>119</v>
      </c>
      <c r="F344" t="s">
        <v>805</v>
      </c>
      <c r="G344" t="s">
        <v>57</v>
      </c>
      <c r="H344">
        <v>4</v>
      </c>
      <c r="I344">
        <v>7</v>
      </c>
      <c r="J344">
        <v>1</v>
      </c>
      <c r="K344">
        <v>2</v>
      </c>
      <c r="L344">
        <v>0</v>
      </c>
      <c r="M344">
        <v>1</v>
      </c>
      <c r="N344">
        <v>3</v>
      </c>
    </row>
    <row r="345" spans="1:14">
      <c r="A345" t="e">
        <f ca="1">E00251514242521</f>
        <v>#NAME?</v>
      </c>
      <c r="B345" t="s">
        <v>806</v>
      </c>
      <c r="C345" t="s">
        <v>597</v>
      </c>
      <c r="D345">
        <v>77</v>
      </c>
      <c r="E345">
        <v>96</v>
      </c>
      <c r="F345" t="s">
        <v>807</v>
      </c>
      <c r="G345" t="s">
        <v>131</v>
      </c>
      <c r="H345">
        <v>2</v>
      </c>
      <c r="I345">
        <v>4</v>
      </c>
      <c r="J345">
        <v>0</v>
      </c>
      <c r="K345">
        <v>1</v>
      </c>
      <c r="L345">
        <v>0</v>
      </c>
      <c r="M345">
        <v>0</v>
      </c>
      <c r="N345">
        <v>0</v>
      </c>
    </row>
    <row r="346" spans="1:14">
      <c r="A346" t="e">
        <f ca="1">E00251514243921</f>
        <v>#NAME?</v>
      </c>
      <c r="B346" t="s">
        <v>808</v>
      </c>
      <c r="C346" t="s">
        <v>288</v>
      </c>
      <c r="D346">
        <v>83</v>
      </c>
      <c r="E346">
        <v>101</v>
      </c>
      <c r="F346" t="s">
        <v>809</v>
      </c>
      <c r="G346" t="s">
        <v>207</v>
      </c>
      <c r="H346">
        <v>3</v>
      </c>
      <c r="I346">
        <v>5</v>
      </c>
      <c r="J346">
        <v>0</v>
      </c>
      <c r="K346">
        <v>2</v>
      </c>
      <c r="L346">
        <v>0</v>
      </c>
      <c r="M346">
        <v>0</v>
      </c>
      <c r="N346">
        <v>1</v>
      </c>
    </row>
    <row r="347" spans="1:14">
      <c r="A347" t="e">
        <f ca="1">E00251514247321</f>
        <v>#NAME?</v>
      </c>
      <c r="B347" t="s">
        <v>639</v>
      </c>
      <c r="C347" t="s">
        <v>810</v>
      </c>
      <c r="D347">
        <v>91</v>
      </c>
      <c r="E347">
        <v>107</v>
      </c>
      <c r="F347" t="s">
        <v>811</v>
      </c>
      <c r="G347" t="s">
        <v>23</v>
      </c>
      <c r="H347">
        <v>3</v>
      </c>
      <c r="I347">
        <v>5</v>
      </c>
      <c r="J347">
        <v>0</v>
      </c>
      <c r="K347">
        <v>3</v>
      </c>
      <c r="L347">
        <v>1</v>
      </c>
      <c r="M347">
        <v>1</v>
      </c>
      <c r="N347">
        <v>2</v>
      </c>
    </row>
    <row r="348" spans="1:14">
      <c r="A348" t="e">
        <f ca="1">E00251514252121</f>
        <v>#NAME?</v>
      </c>
      <c r="B348" t="s">
        <v>812</v>
      </c>
      <c r="C348" t="s">
        <v>558</v>
      </c>
      <c r="D348">
        <v>76</v>
      </c>
      <c r="E348">
        <v>103</v>
      </c>
      <c r="F348" t="s">
        <v>813</v>
      </c>
      <c r="G348" t="s">
        <v>283</v>
      </c>
      <c r="H348">
        <v>2</v>
      </c>
      <c r="I348">
        <v>4</v>
      </c>
      <c r="J348">
        <v>0</v>
      </c>
      <c r="K348">
        <v>1</v>
      </c>
      <c r="L348">
        <v>0</v>
      </c>
      <c r="M348">
        <v>0</v>
      </c>
      <c r="N348">
        <v>0</v>
      </c>
    </row>
    <row r="349" spans="1:14">
      <c r="A349" t="e">
        <f ca="1">E00251514257621</f>
        <v>#NAME?</v>
      </c>
      <c r="B349" t="s">
        <v>814</v>
      </c>
      <c r="C349">
        <v>157</v>
      </c>
      <c r="D349">
        <v>91</v>
      </c>
      <c r="E349">
        <v>100</v>
      </c>
      <c r="F349" t="s">
        <v>318</v>
      </c>
      <c r="G349" t="s">
        <v>93</v>
      </c>
      <c r="H349">
        <v>3</v>
      </c>
      <c r="I349">
        <v>5</v>
      </c>
      <c r="J349">
        <v>0</v>
      </c>
      <c r="K349">
        <v>3</v>
      </c>
      <c r="L349">
        <v>1</v>
      </c>
      <c r="M349">
        <v>1</v>
      </c>
      <c r="N349">
        <v>2</v>
      </c>
    </row>
    <row r="350" spans="1:14">
      <c r="A350" t="e">
        <f ca="1">E00251514257921</f>
        <v>#NAME?</v>
      </c>
      <c r="B350">
        <v>66</v>
      </c>
      <c r="C350">
        <v>165</v>
      </c>
      <c r="D350">
        <v>100</v>
      </c>
      <c r="E350">
        <v>105</v>
      </c>
      <c r="F350" t="s">
        <v>815</v>
      </c>
      <c r="G350" t="s">
        <v>112</v>
      </c>
      <c r="H350">
        <v>2</v>
      </c>
      <c r="I350">
        <v>4</v>
      </c>
      <c r="J350">
        <v>0</v>
      </c>
      <c r="K350">
        <v>3</v>
      </c>
      <c r="L350">
        <v>1</v>
      </c>
      <c r="M350">
        <v>1</v>
      </c>
      <c r="N350">
        <v>0</v>
      </c>
    </row>
    <row r="351" spans="1:14">
      <c r="A351" t="e">
        <f ca="1">E00251514273221</f>
        <v>#NAME?</v>
      </c>
      <c r="B351" t="s">
        <v>816</v>
      </c>
      <c r="C351" t="s">
        <v>817</v>
      </c>
      <c r="D351">
        <v>84</v>
      </c>
      <c r="E351">
        <v>98</v>
      </c>
      <c r="F351" t="s">
        <v>818</v>
      </c>
      <c r="G351" t="s">
        <v>439</v>
      </c>
      <c r="H351">
        <v>2</v>
      </c>
      <c r="I351">
        <v>4</v>
      </c>
      <c r="J351">
        <v>0</v>
      </c>
      <c r="K351">
        <v>3</v>
      </c>
      <c r="L351">
        <v>1</v>
      </c>
      <c r="M351">
        <v>0</v>
      </c>
      <c r="N351">
        <v>0</v>
      </c>
    </row>
    <row r="352" spans="1:14">
      <c r="A352" t="e">
        <f ca="1">E00251514273321</f>
        <v>#NAME?</v>
      </c>
      <c r="B352" t="s">
        <v>819</v>
      </c>
      <c r="C352">
        <v>163</v>
      </c>
      <c r="D352">
        <v>114</v>
      </c>
      <c r="E352">
        <v>124</v>
      </c>
      <c r="F352" t="s">
        <v>820</v>
      </c>
      <c r="G352" t="s">
        <v>79</v>
      </c>
      <c r="H352">
        <v>4</v>
      </c>
      <c r="I352">
        <v>6</v>
      </c>
      <c r="J352">
        <v>1</v>
      </c>
      <c r="K352">
        <v>3</v>
      </c>
      <c r="L352">
        <v>1</v>
      </c>
      <c r="M352">
        <v>1</v>
      </c>
      <c r="N352">
        <v>3</v>
      </c>
    </row>
    <row r="353" spans="1:14">
      <c r="A353" t="e">
        <f ca="1">E00251514274321</f>
        <v>#NAME?</v>
      </c>
      <c r="B353" t="s">
        <v>821</v>
      </c>
      <c r="C353">
        <v>160</v>
      </c>
      <c r="D353">
        <v>97</v>
      </c>
      <c r="E353">
        <v>107</v>
      </c>
      <c r="F353" t="s">
        <v>822</v>
      </c>
      <c r="G353" t="s">
        <v>93</v>
      </c>
      <c r="H353">
        <v>3</v>
      </c>
      <c r="I353">
        <v>5</v>
      </c>
      <c r="J353">
        <v>0</v>
      </c>
      <c r="K353">
        <v>3</v>
      </c>
      <c r="L353">
        <v>1</v>
      </c>
      <c r="M353">
        <v>1</v>
      </c>
      <c r="N353">
        <v>2</v>
      </c>
    </row>
    <row r="354" spans="1:14">
      <c r="A354" t="e">
        <f ca="1">E00251514279221</f>
        <v>#NAME?</v>
      </c>
      <c r="B354">
        <v>50</v>
      </c>
      <c r="C354">
        <v>161</v>
      </c>
      <c r="D354">
        <v>66</v>
      </c>
      <c r="E354">
        <v>91</v>
      </c>
      <c r="F354" t="s">
        <v>823</v>
      </c>
      <c r="G354" t="s">
        <v>443</v>
      </c>
      <c r="H354">
        <v>2</v>
      </c>
      <c r="I354">
        <v>4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>
      <c r="A355" t="e">
        <f ca="1">E00251514283421</f>
        <v>#NAME?</v>
      </c>
      <c r="B355" t="s">
        <v>321</v>
      </c>
      <c r="C355">
        <v>170</v>
      </c>
      <c r="D355">
        <v>93</v>
      </c>
      <c r="E355">
        <v>98</v>
      </c>
      <c r="F355" t="s">
        <v>824</v>
      </c>
      <c r="G355" t="s">
        <v>112</v>
      </c>
      <c r="H355">
        <v>3</v>
      </c>
      <c r="I355">
        <v>5</v>
      </c>
      <c r="J355">
        <v>0</v>
      </c>
      <c r="K355">
        <v>1</v>
      </c>
      <c r="L355">
        <v>0</v>
      </c>
      <c r="M355">
        <v>0</v>
      </c>
      <c r="N355">
        <v>1</v>
      </c>
    </row>
    <row r="356" spans="1:14">
      <c r="A356" t="e">
        <f ca="1">E00251514285421</f>
        <v>#NAME?</v>
      </c>
      <c r="B356" t="s">
        <v>281</v>
      </c>
      <c r="C356" t="s">
        <v>825</v>
      </c>
      <c r="D356" t="s">
        <v>80</v>
      </c>
      <c r="E356" t="s">
        <v>17</v>
      </c>
      <c r="F356" t="s">
        <v>826</v>
      </c>
      <c r="G356" t="s">
        <v>27</v>
      </c>
      <c r="H356">
        <v>4</v>
      </c>
      <c r="I356">
        <v>7</v>
      </c>
      <c r="J356">
        <v>1</v>
      </c>
      <c r="K356">
        <v>1</v>
      </c>
      <c r="L356">
        <v>0</v>
      </c>
      <c r="M356">
        <v>1</v>
      </c>
      <c r="N356">
        <v>3</v>
      </c>
    </row>
    <row r="357" spans="1:14">
      <c r="A357" t="e">
        <f ca="1">E00251514287121</f>
        <v>#NAME?</v>
      </c>
      <c r="B357">
        <v>86</v>
      </c>
      <c r="C357">
        <v>158</v>
      </c>
      <c r="D357">
        <v>87</v>
      </c>
      <c r="E357">
        <v>120</v>
      </c>
      <c r="F357" t="s">
        <v>827</v>
      </c>
      <c r="G357" t="s">
        <v>249</v>
      </c>
      <c r="H357">
        <v>4</v>
      </c>
      <c r="I357">
        <v>6</v>
      </c>
      <c r="J357">
        <v>1</v>
      </c>
      <c r="K357">
        <v>1</v>
      </c>
      <c r="L357">
        <v>0</v>
      </c>
      <c r="M357">
        <v>0</v>
      </c>
      <c r="N357">
        <v>2</v>
      </c>
    </row>
    <row r="358" spans="1:14">
      <c r="A358" t="e">
        <f ca="1">E00251514288221</f>
        <v>#NAME?</v>
      </c>
      <c r="B358" t="s">
        <v>828</v>
      </c>
      <c r="C358" t="s">
        <v>758</v>
      </c>
      <c r="D358">
        <v>70</v>
      </c>
      <c r="E358">
        <v>83</v>
      </c>
      <c r="F358" t="s">
        <v>829</v>
      </c>
      <c r="G358" t="s">
        <v>19</v>
      </c>
      <c r="H358">
        <v>2</v>
      </c>
      <c r="I358">
        <v>4</v>
      </c>
      <c r="J358">
        <v>0</v>
      </c>
      <c r="K358">
        <v>2</v>
      </c>
      <c r="L358">
        <v>0</v>
      </c>
      <c r="M358">
        <v>0</v>
      </c>
      <c r="N358">
        <v>0</v>
      </c>
    </row>
    <row r="359" spans="1:14">
      <c r="A359" t="e">
        <f ca="1">E00251514288421</f>
        <v>#NAME?</v>
      </c>
      <c r="B359" t="s">
        <v>830</v>
      </c>
      <c r="C359">
        <v>159</v>
      </c>
      <c r="D359">
        <v>70</v>
      </c>
      <c r="E359">
        <v>91</v>
      </c>
      <c r="F359" t="s">
        <v>831</v>
      </c>
      <c r="G359" t="s">
        <v>31</v>
      </c>
      <c r="H359">
        <v>2</v>
      </c>
      <c r="I359">
        <v>4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>
      <c r="A360" t="e">
        <f ca="1">E00251514302321</f>
        <v>#NAME?</v>
      </c>
      <c r="B360" t="s">
        <v>830</v>
      </c>
      <c r="C360" t="s">
        <v>832</v>
      </c>
      <c r="D360">
        <v>66</v>
      </c>
      <c r="E360">
        <v>97</v>
      </c>
      <c r="F360" t="s">
        <v>108</v>
      </c>
      <c r="G360" t="s">
        <v>769</v>
      </c>
      <c r="H360">
        <v>3</v>
      </c>
      <c r="I360">
        <v>5</v>
      </c>
      <c r="J360">
        <v>0</v>
      </c>
      <c r="K360">
        <v>1</v>
      </c>
      <c r="L360">
        <v>0</v>
      </c>
      <c r="M360">
        <v>0</v>
      </c>
      <c r="N360">
        <v>1</v>
      </c>
    </row>
    <row r="361" spans="1:14">
      <c r="A361" t="e">
        <f ca="1">E00251514317621</f>
        <v>#NAME?</v>
      </c>
      <c r="B361">
        <v>88</v>
      </c>
      <c r="C361" t="s">
        <v>833</v>
      </c>
      <c r="D361">
        <v>92</v>
      </c>
      <c r="E361">
        <v>100</v>
      </c>
      <c r="F361" t="s">
        <v>244</v>
      </c>
      <c r="G361" t="s">
        <v>79</v>
      </c>
      <c r="H361">
        <v>3</v>
      </c>
      <c r="I361">
        <v>5</v>
      </c>
      <c r="J361">
        <v>0</v>
      </c>
      <c r="K361">
        <v>1</v>
      </c>
      <c r="L361">
        <v>0</v>
      </c>
      <c r="M361">
        <v>0</v>
      </c>
      <c r="N361">
        <v>1</v>
      </c>
    </row>
    <row r="362" spans="1:14">
      <c r="A362" t="e">
        <f ca="1">E00251514452721</f>
        <v>#NAME?</v>
      </c>
      <c r="B362" t="s">
        <v>834</v>
      </c>
      <c r="C362" t="s">
        <v>724</v>
      </c>
      <c r="D362">
        <v>96</v>
      </c>
      <c r="E362">
        <v>110</v>
      </c>
      <c r="F362" t="s">
        <v>835</v>
      </c>
      <c r="G362" t="s">
        <v>60</v>
      </c>
      <c r="H362">
        <v>4</v>
      </c>
      <c r="I362">
        <v>6</v>
      </c>
      <c r="J362">
        <v>1</v>
      </c>
      <c r="K362">
        <v>3</v>
      </c>
      <c r="L362">
        <v>1</v>
      </c>
      <c r="M362">
        <v>1</v>
      </c>
      <c r="N362">
        <v>3</v>
      </c>
    </row>
    <row r="363" spans="1:14">
      <c r="A363" t="e">
        <f ca="1">E00251514454421</f>
        <v>#NAME?</v>
      </c>
      <c r="B363" t="s">
        <v>836</v>
      </c>
      <c r="C363" t="s">
        <v>518</v>
      </c>
      <c r="D363">
        <v>95</v>
      </c>
      <c r="E363">
        <v>121</v>
      </c>
      <c r="F363" t="s">
        <v>784</v>
      </c>
      <c r="G363" t="s">
        <v>82</v>
      </c>
      <c r="H363">
        <v>4</v>
      </c>
      <c r="I363">
        <v>7</v>
      </c>
      <c r="J363">
        <v>1</v>
      </c>
      <c r="K363">
        <v>1</v>
      </c>
      <c r="L363">
        <v>0</v>
      </c>
      <c r="M363">
        <v>1</v>
      </c>
      <c r="N363">
        <v>3</v>
      </c>
    </row>
    <row r="364" spans="1:14">
      <c r="A364" t="e">
        <f ca="1">E00251514459821</f>
        <v>#NAME?</v>
      </c>
      <c r="B364" t="s">
        <v>837</v>
      </c>
      <c r="C364">
        <v>158</v>
      </c>
      <c r="D364">
        <v>88</v>
      </c>
      <c r="E364">
        <v>102</v>
      </c>
      <c r="F364" t="s">
        <v>838</v>
      </c>
      <c r="G364" t="s">
        <v>439</v>
      </c>
      <c r="H364">
        <v>2</v>
      </c>
      <c r="I364">
        <v>4</v>
      </c>
      <c r="J364">
        <v>0</v>
      </c>
      <c r="K364">
        <v>3</v>
      </c>
      <c r="L364">
        <v>1</v>
      </c>
      <c r="M364">
        <v>0</v>
      </c>
      <c r="N364">
        <v>0</v>
      </c>
    </row>
    <row r="365" spans="1:14">
      <c r="A365" t="e">
        <f ca="1">E00251514465821</f>
        <v>#NAME?</v>
      </c>
      <c r="B365" t="s">
        <v>839</v>
      </c>
      <c r="C365">
        <v>163</v>
      </c>
      <c r="D365">
        <v>112</v>
      </c>
      <c r="E365">
        <v>130</v>
      </c>
      <c r="F365" t="s">
        <v>840</v>
      </c>
      <c r="G365" t="s">
        <v>439</v>
      </c>
      <c r="H365">
        <v>4</v>
      </c>
      <c r="I365">
        <v>7</v>
      </c>
      <c r="J365">
        <v>1</v>
      </c>
      <c r="K365">
        <v>3</v>
      </c>
      <c r="L365">
        <v>1</v>
      </c>
      <c r="M365">
        <v>1</v>
      </c>
      <c r="N365">
        <v>3</v>
      </c>
    </row>
    <row r="366" spans="1:14">
      <c r="A366" t="e">
        <f ca="1">E00251514580521</f>
        <v>#NAME?</v>
      </c>
      <c r="B366" t="s">
        <v>841</v>
      </c>
      <c r="C366">
        <v>167</v>
      </c>
      <c r="D366">
        <v>76</v>
      </c>
      <c r="E366">
        <v>86</v>
      </c>
      <c r="F366" t="s">
        <v>842</v>
      </c>
      <c r="G366" t="s">
        <v>76</v>
      </c>
      <c r="H366">
        <v>2</v>
      </c>
      <c r="I366">
        <v>4</v>
      </c>
      <c r="J366">
        <v>0</v>
      </c>
      <c r="K366">
        <v>3</v>
      </c>
      <c r="L366">
        <v>1</v>
      </c>
      <c r="M366">
        <v>0</v>
      </c>
      <c r="N366">
        <v>0</v>
      </c>
    </row>
    <row r="367" spans="1:14">
      <c r="A367" t="e">
        <f ca="1">E00251514692621</f>
        <v>#NAME?</v>
      </c>
      <c r="B367" t="s">
        <v>433</v>
      </c>
      <c r="C367" t="s">
        <v>843</v>
      </c>
      <c r="D367">
        <v>78</v>
      </c>
      <c r="E367">
        <v>98</v>
      </c>
      <c r="F367" t="s">
        <v>844</v>
      </c>
      <c r="G367" t="s">
        <v>131</v>
      </c>
      <c r="H367">
        <v>2</v>
      </c>
      <c r="I367">
        <v>4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>
      <c r="A368" t="e">
        <f ca="1">E00251514720821</f>
        <v>#NAME?</v>
      </c>
      <c r="B368">
        <v>108</v>
      </c>
      <c r="C368" t="s">
        <v>845</v>
      </c>
      <c r="D368">
        <v>92</v>
      </c>
      <c r="E368">
        <v>108</v>
      </c>
      <c r="F368" t="s">
        <v>846</v>
      </c>
      <c r="G368" t="s">
        <v>23</v>
      </c>
      <c r="H368">
        <v>4</v>
      </c>
      <c r="I368">
        <v>6</v>
      </c>
      <c r="J368">
        <v>1</v>
      </c>
      <c r="K368">
        <v>1</v>
      </c>
      <c r="L368">
        <v>0</v>
      </c>
      <c r="M368">
        <v>0</v>
      </c>
      <c r="N368">
        <v>2</v>
      </c>
    </row>
    <row r="369" spans="1:14">
      <c r="A369" t="e">
        <f ca="1">E00251514723521</f>
        <v>#NAME?</v>
      </c>
      <c r="B369" t="s">
        <v>847</v>
      </c>
      <c r="C369">
        <v>155</v>
      </c>
      <c r="D369" t="s">
        <v>848</v>
      </c>
      <c r="E369">
        <v>113</v>
      </c>
      <c r="F369" t="s">
        <v>696</v>
      </c>
      <c r="G369" t="s">
        <v>131</v>
      </c>
      <c r="H369">
        <v>3</v>
      </c>
      <c r="I369">
        <v>5</v>
      </c>
      <c r="J369">
        <v>0</v>
      </c>
      <c r="K369">
        <v>1</v>
      </c>
      <c r="L369">
        <v>0</v>
      </c>
      <c r="M369">
        <v>1</v>
      </c>
      <c r="N369">
        <v>2</v>
      </c>
    </row>
    <row r="370" spans="1:14">
      <c r="A370" t="e">
        <f ca="1">E00251514725021</f>
        <v>#NAME?</v>
      </c>
      <c r="B370" t="s">
        <v>266</v>
      </c>
      <c r="C370">
        <v>154</v>
      </c>
      <c r="D370">
        <v>80</v>
      </c>
      <c r="E370">
        <v>99</v>
      </c>
      <c r="F370" t="s">
        <v>849</v>
      </c>
      <c r="G370" t="s">
        <v>57</v>
      </c>
      <c r="H370">
        <v>3</v>
      </c>
      <c r="I370">
        <v>5</v>
      </c>
      <c r="J370">
        <v>0</v>
      </c>
      <c r="K370">
        <v>2</v>
      </c>
      <c r="L370">
        <v>0</v>
      </c>
      <c r="M370">
        <v>0</v>
      </c>
      <c r="N370">
        <v>1</v>
      </c>
    </row>
    <row r="371" spans="1:14">
      <c r="A371" t="e">
        <f ca="1">E00251514725221</f>
        <v>#NAME?</v>
      </c>
      <c r="B371" t="s">
        <v>850</v>
      </c>
      <c r="C371">
        <v>170</v>
      </c>
      <c r="D371">
        <v>106</v>
      </c>
      <c r="E371">
        <v>110</v>
      </c>
      <c r="F371">
        <v>31</v>
      </c>
      <c r="G371" t="s">
        <v>43</v>
      </c>
      <c r="H371">
        <v>4</v>
      </c>
      <c r="I371">
        <v>6</v>
      </c>
      <c r="J371">
        <v>1</v>
      </c>
      <c r="K371">
        <v>2</v>
      </c>
      <c r="L371">
        <v>0</v>
      </c>
      <c r="M371">
        <v>1</v>
      </c>
      <c r="N371">
        <v>3</v>
      </c>
    </row>
    <row r="372" spans="1:14">
      <c r="A372" t="e">
        <f ca="1">E00251514729821</f>
        <v>#NAME?</v>
      </c>
      <c r="B372">
        <v>76</v>
      </c>
      <c r="C372">
        <v>159</v>
      </c>
      <c r="D372">
        <v>84</v>
      </c>
      <c r="E372">
        <v>113</v>
      </c>
      <c r="F372" t="s">
        <v>851</v>
      </c>
      <c r="G372" t="s">
        <v>283</v>
      </c>
      <c r="H372">
        <v>4</v>
      </c>
      <c r="I372">
        <v>6</v>
      </c>
      <c r="J372">
        <v>1</v>
      </c>
      <c r="K372">
        <v>1</v>
      </c>
      <c r="L372">
        <v>0</v>
      </c>
      <c r="M372">
        <v>0</v>
      </c>
      <c r="N372">
        <v>2</v>
      </c>
    </row>
    <row r="373" spans="1:14">
      <c r="A373" t="e">
        <f ca="1">E00251514730021</f>
        <v>#NAME?</v>
      </c>
      <c r="B373">
        <v>79</v>
      </c>
      <c r="C373">
        <v>163</v>
      </c>
      <c r="D373">
        <v>87</v>
      </c>
      <c r="E373">
        <v>106</v>
      </c>
      <c r="F373" t="s">
        <v>852</v>
      </c>
      <c r="G373" t="s">
        <v>207</v>
      </c>
      <c r="H373">
        <v>3</v>
      </c>
      <c r="I373">
        <v>5</v>
      </c>
      <c r="J373">
        <v>0</v>
      </c>
      <c r="K373">
        <v>2</v>
      </c>
      <c r="L373">
        <v>0</v>
      </c>
      <c r="M373">
        <v>0</v>
      </c>
      <c r="N373">
        <v>1</v>
      </c>
    </row>
    <row r="374" spans="1:14">
      <c r="A374" t="e">
        <f ca="1">E00251514733321</f>
        <v>#NAME?</v>
      </c>
      <c r="B374" t="s">
        <v>853</v>
      </c>
      <c r="C374" t="s">
        <v>810</v>
      </c>
      <c r="D374">
        <v>81</v>
      </c>
      <c r="E374">
        <v>100</v>
      </c>
      <c r="F374" t="s">
        <v>488</v>
      </c>
      <c r="G374" t="s">
        <v>57</v>
      </c>
      <c r="H374">
        <v>3</v>
      </c>
      <c r="I374">
        <v>5</v>
      </c>
      <c r="J374">
        <v>0</v>
      </c>
      <c r="K374">
        <v>2</v>
      </c>
      <c r="L374">
        <v>0</v>
      </c>
      <c r="M374">
        <v>0</v>
      </c>
      <c r="N374">
        <v>1</v>
      </c>
    </row>
    <row r="375" spans="1:14">
      <c r="A375" t="e">
        <f ca="1">E00251514740821</f>
        <v>#NAME?</v>
      </c>
      <c r="B375" t="s">
        <v>854</v>
      </c>
      <c r="C375" t="s">
        <v>810</v>
      </c>
      <c r="D375">
        <v>73</v>
      </c>
      <c r="E375">
        <v>92</v>
      </c>
      <c r="F375" t="s">
        <v>855</v>
      </c>
      <c r="G375" t="s">
        <v>82</v>
      </c>
      <c r="H375">
        <v>2</v>
      </c>
      <c r="I375">
        <v>4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>
      <c r="A376" t="e">
        <f ca="1">E00251514752621</f>
        <v>#NAME?</v>
      </c>
      <c r="B376" t="s">
        <v>856</v>
      </c>
      <c r="C376">
        <v>159</v>
      </c>
      <c r="D376">
        <v>80</v>
      </c>
      <c r="E376">
        <v>103</v>
      </c>
      <c r="F376" t="s">
        <v>299</v>
      </c>
      <c r="G376" t="s">
        <v>27</v>
      </c>
      <c r="H376">
        <v>3</v>
      </c>
      <c r="I376">
        <v>5</v>
      </c>
      <c r="J376">
        <v>0</v>
      </c>
      <c r="K376">
        <v>1</v>
      </c>
      <c r="L376">
        <v>0</v>
      </c>
      <c r="M376">
        <v>0</v>
      </c>
      <c r="N376">
        <v>1</v>
      </c>
    </row>
    <row r="377" spans="1:14">
      <c r="A377" t="e">
        <f ca="1">E00251514757121</f>
        <v>#NAME?</v>
      </c>
      <c r="B377" t="s">
        <v>857</v>
      </c>
      <c r="C377" t="s">
        <v>858</v>
      </c>
      <c r="D377">
        <v>82</v>
      </c>
      <c r="E377">
        <v>92</v>
      </c>
      <c r="F377" t="s">
        <v>859</v>
      </c>
      <c r="G377" t="s">
        <v>71</v>
      </c>
      <c r="H377">
        <v>2</v>
      </c>
      <c r="I377">
        <v>4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>
      <c r="A378" t="e">
        <f ca="1">E00251514761221</f>
        <v>#NAME?</v>
      </c>
      <c r="B378" t="s">
        <v>123</v>
      </c>
      <c r="C378">
        <v>148</v>
      </c>
      <c r="D378" t="s">
        <v>184</v>
      </c>
      <c r="E378" t="s">
        <v>184</v>
      </c>
      <c r="F378" t="s">
        <v>860</v>
      </c>
      <c r="G378">
        <v>1</v>
      </c>
      <c r="H378">
        <v>3</v>
      </c>
      <c r="I378">
        <v>5</v>
      </c>
      <c r="J378">
        <v>0</v>
      </c>
      <c r="K378">
        <v>3</v>
      </c>
      <c r="L378">
        <v>1</v>
      </c>
      <c r="M378">
        <v>1</v>
      </c>
      <c r="N378">
        <v>2</v>
      </c>
    </row>
    <row r="379" spans="1:14">
      <c r="A379" t="e">
        <f ca="1">E00251514762521</f>
        <v>#NAME?</v>
      </c>
      <c r="B379" t="s">
        <v>861</v>
      </c>
      <c r="C379">
        <v>161</v>
      </c>
      <c r="D379">
        <v>78</v>
      </c>
      <c r="E379">
        <v>96</v>
      </c>
      <c r="F379" t="s">
        <v>862</v>
      </c>
      <c r="G379" t="s">
        <v>57</v>
      </c>
      <c r="H379">
        <v>2</v>
      </c>
      <c r="I379">
        <v>4</v>
      </c>
      <c r="J379">
        <v>0</v>
      </c>
      <c r="K379">
        <v>2</v>
      </c>
      <c r="L379">
        <v>0</v>
      </c>
      <c r="M379">
        <v>0</v>
      </c>
      <c r="N379">
        <v>0</v>
      </c>
    </row>
    <row r="380" spans="1:14">
      <c r="A380" t="e">
        <f ca="1">E00251514781621</f>
        <v>#NAME?</v>
      </c>
      <c r="B380" t="s">
        <v>863</v>
      </c>
      <c r="C380" t="s">
        <v>292</v>
      </c>
      <c r="D380">
        <v>95</v>
      </c>
      <c r="E380">
        <v>103</v>
      </c>
      <c r="F380" t="s">
        <v>202</v>
      </c>
      <c r="G380" t="s">
        <v>79</v>
      </c>
      <c r="H380">
        <v>3</v>
      </c>
      <c r="I380">
        <v>5</v>
      </c>
      <c r="J380">
        <v>0</v>
      </c>
      <c r="K380">
        <v>1</v>
      </c>
      <c r="L380">
        <v>0</v>
      </c>
      <c r="M380">
        <v>0</v>
      </c>
      <c r="N380">
        <v>1</v>
      </c>
    </row>
    <row r="381" spans="1:14">
      <c r="A381" t="e">
        <f ca="1">E00251514829721</f>
        <v>#NAME?</v>
      </c>
      <c r="B381" t="s">
        <v>539</v>
      </c>
      <c r="C381">
        <v>181</v>
      </c>
      <c r="D381">
        <v>87</v>
      </c>
      <c r="E381">
        <v>97</v>
      </c>
      <c r="F381" t="s">
        <v>864</v>
      </c>
      <c r="G381" t="s">
        <v>37</v>
      </c>
      <c r="H381">
        <v>3</v>
      </c>
      <c r="I381">
        <v>5</v>
      </c>
      <c r="J381">
        <v>0</v>
      </c>
      <c r="K381">
        <v>1</v>
      </c>
      <c r="L381">
        <v>0</v>
      </c>
      <c r="M381">
        <v>0</v>
      </c>
      <c r="N381">
        <v>1</v>
      </c>
    </row>
    <row r="382" spans="1:14">
      <c r="A382" t="e">
        <f ca="1">E00251514849321</f>
        <v>#NAME?</v>
      </c>
      <c r="B382" t="s">
        <v>865</v>
      </c>
      <c r="C382" t="s">
        <v>619</v>
      </c>
      <c r="D382">
        <v>103</v>
      </c>
      <c r="E382">
        <v>112</v>
      </c>
      <c r="F382" t="s">
        <v>860</v>
      </c>
      <c r="G382" t="s">
        <v>79</v>
      </c>
      <c r="H382">
        <v>3</v>
      </c>
      <c r="I382">
        <v>5</v>
      </c>
      <c r="J382">
        <v>0</v>
      </c>
      <c r="K382">
        <v>1</v>
      </c>
      <c r="L382">
        <v>0</v>
      </c>
      <c r="M382">
        <v>1</v>
      </c>
      <c r="N382">
        <v>2</v>
      </c>
    </row>
    <row r="383" spans="1:14">
      <c r="A383" t="e">
        <f ca="1">E00251514850521</f>
        <v>#NAME?</v>
      </c>
      <c r="B383" t="s">
        <v>866</v>
      </c>
      <c r="C383" t="s">
        <v>178</v>
      </c>
      <c r="D383">
        <v>86</v>
      </c>
      <c r="E383">
        <v>88</v>
      </c>
      <c r="F383" t="s">
        <v>867</v>
      </c>
      <c r="G383" t="s">
        <v>121</v>
      </c>
      <c r="H383">
        <v>2</v>
      </c>
      <c r="I383">
        <v>4</v>
      </c>
      <c r="J383">
        <v>0</v>
      </c>
      <c r="K383">
        <v>2</v>
      </c>
      <c r="L383">
        <v>0</v>
      </c>
      <c r="M383">
        <v>0</v>
      </c>
      <c r="N383">
        <v>0</v>
      </c>
    </row>
    <row r="384" spans="1:14">
      <c r="A384" t="e">
        <f ca="1">E00251514878421</f>
        <v>#NAME?</v>
      </c>
      <c r="B384" t="s">
        <v>770</v>
      </c>
      <c r="C384" t="s">
        <v>868</v>
      </c>
      <c r="D384">
        <v>84</v>
      </c>
      <c r="E384">
        <v>107</v>
      </c>
      <c r="F384" t="s">
        <v>869</v>
      </c>
      <c r="G384" t="s">
        <v>82</v>
      </c>
      <c r="H384">
        <v>3</v>
      </c>
      <c r="I384">
        <v>5</v>
      </c>
      <c r="J384">
        <v>0</v>
      </c>
      <c r="K384">
        <v>1</v>
      </c>
      <c r="L384">
        <v>0</v>
      </c>
      <c r="M384">
        <v>0</v>
      </c>
      <c r="N384">
        <v>1</v>
      </c>
    </row>
    <row r="385" spans="1:14">
      <c r="A385" t="e">
        <f ca="1">E00251514879521</f>
        <v>#NAME?</v>
      </c>
      <c r="B385" t="s">
        <v>573</v>
      </c>
      <c r="C385">
        <v>153</v>
      </c>
      <c r="D385">
        <v>97</v>
      </c>
      <c r="E385">
        <v>110</v>
      </c>
      <c r="F385" t="s">
        <v>870</v>
      </c>
      <c r="G385" t="s">
        <v>76</v>
      </c>
      <c r="H385">
        <v>4</v>
      </c>
      <c r="I385">
        <v>6</v>
      </c>
      <c r="J385">
        <v>1</v>
      </c>
      <c r="K385">
        <v>3</v>
      </c>
      <c r="L385">
        <v>1</v>
      </c>
      <c r="M385">
        <v>1</v>
      </c>
      <c r="N385">
        <v>3</v>
      </c>
    </row>
    <row r="386" spans="1:14">
      <c r="A386" t="e">
        <f ca="1">E00251515059521</f>
        <v>#NAME?</v>
      </c>
      <c r="B386">
        <v>104</v>
      </c>
      <c r="C386">
        <v>171</v>
      </c>
      <c r="D386">
        <v>115</v>
      </c>
      <c r="E386">
        <v>117</v>
      </c>
      <c r="F386" t="s">
        <v>871</v>
      </c>
      <c r="G386" t="s">
        <v>121</v>
      </c>
      <c r="H386">
        <v>4</v>
      </c>
      <c r="I386">
        <v>7</v>
      </c>
      <c r="J386">
        <v>1</v>
      </c>
      <c r="K386">
        <v>2</v>
      </c>
      <c r="L386">
        <v>0</v>
      </c>
      <c r="M386">
        <v>1</v>
      </c>
      <c r="N386">
        <v>3</v>
      </c>
    </row>
    <row r="387" spans="1:14">
      <c r="A387" t="e">
        <f ca="1">E00251515098921</f>
        <v>#NAME?</v>
      </c>
      <c r="B387">
        <v>104</v>
      </c>
      <c r="C387" t="s">
        <v>872</v>
      </c>
      <c r="D387" t="s">
        <v>41</v>
      </c>
      <c r="E387">
        <v>107</v>
      </c>
      <c r="F387" t="s">
        <v>873</v>
      </c>
      <c r="G387" t="s">
        <v>874</v>
      </c>
      <c r="H387">
        <v>4</v>
      </c>
      <c r="I387">
        <v>6</v>
      </c>
      <c r="J387">
        <v>1</v>
      </c>
      <c r="K387">
        <v>3</v>
      </c>
      <c r="L387">
        <v>1</v>
      </c>
      <c r="M387">
        <v>1</v>
      </c>
      <c r="N387">
        <v>3</v>
      </c>
    </row>
    <row r="388" spans="1:14">
      <c r="A388" t="e">
        <f ca="1">E00251515235421</f>
        <v>#NAME?</v>
      </c>
      <c r="B388">
        <v>73</v>
      </c>
      <c r="C388">
        <v>150</v>
      </c>
      <c r="D388">
        <v>94</v>
      </c>
      <c r="E388">
        <v>108</v>
      </c>
      <c r="F388" t="s">
        <v>875</v>
      </c>
      <c r="G388" t="s">
        <v>60</v>
      </c>
      <c r="H388">
        <v>4</v>
      </c>
      <c r="I388">
        <v>6</v>
      </c>
      <c r="J388">
        <v>1</v>
      </c>
      <c r="K388">
        <v>3</v>
      </c>
      <c r="L388">
        <v>1</v>
      </c>
      <c r="M388">
        <v>1</v>
      </c>
      <c r="N388">
        <v>3</v>
      </c>
    </row>
    <row r="389" spans="1:14">
      <c r="A389" t="e">
        <f ca="1">E00251515312421</f>
        <v>#NAME?</v>
      </c>
      <c r="B389" t="s">
        <v>876</v>
      </c>
      <c r="C389" t="s">
        <v>843</v>
      </c>
      <c r="D389" t="s">
        <v>624</v>
      </c>
      <c r="E389">
        <v>104</v>
      </c>
      <c r="F389" t="s">
        <v>877</v>
      </c>
      <c r="G389" t="s">
        <v>93</v>
      </c>
      <c r="H389">
        <v>3</v>
      </c>
      <c r="I389">
        <v>5</v>
      </c>
      <c r="J389">
        <v>0</v>
      </c>
      <c r="K389">
        <v>1</v>
      </c>
      <c r="L389">
        <v>0</v>
      </c>
      <c r="M389">
        <v>0</v>
      </c>
      <c r="N389">
        <v>1</v>
      </c>
    </row>
    <row r="390" spans="1:14">
      <c r="A390" t="e">
        <f ca="1">E00251515316621</f>
        <v>#NAME?</v>
      </c>
      <c r="B390" t="s">
        <v>878</v>
      </c>
      <c r="C390" t="s">
        <v>879</v>
      </c>
      <c r="D390">
        <v>104</v>
      </c>
      <c r="E390">
        <v>106</v>
      </c>
      <c r="F390" t="s">
        <v>880</v>
      </c>
      <c r="G390" t="s">
        <v>121</v>
      </c>
      <c r="H390">
        <v>3</v>
      </c>
      <c r="I390">
        <v>5</v>
      </c>
      <c r="J390">
        <v>0</v>
      </c>
      <c r="K390">
        <v>2</v>
      </c>
      <c r="L390">
        <v>0</v>
      </c>
      <c r="M390">
        <v>1</v>
      </c>
      <c r="N390">
        <v>2</v>
      </c>
    </row>
    <row r="391" spans="1:14">
      <c r="A391" t="e">
        <f ca="1">E00251515326121</f>
        <v>#NAME?</v>
      </c>
      <c r="B391" t="s">
        <v>881</v>
      </c>
      <c r="C391">
        <v>180</v>
      </c>
      <c r="D391">
        <v>100</v>
      </c>
      <c r="E391">
        <v>114</v>
      </c>
      <c r="F391" t="s">
        <v>882</v>
      </c>
      <c r="G391" t="s">
        <v>76</v>
      </c>
      <c r="H391">
        <v>3</v>
      </c>
      <c r="I391">
        <v>5</v>
      </c>
      <c r="J391">
        <v>0</v>
      </c>
      <c r="K391">
        <v>1</v>
      </c>
      <c r="L391">
        <v>0</v>
      </c>
      <c r="M391">
        <v>0</v>
      </c>
      <c r="N391">
        <v>1</v>
      </c>
    </row>
    <row r="392" spans="1:14">
      <c r="A392" t="e">
        <f ca="1">E00251515343921</f>
        <v>#NAME?</v>
      </c>
      <c r="B392" t="s">
        <v>876</v>
      </c>
      <c r="C392" t="s">
        <v>883</v>
      </c>
      <c r="D392" t="s">
        <v>69</v>
      </c>
      <c r="E392" t="s">
        <v>16</v>
      </c>
      <c r="F392" t="s">
        <v>884</v>
      </c>
      <c r="G392" t="s">
        <v>37</v>
      </c>
      <c r="H392">
        <v>3</v>
      </c>
      <c r="I392">
        <v>5</v>
      </c>
      <c r="J392">
        <v>0</v>
      </c>
      <c r="K392">
        <v>1</v>
      </c>
      <c r="L392">
        <v>0</v>
      </c>
      <c r="M392">
        <v>0</v>
      </c>
      <c r="N392">
        <v>1</v>
      </c>
    </row>
    <row r="393" spans="1:14">
      <c r="A393" t="e">
        <f ca="1">E00251516975021</f>
        <v>#NAME?</v>
      </c>
      <c r="B393">
        <v>65</v>
      </c>
      <c r="C393">
        <v>164</v>
      </c>
      <c r="D393">
        <v>81</v>
      </c>
      <c r="E393">
        <v>102</v>
      </c>
      <c r="F393" t="s">
        <v>885</v>
      </c>
      <c r="G393" t="s">
        <v>82</v>
      </c>
      <c r="H393">
        <v>2</v>
      </c>
      <c r="I393">
        <v>4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>
      <c r="A394" t="e">
        <f ca="1">E00251516995721</f>
        <v>#NAME?</v>
      </c>
      <c r="B394" t="s">
        <v>886</v>
      </c>
      <c r="C394" t="s">
        <v>432</v>
      </c>
      <c r="D394" t="s">
        <v>165</v>
      </c>
      <c r="E394" t="s">
        <v>297</v>
      </c>
      <c r="F394" t="s">
        <v>887</v>
      </c>
      <c r="G394" t="s">
        <v>51</v>
      </c>
      <c r="H394">
        <v>3</v>
      </c>
      <c r="I394">
        <v>5</v>
      </c>
      <c r="J394">
        <v>0</v>
      </c>
      <c r="K394">
        <v>2</v>
      </c>
      <c r="L394">
        <v>0</v>
      </c>
      <c r="M394">
        <v>0</v>
      </c>
      <c r="N394">
        <v>1</v>
      </c>
    </row>
    <row r="395" spans="1:14">
      <c r="A395" t="e">
        <f ca="1">E00251517759721</f>
        <v>#NAME?</v>
      </c>
      <c r="B395">
        <v>58</v>
      </c>
      <c r="C395">
        <v>158</v>
      </c>
      <c r="D395">
        <v>83</v>
      </c>
      <c r="E395">
        <v>97</v>
      </c>
      <c r="F395" t="s">
        <v>888</v>
      </c>
      <c r="G395" t="s">
        <v>439</v>
      </c>
      <c r="H395">
        <v>2</v>
      </c>
      <c r="I395">
        <v>4</v>
      </c>
      <c r="J395">
        <v>0</v>
      </c>
      <c r="K395">
        <v>3</v>
      </c>
      <c r="L395">
        <v>1</v>
      </c>
      <c r="M395">
        <v>0</v>
      </c>
      <c r="N395">
        <v>0</v>
      </c>
    </row>
    <row r="396" spans="1:14">
      <c r="A396" t="e">
        <f ca="1">E00251518518221</f>
        <v>#NAME?</v>
      </c>
      <c r="B396" t="s">
        <v>889</v>
      </c>
      <c r="C396" t="s">
        <v>890</v>
      </c>
      <c r="D396">
        <v>106</v>
      </c>
      <c r="E396" t="s">
        <v>891</v>
      </c>
      <c r="F396" t="s">
        <v>469</v>
      </c>
      <c r="G396" t="s">
        <v>245</v>
      </c>
      <c r="H396">
        <v>4</v>
      </c>
      <c r="I396">
        <v>6</v>
      </c>
      <c r="J396">
        <v>1</v>
      </c>
      <c r="K396">
        <v>2</v>
      </c>
      <c r="L396">
        <v>0</v>
      </c>
      <c r="M396">
        <v>1</v>
      </c>
      <c r="N396">
        <v>3</v>
      </c>
    </row>
    <row r="397" spans="1:14">
      <c r="A397" t="e">
        <f ca="1">E00251518518421</f>
        <v>#NAME?</v>
      </c>
      <c r="B397" t="s">
        <v>892</v>
      </c>
      <c r="C397">
        <v>175</v>
      </c>
      <c r="D397" t="s">
        <v>47</v>
      </c>
      <c r="E397" t="s">
        <v>110</v>
      </c>
      <c r="F397" t="s">
        <v>893</v>
      </c>
      <c r="G397" t="s">
        <v>65</v>
      </c>
      <c r="H397">
        <v>3</v>
      </c>
      <c r="I397">
        <v>5</v>
      </c>
      <c r="J397">
        <v>0</v>
      </c>
      <c r="K397">
        <v>2</v>
      </c>
      <c r="L397">
        <v>0</v>
      </c>
      <c r="M397">
        <v>1</v>
      </c>
      <c r="N397">
        <v>2</v>
      </c>
    </row>
    <row r="398" spans="1:14">
      <c r="A398" t="e">
        <f ca="1">E00251518582921</f>
        <v>#NAME?</v>
      </c>
      <c r="B398" t="s">
        <v>894</v>
      </c>
      <c r="C398">
        <v>159</v>
      </c>
      <c r="D398">
        <v>84</v>
      </c>
      <c r="E398">
        <v>100</v>
      </c>
      <c r="F398" t="s">
        <v>895</v>
      </c>
      <c r="G398" t="s">
        <v>19</v>
      </c>
      <c r="H398">
        <v>2</v>
      </c>
      <c r="I398">
        <v>4</v>
      </c>
      <c r="J398">
        <v>0</v>
      </c>
      <c r="K398">
        <v>2</v>
      </c>
      <c r="L398">
        <v>0</v>
      </c>
      <c r="M398">
        <v>0</v>
      </c>
      <c r="N398">
        <v>0</v>
      </c>
    </row>
    <row r="399" spans="1:14">
      <c r="A399" t="e">
        <f ca="1">E00251518585821</f>
        <v>#NAME?</v>
      </c>
      <c r="B399">
        <v>75</v>
      </c>
      <c r="C399">
        <v>160</v>
      </c>
      <c r="D399">
        <v>95</v>
      </c>
      <c r="E399">
        <v>110</v>
      </c>
      <c r="F399" t="s">
        <v>896</v>
      </c>
      <c r="G399" t="s">
        <v>439</v>
      </c>
      <c r="H399">
        <v>3</v>
      </c>
      <c r="I399">
        <v>5</v>
      </c>
      <c r="J399">
        <v>0</v>
      </c>
      <c r="K399">
        <v>3</v>
      </c>
      <c r="L399">
        <v>1</v>
      </c>
      <c r="M399">
        <v>1</v>
      </c>
      <c r="N399">
        <v>2</v>
      </c>
    </row>
    <row r="400" spans="1:14">
      <c r="A400" t="e">
        <f ca="1">E00251518587221</f>
        <v>#NAME?</v>
      </c>
      <c r="B400">
        <v>57</v>
      </c>
      <c r="C400">
        <v>165</v>
      </c>
      <c r="D400">
        <v>70</v>
      </c>
      <c r="E400">
        <v>83</v>
      </c>
      <c r="F400" t="s">
        <v>897</v>
      </c>
      <c r="G400" t="s">
        <v>19</v>
      </c>
      <c r="H400">
        <v>2</v>
      </c>
      <c r="I400">
        <v>4</v>
      </c>
      <c r="J400">
        <v>0</v>
      </c>
      <c r="K400">
        <v>2</v>
      </c>
      <c r="L400">
        <v>0</v>
      </c>
      <c r="M400">
        <v>0</v>
      </c>
      <c r="N400">
        <v>0</v>
      </c>
    </row>
    <row r="401" spans="1:14">
      <c r="A401" t="e">
        <f ca="1">E00251518589021</f>
        <v>#NAME?</v>
      </c>
      <c r="B401">
        <v>59</v>
      </c>
      <c r="C401">
        <v>150</v>
      </c>
      <c r="D401">
        <v>77</v>
      </c>
      <c r="E401">
        <v>101</v>
      </c>
      <c r="F401" t="s">
        <v>113</v>
      </c>
      <c r="G401" t="s">
        <v>91</v>
      </c>
      <c r="H401">
        <v>3</v>
      </c>
      <c r="I401">
        <v>5</v>
      </c>
      <c r="J401">
        <v>0</v>
      </c>
      <c r="K401">
        <v>1</v>
      </c>
      <c r="L401">
        <v>0</v>
      </c>
      <c r="M401">
        <v>0</v>
      </c>
      <c r="N401">
        <v>1</v>
      </c>
    </row>
    <row r="402" spans="1:14">
      <c r="A402" t="e">
        <f ca="1">E00251518589721</f>
        <v>#NAME?</v>
      </c>
      <c r="B402" t="s">
        <v>898</v>
      </c>
      <c r="C402" t="s">
        <v>405</v>
      </c>
      <c r="D402">
        <v>86</v>
      </c>
      <c r="E402" t="s">
        <v>110</v>
      </c>
      <c r="F402" t="s">
        <v>899</v>
      </c>
      <c r="G402" t="s">
        <v>57</v>
      </c>
      <c r="H402">
        <v>3</v>
      </c>
      <c r="I402">
        <v>5</v>
      </c>
      <c r="J402">
        <v>0</v>
      </c>
      <c r="K402">
        <v>2</v>
      </c>
      <c r="L402">
        <v>0</v>
      </c>
      <c r="M402">
        <v>0</v>
      </c>
      <c r="N402">
        <v>1</v>
      </c>
    </row>
    <row r="403" spans="1:14">
      <c r="A403" t="e">
        <f ca="1">E00251518634821</f>
        <v>#NAME?</v>
      </c>
      <c r="B403" t="s">
        <v>900</v>
      </c>
      <c r="C403">
        <v>168</v>
      </c>
      <c r="D403">
        <v>71</v>
      </c>
      <c r="E403">
        <v>90</v>
      </c>
      <c r="F403" t="s">
        <v>901</v>
      </c>
      <c r="G403" t="s">
        <v>82</v>
      </c>
      <c r="H403">
        <v>2</v>
      </c>
      <c r="I403">
        <v>4</v>
      </c>
      <c r="J403">
        <v>0</v>
      </c>
      <c r="K403">
        <v>1</v>
      </c>
      <c r="L403">
        <v>0</v>
      </c>
      <c r="M403">
        <v>0</v>
      </c>
      <c r="N403">
        <v>0</v>
      </c>
    </row>
    <row r="404" spans="1:14">
      <c r="A404" t="e">
        <f ca="1">E00251518673921</f>
        <v>#NAME?</v>
      </c>
      <c r="B404">
        <v>69</v>
      </c>
      <c r="C404">
        <v>165</v>
      </c>
      <c r="D404">
        <v>83</v>
      </c>
      <c r="E404">
        <v>100</v>
      </c>
      <c r="F404" t="s">
        <v>343</v>
      </c>
      <c r="G404" t="s">
        <v>51</v>
      </c>
      <c r="H404">
        <v>3</v>
      </c>
      <c r="I404">
        <v>5</v>
      </c>
      <c r="J404">
        <v>0</v>
      </c>
      <c r="K404">
        <v>1</v>
      </c>
      <c r="L404">
        <v>0</v>
      </c>
      <c r="M404">
        <v>0</v>
      </c>
      <c r="N404">
        <v>1</v>
      </c>
    </row>
    <row r="405" spans="1:14">
      <c r="A405" t="e">
        <f ca="1">E00251518822121</f>
        <v>#NAME?</v>
      </c>
      <c r="B405" t="s">
        <v>46</v>
      </c>
      <c r="C405">
        <v>186</v>
      </c>
      <c r="D405">
        <v>103</v>
      </c>
      <c r="E405">
        <v>109</v>
      </c>
      <c r="F405" t="s">
        <v>902</v>
      </c>
      <c r="G405" t="s">
        <v>87</v>
      </c>
      <c r="H405">
        <v>3</v>
      </c>
      <c r="I405">
        <v>5</v>
      </c>
      <c r="J405">
        <v>0</v>
      </c>
      <c r="K405">
        <v>1</v>
      </c>
      <c r="L405">
        <v>0</v>
      </c>
      <c r="M405">
        <v>1</v>
      </c>
      <c r="N405">
        <v>2</v>
      </c>
    </row>
    <row r="406" spans="1:14">
      <c r="A406" t="e">
        <f ca="1">E00251518851921</f>
        <v>#NAME?</v>
      </c>
      <c r="B406">
        <v>125</v>
      </c>
      <c r="C406">
        <v>179</v>
      </c>
      <c r="D406">
        <v>139</v>
      </c>
      <c r="E406">
        <v>131</v>
      </c>
      <c r="F406" t="s">
        <v>903</v>
      </c>
      <c r="G406" t="s">
        <v>494</v>
      </c>
      <c r="H406">
        <v>4</v>
      </c>
      <c r="I406">
        <v>7</v>
      </c>
      <c r="J406">
        <v>1</v>
      </c>
      <c r="K406">
        <v>3</v>
      </c>
      <c r="L406">
        <v>1</v>
      </c>
      <c r="M406">
        <v>1</v>
      </c>
      <c r="N406">
        <v>3</v>
      </c>
    </row>
    <row r="407" spans="1:14">
      <c r="A407" t="e">
        <f ca="1">E00251518868021</f>
        <v>#NAME?</v>
      </c>
      <c r="B407">
        <v>71</v>
      </c>
      <c r="C407">
        <v>169</v>
      </c>
      <c r="D407">
        <v>95</v>
      </c>
      <c r="E407">
        <v>104</v>
      </c>
      <c r="F407" t="s">
        <v>904</v>
      </c>
      <c r="G407" t="s">
        <v>93</v>
      </c>
      <c r="H407">
        <v>2</v>
      </c>
      <c r="I407">
        <v>4</v>
      </c>
      <c r="J407">
        <v>0</v>
      </c>
      <c r="K407">
        <v>1</v>
      </c>
      <c r="L407">
        <v>0</v>
      </c>
      <c r="M407">
        <v>0</v>
      </c>
      <c r="N407">
        <v>0</v>
      </c>
    </row>
    <row r="408" spans="1:14">
      <c r="A408" t="e">
        <f ca="1">E00251518870221</f>
        <v>#NAME?</v>
      </c>
      <c r="B408">
        <v>75</v>
      </c>
      <c r="C408">
        <v>162</v>
      </c>
      <c r="D408">
        <v>87</v>
      </c>
      <c r="E408">
        <v>111</v>
      </c>
      <c r="F408" t="s">
        <v>905</v>
      </c>
      <c r="G408" t="s">
        <v>27</v>
      </c>
      <c r="H408">
        <v>3</v>
      </c>
      <c r="I408">
        <v>5</v>
      </c>
      <c r="J408">
        <v>0</v>
      </c>
      <c r="K408">
        <v>1</v>
      </c>
      <c r="L408">
        <v>0</v>
      </c>
      <c r="M408">
        <v>0</v>
      </c>
      <c r="N408">
        <v>1</v>
      </c>
    </row>
    <row r="409" spans="1:14">
      <c r="A409" t="e">
        <f ca="1">E00251518871921</f>
        <v>#NAME?</v>
      </c>
      <c r="B409">
        <v>72</v>
      </c>
      <c r="C409">
        <v>165</v>
      </c>
      <c r="D409">
        <v>87</v>
      </c>
      <c r="E409">
        <v>96</v>
      </c>
      <c r="F409" t="s">
        <v>84</v>
      </c>
      <c r="G409" t="s">
        <v>93</v>
      </c>
      <c r="H409">
        <v>3</v>
      </c>
      <c r="I409">
        <v>5</v>
      </c>
      <c r="J409">
        <v>0</v>
      </c>
      <c r="K409">
        <v>1</v>
      </c>
      <c r="L409">
        <v>0</v>
      </c>
      <c r="M409">
        <v>0</v>
      </c>
      <c r="N409">
        <v>1</v>
      </c>
    </row>
    <row r="410" spans="1:14">
      <c r="A410" t="e">
        <f ca="1">E00251518872621</f>
        <v>#NAME?</v>
      </c>
      <c r="B410">
        <v>62</v>
      </c>
      <c r="C410">
        <v>170</v>
      </c>
      <c r="D410">
        <v>74</v>
      </c>
      <c r="E410">
        <v>85</v>
      </c>
      <c r="F410" t="s">
        <v>906</v>
      </c>
      <c r="G410" t="s">
        <v>60</v>
      </c>
      <c r="H410">
        <v>2</v>
      </c>
      <c r="I410">
        <v>4</v>
      </c>
      <c r="J410">
        <v>0</v>
      </c>
      <c r="K410">
        <v>1</v>
      </c>
      <c r="L410">
        <v>0</v>
      </c>
      <c r="M410">
        <v>0</v>
      </c>
      <c r="N410">
        <v>0</v>
      </c>
    </row>
    <row r="411" spans="1:14">
      <c r="A411" t="e">
        <f ca="1">E00251518873421</f>
        <v>#NAME?</v>
      </c>
      <c r="B411">
        <v>72</v>
      </c>
      <c r="C411">
        <v>160</v>
      </c>
      <c r="D411">
        <v>96</v>
      </c>
      <c r="E411">
        <v>106</v>
      </c>
      <c r="F411" t="s">
        <v>907</v>
      </c>
      <c r="G411" t="s">
        <v>93</v>
      </c>
      <c r="H411">
        <v>3</v>
      </c>
      <c r="I411">
        <v>5</v>
      </c>
      <c r="J411">
        <v>0</v>
      </c>
      <c r="K411">
        <v>3</v>
      </c>
      <c r="L411">
        <v>1</v>
      </c>
      <c r="M411">
        <v>1</v>
      </c>
      <c r="N411">
        <v>2</v>
      </c>
    </row>
    <row r="412" spans="1:14">
      <c r="A412" t="e">
        <f ca="1">E00251518877721</f>
        <v>#NAME?</v>
      </c>
      <c r="B412">
        <v>99</v>
      </c>
      <c r="C412">
        <v>154</v>
      </c>
      <c r="D412">
        <v>122</v>
      </c>
      <c r="E412">
        <v>132</v>
      </c>
      <c r="F412" t="s">
        <v>908</v>
      </c>
      <c r="G412" t="s">
        <v>79</v>
      </c>
      <c r="H412">
        <v>4</v>
      </c>
      <c r="I412">
        <v>8</v>
      </c>
      <c r="J412">
        <v>1</v>
      </c>
      <c r="K412">
        <v>3</v>
      </c>
      <c r="L412">
        <v>1</v>
      </c>
      <c r="M412">
        <v>1</v>
      </c>
      <c r="N412">
        <v>4</v>
      </c>
    </row>
    <row r="413" spans="1:14">
      <c r="A413" t="e">
        <f ca="1">E00251518886021</f>
        <v>#NAME?</v>
      </c>
      <c r="B413" t="s">
        <v>909</v>
      </c>
      <c r="C413">
        <v>170</v>
      </c>
      <c r="D413" t="s">
        <v>393</v>
      </c>
      <c r="E413">
        <v>116</v>
      </c>
      <c r="F413" t="s">
        <v>50</v>
      </c>
      <c r="G413" t="s">
        <v>494</v>
      </c>
      <c r="H413">
        <v>4</v>
      </c>
      <c r="I413">
        <v>7</v>
      </c>
      <c r="J413">
        <v>1</v>
      </c>
      <c r="K413">
        <v>3</v>
      </c>
      <c r="L413">
        <v>1</v>
      </c>
      <c r="M413">
        <v>1</v>
      </c>
      <c r="N413">
        <v>3</v>
      </c>
    </row>
    <row r="414" spans="1:14">
      <c r="A414" t="e">
        <f ca="1">E00251518887521</f>
        <v>#NAME?</v>
      </c>
      <c r="B414">
        <v>69</v>
      </c>
      <c r="C414">
        <v>158</v>
      </c>
      <c r="D414">
        <v>77</v>
      </c>
      <c r="E414">
        <v>102</v>
      </c>
      <c r="F414" t="s">
        <v>466</v>
      </c>
      <c r="G414" t="s">
        <v>89</v>
      </c>
      <c r="H414">
        <v>3</v>
      </c>
      <c r="I414">
        <v>5</v>
      </c>
      <c r="J414">
        <v>0</v>
      </c>
      <c r="K414">
        <v>1</v>
      </c>
      <c r="L414">
        <v>0</v>
      </c>
      <c r="M414">
        <v>0</v>
      </c>
      <c r="N414">
        <v>1</v>
      </c>
    </row>
    <row r="415" spans="1:14">
      <c r="A415" t="e">
        <f ca="1">E00251518890621</f>
        <v>#NAME?</v>
      </c>
      <c r="B415">
        <v>84</v>
      </c>
      <c r="C415">
        <v>166</v>
      </c>
      <c r="D415">
        <v>107</v>
      </c>
      <c r="E415">
        <v>109</v>
      </c>
      <c r="F415" t="s">
        <v>238</v>
      </c>
      <c r="G415" t="s">
        <v>121</v>
      </c>
      <c r="H415">
        <v>4</v>
      </c>
      <c r="I415">
        <v>6</v>
      </c>
      <c r="J415">
        <v>1</v>
      </c>
      <c r="K415">
        <v>2</v>
      </c>
      <c r="L415">
        <v>0</v>
      </c>
      <c r="M415">
        <v>1</v>
      </c>
      <c r="N415">
        <v>3</v>
      </c>
    </row>
    <row r="416" spans="1:14">
      <c r="A416" t="e">
        <f ca="1">E00251518891821</f>
        <v>#NAME?</v>
      </c>
      <c r="B416">
        <v>93</v>
      </c>
      <c r="C416">
        <v>178</v>
      </c>
      <c r="D416">
        <v>98</v>
      </c>
      <c r="E416">
        <v>101</v>
      </c>
      <c r="F416" t="s">
        <v>910</v>
      </c>
      <c r="G416" t="s">
        <v>65</v>
      </c>
      <c r="H416">
        <v>3</v>
      </c>
      <c r="I416">
        <v>5</v>
      </c>
      <c r="J416">
        <v>0</v>
      </c>
      <c r="K416">
        <v>2</v>
      </c>
      <c r="L416">
        <v>0</v>
      </c>
      <c r="M416">
        <v>0</v>
      </c>
      <c r="N416">
        <v>1</v>
      </c>
    </row>
    <row r="417" spans="1:14">
      <c r="A417" t="e">
        <f ca="1">E00251524951321</f>
        <v>#NAME?</v>
      </c>
      <c r="B417" t="s">
        <v>911</v>
      </c>
      <c r="C417" t="s">
        <v>912</v>
      </c>
      <c r="D417" t="s">
        <v>913</v>
      </c>
      <c r="E417" t="s">
        <v>914</v>
      </c>
      <c r="F417" t="s">
        <v>915</v>
      </c>
      <c r="G417">
        <v>1</v>
      </c>
      <c r="H417">
        <v>4</v>
      </c>
      <c r="I417">
        <v>7</v>
      </c>
      <c r="J417">
        <v>1</v>
      </c>
      <c r="K417">
        <v>3</v>
      </c>
      <c r="L417">
        <v>1</v>
      </c>
      <c r="M417">
        <v>1</v>
      </c>
      <c r="N417">
        <v>3</v>
      </c>
    </row>
    <row r="418" spans="1:14">
      <c r="A418" t="e">
        <f ca="1">E00251524952721</f>
        <v>#NAME?</v>
      </c>
      <c r="B418" t="s">
        <v>916</v>
      </c>
      <c r="C418" t="s">
        <v>917</v>
      </c>
      <c r="D418" t="s">
        <v>258</v>
      </c>
      <c r="E418" t="s">
        <v>264</v>
      </c>
      <c r="F418" t="s">
        <v>918</v>
      </c>
      <c r="G418" t="s">
        <v>919</v>
      </c>
      <c r="H418">
        <v>2</v>
      </c>
      <c r="I418">
        <v>4</v>
      </c>
      <c r="J418">
        <v>0</v>
      </c>
      <c r="K418">
        <v>1</v>
      </c>
      <c r="L418">
        <v>0</v>
      </c>
      <c r="M418">
        <v>0</v>
      </c>
      <c r="N418">
        <v>0</v>
      </c>
    </row>
    <row r="419" spans="1:14">
      <c r="A419" t="e">
        <f ca="1">E00251524953821</f>
        <v>#NAME?</v>
      </c>
      <c r="B419" t="s">
        <v>920</v>
      </c>
      <c r="C419" t="s">
        <v>527</v>
      </c>
      <c r="D419">
        <v>103</v>
      </c>
      <c r="E419" t="s">
        <v>106</v>
      </c>
      <c r="F419" t="s">
        <v>921</v>
      </c>
      <c r="G419" t="s">
        <v>43</v>
      </c>
      <c r="H419">
        <v>3</v>
      </c>
      <c r="I419">
        <v>5</v>
      </c>
      <c r="J419">
        <v>0</v>
      </c>
      <c r="K419">
        <v>2</v>
      </c>
      <c r="L419">
        <v>0</v>
      </c>
      <c r="M419">
        <v>1</v>
      </c>
      <c r="N419">
        <v>2</v>
      </c>
    </row>
    <row r="420" spans="1:14">
      <c r="A420" t="e">
        <f ca="1">E00251524954421</f>
        <v>#NAME?</v>
      </c>
      <c r="B420" t="s">
        <v>922</v>
      </c>
      <c r="C420" t="s">
        <v>923</v>
      </c>
      <c r="D420" t="s">
        <v>924</v>
      </c>
      <c r="E420" t="s">
        <v>925</v>
      </c>
      <c r="F420" t="s">
        <v>926</v>
      </c>
      <c r="G420" t="s">
        <v>65</v>
      </c>
      <c r="H420">
        <v>3</v>
      </c>
      <c r="I420">
        <v>5</v>
      </c>
      <c r="J420">
        <v>0</v>
      </c>
      <c r="K420">
        <v>2</v>
      </c>
      <c r="L420">
        <v>0</v>
      </c>
      <c r="M420">
        <v>0</v>
      </c>
      <c r="N420">
        <v>1</v>
      </c>
    </row>
    <row r="421" spans="1:14">
      <c r="A421" t="e">
        <f ca="1">E00251524954521</f>
        <v>#NAME?</v>
      </c>
      <c r="B421" t="s">
        <v>927</v>
      </c>
      <c r="C421" t="s">
        <v>928</v>
      </c>
      <c r="D421" t="s">
        <v>929</v>
      </c>
      <c r="E421" t="s">
        <v>930</v>
      </c>
      <c r="F421" t="s">
        <v>931</v>
      </c>
      <c r="G421" t="s">
        <v>60</v>
      </c>
      <c r="H421">
        <v>2</v>
      </c>
      <c r="I421">
        <v>4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>
      <c r="A422" t="e">
        <f ca="1">E00251524954821</f>
        <v>#NAME?</v>
      </c>
      <c r="B422" t="s">
        <v>20</v>
      </c>
      <c r="C422" t="s">
        <v>932</v>
      </c>
      <c r="D422" t="s">
        <v>848</v>
      </c>
      <c r="E422" t="s">
        <v>407</v>
      </c>
      <c r="F422" t="s">
        <v>933</v>
      </c>
      <c r="G422" t="s">
        <v>76</v>
      </c>
      <c r="H422">
        <v>3</v>
      </c>
      <c r="I422">
        <v>5</v>
      </c>
      <c r="J422">
        <v>0</v>
      </c>
      <c r="K422">
        <v>3</v>
      </c>
      <c r="L422">
        <v>1</v>
      </c>
      <c r="M422">
        <v>1</v>
      </c>
      <c r="N422">
        <v>2</v>
      </c>
    </row>
    <row r="423" spans="1:14">
      <c r="A423" t="e">
        <f ca="1">E00251524955621</f>
        <v>#NAME?</v>
      </c>
      <c r="B423">
        <v>80</v>
      </c>
      <c r="C423" t="s">
        <v>934</v>
      </c>
      <c r="D423" t="s">
        <v>201</v>
      </c>
      <c r="E423" t="s">
        <v>935</v>
      </c>
      <c r="F423" t="s">
        <v>936</v>
      </c>
      <c r="G423" t="s">
        <v>37</v>
      </c>
      <c r="H423">
        <v>4</v>
      </c>
      <c r="I423">
        <v>6</v>
      </c>
      <c r="J423">
        <v>1</v>
      </c>
      <c r="K423">
        <v>3</v>
      </c>
      <c r="L423">
        <v>1</v>
      </c>
      <c r="M423">
        <v>1</v>
      </c>
      <c r="N423">
        <v>3</v>
      </c>
    </row>
    <row r="424" spans="1:14">
      <c r="A424" t="e">
        <f ca="1">E00251524957221</f>
        <v>#NAME?</v>
      </c>
      <c r="B424" t="s">
        <v>937</v>
      </c>
      <c r="C424" t="s">
        <v>938</v>
      </c>
      <c r="D424" t="s">
        <v>357</v>
      </c>
      <c r="E424" t="s">
        <v>939</v>
      </c>
      <c r="F424" t="s">
        <v>940</v>
      </c>
      <c r="G424" t="s">
        <v>65</v>
      </c>
      <c r="H424">
        <v>3</v>
      </c>
      <c r="I424">
        <v>5</v>
      </c>
      <c r="J424">
        <v>0</v>
      </c>
      <c r="K424">
        <v>2</v>
      </c>
      <c r="L424">
        <v>0</v>
      </c>
      <c r="M424">
        <v>0</v>
      </c>
      <c r="N424">
        <v>1</v>
      </c>
    </row>
    <row r="425" spans="1:14">
      <c r="A425" t="e">
        <f ca="1">E00251524958821</f>
        <v>#NAME?</v>
      </c>
      <c r="B425" t="s">
        <v>941</v>
      </c>
      <c r="C425" t="s">
        <v>942</v>
      </c>
      <c r="D425" t="s">
        <v>943</v>
      </c>
      <c r="E425" t="s">
        <v>944</v>
      </c>
      <c r="F425" t="s">
        <v>945</v>
      </c>
      <c r="G425" t="s">
        <v>231</v>
      </c>
      <c r="H425">
        <v>4</v>
      </c>
      <c r="I425">
        <v>8</v>
      </c>
      <c r="J425">
        <v>1</v>
      </c>
      <c r="K425">
        <v>3</v>
      </c>
      <c r="L425">
        <v>1</v>
      </c>
      <c r="M425">
        <v>1</v>
      </c>
      <c r="N425">
        <v>4</v>
      </c>
    </row>
    <row r="426" spans="1:14">
      <c r="A426" t="e">
        <f ca="1">E00251524963521</f>
        <v>#NAME?</v>
      </c>
      <c r="B426" t="s">
        <v>946</v>
      </c>
      <c r="C426" t="s">
        <v>947</v>
      </c>
      <c r="D426" t="s">
        <v>165</v>
      </c>
      <c r="E426" t="s">
        <v>948</v>
      </c>
      <c r="F426" t="s">
        <v>949</v>
      </c>
      <c r="G426" t="s">
        <v>37</v>
      </c>
      <c r="H426">
        <v>2</v>
      </c>
      <c r="I426">
        <v>4</v>
      </c>
      <c r="J426">
        <v>0</v>
      </c>
      <c r="K426">
        <v>1</v>
      </c>
      <c r="L426">
        <v>0</v>
      </c>
      <c r="M426">
        <v>0</v>
      </c>
      <c r="N426">
        <v>0</v>
      </c>
    </row>
    <row r="427" spans="1:14">
      <c r="A427" t="e">
        <f ca="1">E00251524964221</f>
        <v>#NAME?</v>
      </c>
      <c r="B427" t="s">
        <v>496</v>
      </c>
      <c r="C427" t="s">
        <v>950</v>
      </c>
      <c r="D427" t="s">
        <v>951</v>
      </c>
      <c r="E427" t="s">
        <v>952</v>
      </c>
      <c r="F427" t="s">
        <v>953</v>
      </c>
      <c r="G427" t="s">
        <v>51</v>
      </c>
      <c r="H427">
        <v>3</v>
      </c>
      <c r="I427">
        <v>5</v>
      </c>
      <c r="J427">
        <v>0</v>
      </c>
      <c r="K427">
        <v>1</v>
      </c>
      <c r="L427">
        <v>0</v>
      </c>
      <c r="M427">
        <v>0</v>
      </c>
      <c r="N427">
        <v>1</v>
      </c>
    </row>
    <row r="428" spans="1:14">
      <c r="A428" t="e">
        <f ca="1">E00251524964921</f>
        <v>#NAME?</v>
      </c>
      <c r="B428" t="s">
        <v>671</v>
      </c>
      <c r="C428">
        <v>185</v>
      </c>
      <c r="D428" t="s">
        <v>274</v>
      </c>
      <c r="E428" t="s">
        <v>954</v>
      </c>
      <c r="F428" t="s">
        <v>955</v>
      </c>
      <c r="G428" t="s">
        <v>76</v>
      </c>
      <c r="H428">
        <v>3</v>
      </c>
      <c r="I428">
        <v>5</v>
      </c>
      <c r="J428">
        <v>0</v>
      </c>
      <c r="K428">
        <v>1</v>
      </c>
      <c r="L428">
        <v>0</v>
      </c>
      <c r="M428">
        <v>0</v>
      </c>
      <c r="N428">
        <v>1</v>
      </c>
    </row>
    <row r="429" spans="1:14">
      <c r="A429" t="e">
        <f ca="1">E00251524981821</f>
        <v>#NAME?</v>
      </c>
      <c r="B429" t="s">
        <v>956</v>
      </c>
      <c r="C429" t="s">
        <v>957</v>
      </c>
      <c r="D429">
        <v>88</v>
      </c>
      <c r="E429">
        <v>96</v>
      </c>
      <c r="F429" t="s">
        <v>958</v>
      </c>
      <c r="G429" t="s">
        <v>79</v>
      </c>
      <c r="H429">
        <v>3</v>
      </c>
      <c r="I429">
        <v>5</v>
      </c>
      <c r="J429">
        <v>0</v>
      </c>
      <c r="K429">
        <v>1</v>
      </c>
      <c r="L429">
        <v>0</v>
      </c>
      <c r="M429">
        <v>0</v>
      </c>
      <c r="N429">
        <v>1</v>
      </c>
    </row>
    <row r="430" spans="1:14">
      <c r="A430" t="e">
        <f ca="1">E00251524982021</f>
        <v>#NAME?</v>
      </c>
      <c r="B430" t="s">
        <v>959</v>
      </c>
      <c r="C430">
        <v>175</v>
      </c>
      <c r="D430">
        <v>99</v>
      </c>
      <c r="E430">
        <v>106</v>
      </c>
      <c r="F430" t="s">
        <v>960</v>
      </c>
      <c r="G430" t="s">
        <v>74</v>
      </c>
      <c r="H430">
        <v>4</v>
      </c>
      <c r="I430">
        <v>6</v>
      </c>
      <c r="J430">
        <v>1</v>
      </c>
      <c r="K430">
        <v>1</v>
      </c>
      <c r="L430">
        <v>0</v>
      </c>
      <c r="M430">
        <v>0</v>
      </c>
      <c r="N430">
        <v>2</v>
      </c>
    </row>
    <row r="431" spans="1:14">
      <c r="A431" t="e">
        <f ca="1">E00251524984521</f>
        <v>#NAME?</v>
      </c>
      <c r="B431">
        <v>74</v>
      </c>
      <c r="C431" t="s">
        <v>961</v>
      </c>
      <c r="D431">
        <v>77</v>
      </c>
      <c r="E431">
        <v>96</v>
      </c>
      <c r="F431" t="s">
        <v>962</v>
      </c>
      <c r="G431" t="s">
        <v>131</v>
      </c>
      <c r="H431">
        <v>2</v>
      </c>
      <c r="I431">
        <v>4</v>
      </c>
      <c r="J431">
        <v>0</v>
      </c>
      <c r="K431">
        <v>1</v>
      </c>
      <c r="L431">
        <v>0</v>
      </c>
      <c r="M431">
        <v>0</v>
      </c>
      <c r="N431">
        <v>0</v>
      </c>
    </row>
    <row r="432" spans="1:14">
      <c r="A432" t="e">
        <f ca="1">E00251524984921</f>
        <v>#NAME?</v>
      </c>
      <c r="B432" t="s">
        <v>963</v>
      </c>
      <c r="C432" t="s">
        <v>586</v>
      </c>
      <c r="D432">
        <v>63</v>
      </c>
      <c r="E432">
        <v>93</v>
      </c>
      <c r="F432" t="s">
        <v>964</v>
      </c>
      <c r="G432" t="s">
        <v>769</v>
      </c>
      <c r="H432">
        <v>2</v>
      </c>
      <c r="I432">
        <v>4</v>
      </c>
      <c r="J432">
        <v>0</v>
      </c>
      <c r="K432">
        <v>1</v>
      </c>
      <c r="L432">
        <v>0</v>
      </c>
      <c r="M432">
        <v>0</v>
      </c>
      <c r="N432">
        <v>0</v>
      </c>
    </row>
    <row r="433" spans="1:14">
      <c r="A433" t="e">
        <f ca="1">E00251524986621</f>
        <v>#NAME?</v>
      </c>
      <c r="B433" t="s">
        <v>684</v>
      </c>
      <c r="C433" t="s">
        <v>965</v>
      </c>
      <c r="D433">
        <v>94</v>
      </c>
      <c r="E433">
        <v>120</v>
      </c>
      <c r="F433" t="s">
        <v>966</v>
      </c>
      <c r="G433" t="s">
        <v>27</v>
      </c>
      <c r="H433">
        <v>3</v>
      </c>
      <c r="I433">
        <v>5</v>
      </c>
      <c r="J433">
        <v>0</v>
      </c>
      <c r="K433">
        <v>1</v>
      </c>
      <c r="L433">
        <v>0</v>
      </c>
      <c r="M433">
        <v>0</v>
      </c>
      <c r="N433">
        <v>1</v>
      </c>
    </row>
    <row r="434" spans="1:14">
      <c r="A434" t="e">
        <f ca="1">E00251524987321</f>
        <v>#NAME?</v>
      </c>
      <c r="B434" t="s">
        <v>575</v>
      </c>
      <c r="C434">
        <v>176</v>
      </c>
      <c r="D434">
        <v>106</v>
      </c>
      <c r="E434">
        <v>115</v>
      </c>
      <c r="F434" t="s">
        <v>967</v>
      </c>
      <c r="G434" t="s">
        <v>79</v>
      </c>
      <c r="H434">
        <v>4</v>
      </c>
      <c r="I434">
        <v>6</v>
      </c>
      <c r="J434">
        <v>1</v>
      </c>
      <c r="K434">
        <v>1</v>
      </c>
      <c r="L434">
        <v>0</v>
      </c>
      <c r="M434">
        <v>1</v>
      </c>
      <c r="N434">
        <v>3</v>
      </c>
    </row>
    <row r="435" spans="1:14">
      <c r="A435" t="e">
        <f ca="1">E00251524989121</f>
        <v>#NAME?</v>
      </c>
      <c r="B435" t="s">
        <v>968</v>
      </c>
      <c r="C435">
        <v>165</v>
      </c>
      <c r="D435" t="s">
        <v>510</v>
      </c>
      <c r="E435" t="s">
        <v>924</v>
      </c>
      <c r="F435" t="s">
        <v>969</v>
      </c>
      <c r="G435" t="s">
        <v>31</v>
      </c>
      <c r="H435">
        <v>2</v>
      </c>
      <c r="I435">
        <v>4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>
      <c r="A436" t="e">
        <f ca="1">E00251524989521</f>
        <v>#NAME?</v>
      </c>
      <c r="B436" t="s">
        <v>453</v>
      </c>
      <c r="C436" t="s">
        <v>331</v>
      </c>
      <c r="D436" t="s">
        <v>970</v>
      </c>
      <c r="E436" t="s">
        <v>753</v>
      </c>
      <c r="F436" t="s">
        <v>734</v>
      </c>
      <c r="G436" t="s">
        <v>43</v>
      </c>
      <c r="H436">
        <v>3</v>
      </c>
      <c r="I436">
        <v>5</v>
      </c>
      <c r="J436">
        <v>0</v>
      </c>
      <c r="K436">
        <v>2</v>
      </c>
      <c r="L436">
        <v>0</v>
      </c>
      <c r="M436">
        <v>0</v>
      </c>
      <c r="N436">
        <v>1</v>
      </c>
    </row>
    <row r="437" spans="1:14">
      <c r="A437" t="e">
        <f ca="1">E00251524991421</f>
        <v>#NAME?</v>
      </c>
      <c r="B437" t="s">
        <v>971</v>
      </c>
      <c r="C437" t="s">
        <v>972</v>
      </c>
      <c r="D437">
        <v>90</v>
      </c>
      <c r="E437" t="s">
        <v>380</v>
      </c>
      <c r="F437" t="s">
        <v>973</v>
      </c>
      <c r="G437" t="s">
        <v>121</v>
      </c>
      <c r="H437">
        <v>2</v>
      </c>
      <c r="I437">
        <v>4</v>
      </c>
      <c r="J437">
        <v>0</v>
      </c>
      <c r="K437">
        <v>2</v>
      </c>
      <c r="L437">
        <v>0</v>
      </c>
      <c r="M437">
        <v>0</v>
      </c>
      <c r="N437">
        <v>0</v>
      </c>
    </row>
    <row r="438" spans="1:14">
      <c r="A438" t="e">
        <f ca="1">E00251524992321</f>
        <v>#NAME?</v>
      </c>
      <c r="B438">
        <v>84</v>
      </c>
      <c r="C438" t="s">
        <v>974</v>
      </c>
      <c r="D438">
        <v>96</v>
      </c>
      <c r="E438">
        <v>102</v>
      </c>
      <c r="F438" t="s">
        <v>975</v>
      </c>
      <c r="G438" t="s">
        <v>87</v>
      </c>
      <c r="H438">
        <v>3</v>
      </c>
      <c r="I438">
        <v>5</v>
      </c>
      <c r="J438">
        <v>0</v>
      </c>
      <c r="K438">
        <v>1</v>
      </c>
      <c r="L438">
        <v>0</v>
      </c>
      <c r="M438">
        <v>0</v>
      </c>
      <c r="N438">
        <v>1</v>
      </c>
    </row>
    <row r="439" spans="1:14">
      <c r="A439" t="e">
        <f ca="1">E00251524992721</f>
        <v>#NAME?</v>
      </c>
      <c r="B439" t="s">
        <v>976</v>
      </c>
      <c r="C439" t="s">
        <v>977</v>
      </c>
      <c r="D439">
        <v>111</v>
      </c>
      <c r="E439">
        <v>128</v>
      </c>
      <c r="F439" t="s">
        <v>978</v>
      </c>
      <c r="G439" t="s">
        <v>60</v>
      </c>
      <c r="H439">
        <v>4</v>
      </c>
      <c r="I439">
        <v>7</v>
      </c>
      <c r="J439">
        <v>1</v>
      </c>
      <c r="K439">
        <v>1</v>
      </c>
      <c r="L439">
        <v>0</v>
      </c>
      <c r="M439">
        <v>1</v>
      </c>
      <c r="N439">
        <v>3</v>
      </c>
    </row>
    <row r="440" spans="1:14">
      <c r="A440" t="e">
        <f ca="1">E00251524994121</f>
        <v>#NAME?</v>
      </c>
      <c r="B440" t="s">
        <v>29</v>
      </c>
      <c r="C440">
        <v>156</v>
      </c>
      <c r="D440" t="s">
        <v>263</v>
      </c>
      <c r="E440" t="s">
        <v>979</v>
      </c>
      <c r="F440" t="s">
        <v>980</v>
      </c>
      <c r="G440" t="s">
        <v>79</v>
      </c>
      <c r="H440">
        <v>4</v>
      </c>
      <c r="I440">
        <v>6</v>
      </c>
      <c r="J440">
        <v>1</v>
      </c>
      <c r="K440">
        <v>1</v>
      </c>
      <c r="L440">
        <v>0</v>
      </c>
      <c r="M440">
        <v>0</v>
      </c>
      <c r="N440">
        <v>2</v>
      </c>
    </row>
    <row r="441" spans="1:14">
      <c r="A441" t="e">
        <f ca="1">E00251524995121</f>
        <v>#NAME?</v>
      </c>
      <c r="B441" t="s">
        <v>981</v>
      </c>
      <c r="C441" t="s">
        <v>982</v>
      </c>
      <c r="D441" t="s">
        <v>458</v>
      </c>
      <c r="E441">
        <v>103</v>
      </c>
      <c r="F441" t="s">
        <v>907</v>
      </c>
      <c r="G441" t="s">
        <v>23</v>
      </c>
      <c r="H441">
        <v>3</v>
      </c>
      <c r="I441">
        <v>5</v>
      </c>
      <c r="J441">
        <v>0</v>
      </c>
      <c r="K441">
        <v>3</v>
      </c>
      <c r="L441">
        <v>1</v>
      </c>
      <c r="M441">
        <v>0</v>
      </c>
      <c r="N441">
        <v>1</v>
      </c>
    </row>
    <row r="442" spans="1:14">
      <c r="A442" t="e">
        <f ca="1">E00251524997621</f>
        <v>#NAME?</v>
      </c>
      <c r="B442" t="s">
        <v>694</v>
      </c>
      <c r="C442" t="s">
        <v>388</v>
      </c>
      <c r="D442" t="s">
        <v>983</v>
      </c>
      <c r="E442">
        <v>103</v>
      </c>
      <c r="F442" t="s">
        <v>926</v>
      </c>
      <c r="G442" t="s">
        <v>87</v>
      </c>
      <c r="H442">
        <v>3</v>
      </c>
      <c r="I442">
        <v>5</v>
      </c>
      <c r="J442">
        <v>0</v>
      </c>
      <c r="K442">
        <v>1</v>
      </c>
      <c r="L442">
        <v>0</v>
      </c>
      <c r="M442">
        <v>0</v>
      </c>
      <c r="N442">
        <v>1</v>
      </c>
    </row>
    <row r="443" spans="1:14">
      <c r="A443" t="e">
        <f ca="1">E00251524997721</f>
        <v>#NAME?</v>
      </c>
      <c r="B443" t="s">
        <v>984</v>
      </c>
      <c r="C443" t="s">
        <v>614</v>
      </c>
      <c r="D443" t="s">
        <v>985</v>
      </c>
      <c r="E443" t="s">
        <v>986</v>
      </c>
      <c r="F443" t="s">
        <v>372</v>
      </c>
      <c r="G443" t="s">
        <v>87</v>
      </c>
      <c r="H443">
        <v>2</v>
      </c>
      <c r="I443">
        <v>4</v>
      </c>
      <c r="J443">
        <v>0</v>
      </c>
      <c r="K443">
        <v>1</v>
      </c>
      <c r="L443">
        <v>0</v>
      </c>
      <c r="M443">
        <v>0</v>
      </c>
      <c r="N443">
        <v>0</v>
      </c>
    </row>
    <row r="444" spans="1:14">
      <c r="A444" t="e">
        <f ca="1">E00251524998121</f>
        <v>#NAME?</v>
      </c>
      <c r="B444" t="s">
        <v>639</v>
      </c>
      <c r="C444" t="s">
        <v>987</v>
      </c>
      <c r="D444" t="s">
        <v>988</v>
      </c>
      <c r="E444" t="s">
        <v>646</v>
      </c>
      <c r="F444" t="s">
        <v>989</v>
      </c>
      <c r="G444" t="s">
        <v>249</v>
      </c>
      <c r="H444">
        <v>3</v>
      </c>
      <c r="I444">
        <v>5</v>
      </c>
      <c r="J444">
        <v>0</v>
      </c>
      <c r="K444">
        <v>1</v>
      </c>
      <c r="L444">
        <v>0</v>
      </c>
      <c r="M444">
        <v>0</v>
      </c>
      <c r="N444">
        <v>1</v>
      </c>
    </row>
    <row r="445" spans="1:14">
      <c r="A445" t="e">
        <f ca="1">E00251524998621</f>
        <v>#NAME?</v>
      </c>
      <c r="B445" t="s">
        <v>990</v>
      </c>
      <c r="C445">
        <v>163</v>
      </c>
      <c r="D445" t="s">
        <v>991</v>
      </c>
      <c r="E445" t="s">
        <v>417</v>
      </c>
      <c r="F445" t="s">
        <v>728</v>
      </c>
      <c r="G445" t="s">
        <v>249</v>
      </c>
      <c r="H445">
        <v>3</v>
      </c>
      <c r="I445">
        <v>5</v>
      </c>
      <c r="J445">
        <v>0</v>
      </c>
      <c r="K445">
        <v>1</v>
      </c>
      <c r="L445">
        <v>0</v>
      </c>
      <c r="M445">
        <v>0</v>
      </c>
      <c r="N445">
        <v>1</v>
      </c>
    </row>
    <row r="446" spans="1:14">
      <c r="A446" t="e">
        <f ca="1">E00251524999421</f>
        <v>#NAME?</v>
      </c>
      <c r="B446" t="s">
        <v>44</v>
      </c>
      <c r="C446" t="s">
        <v>992</v>
      </c>
      <c r="D446" t="s">
        <v>993</v>
      </c>
      <c r="E446">
        <v>99</v>
      </c>
      <c r="F446" t="s">
        <v>994</v>
      </c>
      <c r="G446" t="s">
        <v>27</v>
      </c>
      <c r="H446">
        <v>2</v>
      </c>
      <c r="I446">
        <v>4</v>
      </c>
      <c r="J446">
        <v>0</v>
      </c>
      <c r="K446">
        <v>1</v>
      </c>
      <c r="L446">
        <v>0</v>
      </c>
      <c r="M446">
        <v>0</v>
      </c>
      <c r="N446">
        <v>0</v>
      </c>
    </row>
    <row r="447" spans="1:14">
      <c r="A447" t="e">
        <f ca="1">E00251524999521</f>
        <v>#NAME?</v>
      </c>
      <c r="B447" t="s">
        <v>995</v>
      </c>
      <c r="C447" t="s">
        <v>996</v>
      </c>
      <c r="D447">
        <v>68</v>
      </c>
      <c r="E447" t="s">
        <v>997</v>
      </c>
      <c r="F447" t="s">
        <v>204</v>
      </c>
      <c r="G447" t="s">
        <v>249</v>
      </c>
      <c r="H447">
        <v>2</v>
      </c>
      <c r="I447">
        <v>4</v>
      </c>
      <c r="J447">
        <v>0</v>
      </c>
      <c r="K447">
        <v>1</v>
      </c>
      <c r="L447">
        <v>0</v>
      </c>
      <c r="M447">
        <v>0</v>
      </c>
      <c r="N447">
        <v>0</v>
      </c>
    </row>
    <row r="448" spans="1:14">
      <c r="A448" t="e">
        <f ca="1">E00251524999721</f>
        <v>#NAME?</v>
      </c>
      <c r="B448" t="s">
        <v>998</v>
      </c>
      <c r="C448" t="s">
        <v>999</v>
      </c>
      <c r="D448">
        <v>94</v>
      </c>
      <c r="E448">
        <v>103</v>
      </c>
      <c r="F448" t="s">
        <v>1000</v>
      </c>
      <c r="G448" t="s">
        <v>93</v>
      </c>
      <c r="H448">
        <v>3</v>
      </c>
      <c r="I448">
        <v>5</v>
      </c>
      <c r="J448">
        <v>0</v>
      </c>
      <c r="K448">
        <v>1</v>
      </c>
      <c r="L448">
        <v>0</v>
      </c>
      <c r="M448">
        <v>0</v>
      </c>
      <c r="N448">
        <v>1</v>
      </c>
    </row>
    <row r="449" spans="1:14">
      <c r="A449" t="e">
        <f ca="1">E00251526602321</f>
        <v>#NAME?</v>
      </c>
      <c r="B449">
        <v>80</v>
      </c>
      <c r="C449">
        <v>170</v>
      </c>
      <c r="D449">
        <v>95</v>
      </c>
      <c r="E449">
        <v>103</v>
      </c>
      <c r="F449" t="s">
        <v>1001</v>
      </c>
      <c r="G449" t="s">
        <v>79</v>
      </c>
      <c r="H449">
        <v>3</v>
      </c>
      <c r="I449">
        <v>5</v>
      </c>
      <c r="J449">
        <v>0</v>
      </c>
      <c r="K449">
        <v>1</v>
      </c>
      <c r="L449">
        <v>0</v>
      </c>
      <c r="M449">
        <v>0</v>
      </c>
      <c r="N449">
        <v>1</v>
      </c>
    </row>
    <row r="450" spans="1:14">
      <c r="A450" t="e">
        <f ca="1">E00251526638621</f>
        <v>#NAME?</v>
      </c>
      <c r="B450">
        <v>76</v>
      </c>
      <c r="C450">
        <v>163</v>
      </c>
      <c r="D450">
        <v>100</v>
      </c>
      <c r="E450">
        <v>104</v>
      </c>
      <c r="F450" t="s">
        <v>1002</v>
      </c>
      <c r="G450" t="s">
        <v>43</v>
      </c>
      <c r="H450">
        <v>3</v>
      </c>
      <c r="I450">
        <v>5</v>
      </c>
      <c r="J450">
        <v>0</v>
      </c>
      <c r="K450">
        <v>2</v>
      </c>
      <c r="L450">
        <v>0</v>
      </c>
      <c r="M450">
        <v>0</v>
      </c>
      <c r="N450">
        <v>1</v>
      </c>
    </row>
    <row r="451" spans="1:14">
      <c r="A451" t="e">
        <f ca="1">E00251526766021</f>
        <v>#NAME?</v>
      </c>
      <c r="B451">
        <v>69</v>
      </c>
      <c r="C451">
        <v>158</v>
      </c>
      <c r="D451">
        <v>91</v>
      </c>
      <c r="E451">
        <v>104</v>
      </c>
      <c r="F451" t="s">
        <v>466</v>
      </c>
      <c r="G451" t="s">
        <v>76</v>
      </c>
      <c r="H451">
        <v>3</v>
      </c>
      <c r="I451">
        <v>5</v>
      </c>
      <c r="J451">
        <v>0</v>
      </c>
      <c r="K451">
        <v>3</v>
      </c>
      <c r="L451">
        <v>1</v>
      </c>
      <c r="M451">
        <v>1</v>
      </c>
      <c r="N451">
        <v>2</v>
      </c>
    </row>
    <row r="452" spans="1:14">
      <c r="A452" t="e">
        <f ca="1">E00251526889621</f>
        <v>#NAME?</v>
      </c>
      <c r="B452" t="s">
        <v>1003</v>
      </c>
      <c r="C452">
        <v>184</v>
      </c>
      <c r="D452">
        <v>108</v>
      </c>
      <c r="E452">
        <v>115</v>
      </c>
      <c r="F452" t="s">
        <v>1004</v>
      </c>
      <c r="G452" t="s">
        <v>87</v>
      </c>
      <c r="H452">
        <v>3</v>
      </c>
      <c r="I452">
        <v>5</v>
      </c>
      <c r="J452">
        <v>0</v>
      </c>
      <c r="K452">
        <v>1</v>
      </c>
      <c r="L452">
        <v>0</v>
      </c>
      <c r="M452">
        <v>1</v>
      </c>
      <c r="N452">
        <v>2</v>
      </c>
    </row>
    <row r="453" spans="1:14">
      <c r="A453" t="e">
        <f ca="1">E00251526894021</f>
        <v>#NAME?</v>
      </c>
      <c r="B453" t="s">
        <v>1005</v>
      </c>
      <c r="C453">
        <v>173</v>
      </c>
      <c r="D453" t="s">
        <v>402</v>
      </c>
      <c r="E453">
        <v>102</v>
      </c>
      <c r="F453" t="s">
        <v>1006</v>
      </c>
      <c r="G453" t="s">
        <v>245</v>
      </c>
      <c r="H453">
        <v>3</v>
      </c>
      <c r="I453">
        <v>5</v>
      </c>
      <c r="J453">
        <v>0</v>
      </c>
      <c r="K453">
        <v>2</v>
      </c>
      <c r="L453">
        <v>0</v>
      </c>
      <c r="M453">
        <v>0</v>
      </c>
      <c r="N453">
        <v>1</v>
      </c>
    </row>
    <row r="454" spans="1:14">
      <c r="A454" t="e">
        <f ca="1">E00251526895321</f>
        <v>#NAME?</v>
      </c>
      <c r="B454">
        <v>80</v>
      </c>
      <c r="C454">
        <v>173</v>
      </c>
      <c r="D454">
        <v>103</v>
      </c>
      <c r="E454">
        <v>109</v>
      </c>
      <c r="F454" t="s">
        <v>1007</v>
      </c>
      <c r="G454" t="s">
        <v>87</v>
      </c>
      <c r="H454">
        <v>3</v>
      </c>
      <c r="I454">
        <v>5</v>
      </c>
      <c r="J454">
        <v>0</v>
      </c>
      <c r="K454">
        <v>1</v>
      </c>
      <c r="L454">
        <v>0</v>
      </c>
      <c r="M454">
        <v>1</v>
      </c>
      <c r="N454">
        <v>2</v>
      </c>
    </row>
    <row r="455" spans="1:14">
      <c r="A455" t="e">
        <f ca="1">E00251527004821</f>
        <v>#NAME?</v>
      </c>
      <c r="B455">
        <v>100</v>
      </c>
      <c r="C455">
        <v>174</v>
      </c>
      <c r="D455">
        <v>120</v>
      </c>
      <c r="E455">
        <v>120</v>
      </c>
      <c r="F455" t="s">
        <v>1008</v>
      </c>
      <c r="G455">
        <v>1</v>
      </c>
      <c r="H455">
        <v>4</v>
      </c>
      <c r="I455">
        <v>6</v>
      </c>
      <c r="J455">
        <v>1</v>
      </c>
      <c r="K455">
        <v>3</v>
      </c>
      <c r="L455">
        <v>1</v>
      </c>
      <c r="M455">
        <v>1</v>
      </c>
      <c r="N455">
        <v>3</v>
      </c>
    </row>
    <row r="456" spans="1:14">
      <c r="A456" t="e">
        <f ca="1">E00251527013921</f>
        <v>#NAME?</v>
      </c>
      <c r="B456" t="s">
        <v>886</v>
      </c>
      <c r="C456" t="s">
        <v>171</v>
      </c>
      <c r="D456">
        <v>87</v>
      </c>
      <c r="E456">
        <v>106</v>
      </c>
      <c r="F456" t="s">
        <v>1009</v>
      </c>
      <c r="G456" t="s">
        <v>207</v>
      </c>
      <c r="H456">
        <v>3</v>
      </c>
      <c r="I456">
        <v>5</v>
      </c>
      <c r="J456">
        <v>0</v>
      </c>
      <c r="K456">
        <v>2</v>
      </c>
      <c r="L456">
        <v>0</v>
      </c>
      <c r="M456">
        <v>0</v>
      </c>
      <c r="N456">
        <v>1</v>
      </c>
    </row>
    <row r="457" spans="1:14">
      <c r="A457" t="e">
        <f ca="1">E00251527027521</f>
        <v>#NAME?</v>
      </c>
      <c r="B457" t="s">
        <v>1010</v>
      </c>
      <c r="C457">
        <v>161</v>
      </c>
      <c r="D457" t="s">
        <v>151</v>
      </c>
      <c r="E457">
        <v>99</v>
      </c>
      <c r="F457" t="s">
        <v>902</v>
      </c>
      <c r="G457" t="s">
        <v>71</v>
      </c>
      <c r="H457">
        <v>3</v>
      </c>
      <c r="I457">
        <v>5</v>
      </c>
      <c r="J457">
        <v>0</v>
      </c>
      <c r="K457">
        <v>3</v>
      </c>
      <c r="L457">
        <v>1</v>
      </c>
      <c r="M457">
        <v>1</v>
      </c>
      <c r="N457">
        <v>2</v>
      </c>
    </row>
    <row r="458" spans="1:14">
      <c r="A458" t="e">
        <f ca="1">E00251527038021</f>
        <v>#NAME?</v>
      </c>
      <c r="B458">
        <v>70</v>
      </c>
      <c r="C458">
        <v>172</v>
      </c>
      <c r="D458">
        <v>87</v>
      </c>
      <c r="E458">
        <v>85</v>
      </c>
      <c r="F458" t="s">
        <v>1011</v>
      </c>
      <c r="G458" t="s">
        <v>874</v>
      </c>
      <c r="H458">
        <v>2</v>
      </c>
      <c r="I458">
        <v>4</v>
      </c>
      <c r="J458">
        <v>0</v>
      </c>
      <c r="K458">
        <v>3</v>
      </c>
      <c r="L458">
        <v>1</v>
      </c>
      <c r="M458">
        <v>0</v>
      </c>
      <c r="N458">
        <v>0</v>
      </c>
    </row>
    <row r="459" spans="1:14">
      <c r="A459" t="e">
        <f ca="1">E00251527266521</f>
        <v>#NAME?</v>
      </c>
      <c r="B459">
        <v>93</v>
      </c>
      <c r="C459">
        <v>176</v>
      </c>
      <c r="D459">
        <v>104</v>
      </c>
      <c r="E459">
        <v>113</v>
      </c>
      <c r="F459" t="s">
        <v>936</v>
      </c>
      <c r="G459" t="s">
        <v>79</v>
      </c>
      <c r="H459">
        <v>4</v>
      </c>
      <c r="I459">
        <v>6</v>
      </c>
      <c r="J459">
        <v>1</v>
      </c>
      <c r="K459">
        <v>1</v>
      </c>
      <c r="L459">
        <v>0</v>
      </c>
      <c r="M459">
        <v>1</v>
      </c>
      <c r="N459">
        <v>3</v>
      </c>
    </row>
    <row r="460" spans="1:14">
      <c r="A460" t="e">
        <f ca="1">E00251527272721</f>
        <v>#NAME?</v>
      </c>
      <c r="B460" t="s">
        <v>98</v>
      </c>
      <c r="C460">
        <v>178</v>
      </c>
      <c r="D460">
        <v>95</v>
      </c>
      <c r="E460">
        <v>110</v>
      </c>
      <c r="F460" t="s">
        <v>1012</v>
      </c>
      <c r="G460" t="s">
        <v>439</v>
      </c>
      <c r="H460">
        <v>3</v>
      </c>
      <c r="I460">
        <v>5</v>
      </c>
      <c r="J460">
        <v>0</v>
      </c>
      <c r="K460">
        <v>1</v>
      </c>
      <c r="L460">
        <v>0</v>
      </c>
      <c r="M460">
        <v>0</v>
      </c>
      <c r="N460">
        <v>1</v>
      </c>
    </row>
    <row r="461" spans="1:14">
      <c r="A461" t="e">
        <f ca="1">E00251527290121</f>
        <v>#NAME?</v>
      </c>
      <c r="B461" t="s">
        <v>69</v>
      </c>
      <c r="C461" t="s">
        <v>459</v>
      </c>
      <c r="D461">
        <v>112</v>
      </c>
      <c r="E461">
        <v>102</v>
      </c>
      <c r="F461" t="s">
        <v>1013</v>
      </c>
      <c r="G461" t="s">
        <v>1014</v>
      </c>
      <c r="H461">
        <v>4</v>
      </c>
      <c r="I461">
        <v>6</v>
      </c>
      <c r="J461">
        <v>1</v>
      </c>
      <c r="K461">
        <v>3</v>
      </c>
      <c r="L461">
        <v>1</v>
      </c>
      <c r="M461">
        <v>1</v>
      </c>
      <c r="N461">
        <v>3</v>
      </c>
    </row>
    <row r="462" spans="1:14">
      <c r="A462" t="e">
        <f ca="1">E00251527290721</f>
        <v>#NAME?</v>
      </c>
      <c r="B462" t="s">
        <v>1015</v>
      </c>
      <c r="C462" t="s">
        <v>1016</v>
      </c>
      <c r="D462" t="s">
        <v>151</v>
      </c>
      <c r="E462" t="s">
        <v>225</v>
      </c>
      <c r="F462" t="s">
        <v>1017</v>
      </c>
      <c r="G462" t="s">
        <v>245</v>
      </c>
      <c r="H462">
        <v>3</v>
      </c>
      <c r="I462">
        <v>5</v>
      </c>
      <c r="J462">
        <v>0</v>
      </c>
      <c r="K462">
        <v>2</v>
      </c>
      <c r="L462">
        <v>0</v>
      </c>
      <c r="M462">
        <v>0</v>
      </c>
      <c r="N462">
        <v>1</v>
      </c>
    </row>
    <row r="463" spans="1:14">
      <c r="A463" t="e">
        <f ca="1">E00251527398421</f>
        <v>#NAME?</v>
      </c>
      <c r="B463">
        <v>83</v>
      </c>
      <c r="C463">
        <v>180</v>
      </c>
      <c r="D463">
        <v>90</v>
      </c>
      <c r="E463">
        <v>98</v>
      </c>
      <c r="F463" t="s">
        <v>1018</v>
      </c>
      <c r="G463" t="s">
        <v>79</v>
      </c>
      <c r="H463">
        <v>3</v>
      </c>
      <c r="I463">
        <v>5</v>
      </c>
      <c r="J463">
        <v>0</v>
      </c>
      <c r="K463">
        <v>1</v>
      </c>
      <c r="L463">
        <v>0</v>
      </c>
      <c r="M463">
        <v>0</v>
      </c>
      <c r="N463">
        <v>1</v>
      </c>
    </row>
    <row r="464" spans="1:14">
      <c r="A464" t="e">
        <f ca="1">E00251527995921</f>
        <v>#NAME?</v>
      </c>
      <c r="B464">
        <v>89</v>
      </c>
      <c r="C464">
        <v>177</v>
      </c>
      <c r="D464">
        <v>100</v>
      </c>
      <c r="E464">
        <v>101</v>
      </c>
      <c r="F464" t="s">
        <v>1019</v>
      </c>
      <c r="G464" t="s">
        <v>245</v>
      </c>
      <c r="H464">
        <v>3</v>
      </c>
      <c r="I464">
        <v>5</v>
      </c>
      <c r="J464">
        <v>0</v>
      </c>
      <c r="K464">
        <v>2</v>
      </c>
      <c r="L464">
        <v>0</v>
      </c>
      <c r="M464">
        <v>0</v>
      </c>
      <c r="N464">
        <v>1</v>
      </c>
    </row>
    <row r="465" spans="1:14">
      <c r="A465" t="e">
        <f ca="1">E00251528052721</f>
        <v>#NAME?</v>
      </c>
      <c r="B465">
        <v>91</v>
      </c>
      <c r="C465">
        <v>162</v>
      </c>
      <c r="D465" t="s">
        <v>1020</v>
      </c>
      <c r="E465" t="s">
        <v>794</v>
      </c>
      <c r="F465" t="s">
        <v>1021</v>
      </c>
      <c r="G465" t="s">
        <v>27</v>
      </c>
      <c r="H465">
        <v>4</v>
      </c>
      <c r="I465">
        <v>6</v>
      </c>
      <c r="J465">
        <v>1</v>
      </c>
      <c r="K465">
        <v>1</v>
      </c>
      <c r="L465">
        <v>0</v>
      </c>
      <c r="M465">
        <v>1</v>
      </c>
      <c r="N465">
        <v>3</v>
      </c>
    </row>
    <row r="466" spans="1:14">
      <c r="A466" t="e">
        <f ca="1">E00251528053221</f>
        <v>#NAME?</v>
      </c>
      <c r="B466" t="s">
        <v>642</v>
      </c>
      <c r="C466" t="s">
        <v>1022</v>
      </c>
      <c r="D466">
        <v>108</v>
      </c>
      <c r="E466">
        <v>110</v>
      </c>
      <c r="F466" t="s">
        <v>1023</v>
      </c>
      <c r="G466" t="s">
        <v>121</v>
      </c>
      <c r="H466">
        <v>3</v>
      </c>
      <c r="I466">
        <v>5</v>
      </c>
      <c r="J466">
        <v>0</v>
      </c>
      <c r="K466">
        <v>2</v>
      </c>
      <c r="L466">
        <v>0</v>
      </c>
      <c r="M466">
        <v>1</v>
      </c>
      <c r="N466">
        <v>2</v>
      </c>
    </row>
    <row r="467" spans="1:14">
      <c r="A467" t="e">
        <f ca="1">E00251528138121</f>
        <v>#NAME?</v>
      </c>
      <c r="B467" t="s">
        <v>287</v>
      </c>
      <c r="C467" t="s">
        <v>183</v>
      </c>
      <c r="D467">
        <v>85</v>
      </c>
      <c r="E467">
        <v>99</v>
      </c>
      <c r="F467" t="s">
        <v>1024</v>
      </c>
      <c r="G467" t="s">
        <v>439</v>
      </c>
      <c r="H467">
        <v>3</v>
      </c>
      <c r="I467">
        <v>5</v>
      </c>
      <c r="J467">
        <v>0</v>
      </c>
      <c r="K467">
        <v>3</v>
      </c>
      <c r="L467">
        <v>1</v>
      </c>
      <c r="M467">
        <v>0</v>
      </c>
      <c r="N467">
        <v>1</v>
      </c>
    </row>
    <row r="468" spans="1:14">
      <c r="A468" t="e">
        <f ca="1">E00251528150321</f>
        <v>#NAME?</v>
      </c>
      <c r="B468" t="s">
        <v>506</v>
      </c>
      <c r="C468">
        <v>170</v>
      </c>
      <c r="D468" t="s">
        <v>138</v>
      </c>
      <c r="E468">
        <v>102</v>
      </c>
      <c r="F468" t="s">
        <v>1025</v>
      </c>
      <c r="G468" t="s">
        <v>237</v>
      </c>
      <c r="H468">
        <v>3</v>
      </c>
      <c r="I468">
        <v>5</v>
      </c>
      <c r="J468">
        <v>0</v>
      </c>
      <c r="K468">
        <v>3</v>
      </c>
      <c r="L468">
        <v>1</v>
      </c>
      <c r="M468">
        <v>1</v>
      </c>
      <c r="N468">
        <v>2</v>
      </c>
    </row>
    <row r="469" spans="1:14">
      <c r="A469" t="e">
        <f ca="1">E00251528565821</f>
        <v>#NAME?</v>
      </c>
      <c r="B469">
        <v>80</v>
      </c>
      <c r="C469" t="s">
        <v>597</v>
      </c>
      <c r="D469">
        <v>103</v>
      </c>
      <c r="E469">
        <v>105</v>
      </c>
      <c r="F469" t="s">
        <v>1026</v>
      </c>
      <c r="G469" t="s">
        <v>121</v>
      </c>
      <c r="H469">
        <v>4</v>
      </c>
      <c r="I469">
        <v>6</v>
      </c>
      <c r="J469">
        <v>1</v>
      </c>
      <c r="K469">
        <v>3</v>
      </c>
      <c r="L469">
        <v>1</v>
      </c>
      <c r="M469">
        <v>1</v>
      </c>
      <c r="N469">
        <v>3</v>
      </c>
    </row>
    <row r="470" spans="1:14">
      <c r="A470" t="e">
        <f ca="1">E00251528602821</f>
        <v>#NAME?</v>
      </c>
      <c r="B470">
        <v>64</v>
      </c>
      <c r="C470">
        <v>160</v>
      </c>
      <c r="D470">
        <v>70</v>
      </c>
      <c r="E470">
        <v>100</v>
      </c>
      <c r="F470">
        <v>25</v>
      </c>
      <c r="G470" t="s">
        <v>607</v>
      </c>
      <c r="H470">
        <v>3</v>
      </c>
      <c r="I470">
        <v>5</v>
      </c>
      <c r="J470">
        <v>0</v>
      </c>
      <c r="K470">
        <v>1</v>
      </c>
      <c r="L470">
        <v>0</v>
      </c>
      <c r="M470">
        <v>0</v>
      </c>
      <c r="N470">
        <v>1</v>
      </c>
    </row>
    <row r="471" spans="1:14">
      <c r="A471" t="e">
        <f ca="1">E00251528603521</f>
        <v>#NAME?</v>
      </c>
      <c r="B471">
        <v>60</v>
      </c>
      <c r="C471">
        <v>162</v>
      </c>
      <c r="D471">
        <v>78</v>
      </c>
      <c r="E471">
        <v>90</v>
      </c>
      <c r="F471" t="s">
        <v>667</v>
      </c>
      <c r="G471" t="s">
        <v>60</v>
      </c>
      <c r="H471">
        <v>2</v>
      </c>
      <c r="I471">
        <v>4</v>
      </c>
      <c r="J471">
        <v>0</v>
      </c>
      <c r="K471">
        <v>1</v>
      </c>
      <c r="L471">
        <v>0</v>
      </c>
      <c r="M471">
        <v>0</v>
      </c>
      <c r="N471">
        <v>0</v>
      </c>
    </row>
    <row r="472" spans="1:14">
      <c r="A472" t="e">
        <f ca="1">E00251528608021</f>
        <v>#NAME?</v>
      </c>
      <c r="B472">
        <v>95</v>
      </c>
      <c r="C472">
        <v>160</v>
      </c>
      <c r="D472">
        <v>87</v>
      </c>
      <c r="E472">
        <v>127</v>
      </c>
      <c r="F472" t="s">
        <v>1027</v>
      </c>
      <c r="G472" t="s">
        <v>1028</v>
      </c>
      <c r="H472">
        <v>4</v>
      </c>
      <c r="I472">
        <v>7</v>
      </c>
      <c r="J472">
        <v>1</v>
      </c>
      <c r="K472">
        <v>1</v>
      </c>
      <c r="L472">
        <v>0</v>
      </c>
      <c r="M472">
        <v>0</v>
      </c>
      <c r="N472">
        <v>3</v>
      </c>
    </row>
    <row r="473" spans="1:14">
      <c r="A473" t="e">
        <f ca="1">E00251528624321</f>
        <v>#NAME?</v>
      </c>
      <c r="B473">
        <v>79</v>
      </c>
      <c r="C473">
        <v>175</v>
      </c>
      <c r="D473">
        <v>86</v>
      </c>
      <c r="E473">
        <v>100</v>
      </c>
      <c r="F473" t="s">
        <v>1029</v>
      </c>
      <c r="G473" t="s">
        <v>439</v>
      </c>
      <c r="H473">
        <v>3</v>
      </c>
      <c r="I473">
        <v>5</v>
      </c>
      <c r="J473">
        <v>0</v>
      </c>
      <c r="K473">
        <v>1</v>
      </c>
      <c r="L473">
        <v>0</v>
      </c>
      <c r="M473">
        <v>0</v>
      </c>
      <c r="N473">
        <v>1</v>
      </c>
    </row>
    <row r="474" spans="1:14">
      <c r="A474" t="e">
        <f ca="1">E00251528672121</f>
        <v>#NAME?</v>
      </c>
      <c r="B474">
        <v>60</v>
      </c>
      <c r="C474">
        <v>168</v>
      </c>
      <c r="D474">
        <v>71</v>
      </c>
      <c r="E474">
        <v>100</v>
      </c>
      <c r="F474" t="s">
        <v>246</v>
      </c>
      <c r="G474" t="s">
        <v>919</v>
      </c>
      <c r="H474">
        <v>2</v>
      </c>
      <c r="I474">
        <v>4</v>
      </c>
      <c r="J474">
        <v>0</v>
      </c>
      <c r="K474">
        <v>1</v>
      </c>
      <c r="L474">
        <v>0</v>
      </c>
      <c r="M474">
        <v>0</v>
      </c>
      <c r="N474">
        <v>0</v>
      </c>
    </row>
    <row r="475" spans="1:14">
      <c r="A475" t="e">
        <f ca="1">E00251528711021</f>
        <v>#NAME?</v>
      </c>
      <c r="B475">
        <v>90</v>
      </c>
      <c r="C475">
        <v>190</v>
      </c>
      <c r="D475">
        <v>100</v>
      </c>
      <c r="E475">
        <v>105</v>
      </c>
      <c r="F475" t="s">
        <v>538</v>
      </c>
      <c r="G475" t="s">
        <v>112</v>
      </c>
      <c r="H475">
        <v>2</v>
      </c>
      <c r="I475">
        <v>4</v>
      </c>
      <c r="J475">
        <v>0</v>
      </c>
      <c r="K475">
        <v>1</v>
      </c>
      <c r="L475">
        <v>0</v>
      </c>
      <c r="M475">
        <v>0</v>
      </c>
      <c r="N475">
        <v>0</v>
      </c>
    </row>
    <row r="476" spans="1:14">
      <c r="A476" t="e">
        <f ca="1">E00251528725821</f>
        <v>#NAME?</v>
      </c>
      <c r="B476">
        <v>82</v>
      </c>
      <c r="C476">
        <v>167</v>
      </c>
      <c r="D476">
        <v>105</v>
      </c>
      <c r="E476">
        <v>105</v>
      </c>
      <c r="F476" t="s">
        <v>1030</v>
      </c>
      <c r="G476">
        <v>1</v>
      </c>
      <c r="H476">
        <v>3</v>
      </c>
      <c r="I476">
        <v>5</v>
      </c>
      <c r="J476">
        <v>0</v>
      </c>
      <c r="K476">
        <v>3</v>
      </c>
      <c r="L476">
        <v>1</v>
      </c>
      <c r="M476">
        <v>1</v>
      </c>
      <c r="N476">
        <v>2</v>
      </c>
    </row>
    <row r="477" spans="1:14">
      <c r="A477" t="e">
        <f ca="1">E00251528743621</f>
        <v>#NAME?</v>
      </c>
      <c r="B477">
        <v>73</v>
      </c>
      <c r="C477">
        <v>171</v>
      </c>
      <c r="D477">
        <v>92</v>
      </c>
      <c r="E477">
        <v>103</v>
      </c>
      <c r="F477" t="s">
        <v>1031</v>
      </c>
      <c r="G477" t="s">
        <v>71</v>
      </c>
      <c r="H477">
        <v>2</v>
      </c>
      <c r="I477">
        <v>4</v>
      </c>
      <c r="J477">
        <v>0</v>
      </c>
      <c r="K477">
        <v>1</v>
      </c>
      <c r="L477">
        <v>0</v>
      </c>
      <c r="M477">
        <v>0</v>
      </c>
      <c r="N477">
        <v>0</v>
      </c>
    </row>
    <row r="478" spans="1:14">
      <c r="A478" t="e">
        <f ca="1">E00251528755421</f>
        <v>#NAME?</v>
      </c>
      <c r="B478">
        <v>82</v>
      </c>
      <c r="C478">
        <v>172</v>
      </c>
      <c r="D478">
        <v>95</v>
      </c>
      <c r="E478">
        <v>97</v>
      </c>
      <c r="F478" t="s">
        <v>696</v>
      </c>
      <c r="G478" t="s">
        <v>121</v>
      </c>
      <c r="H478">
        <v>3</v>
      </c>
      <c r="I478">
        <v>5</v>
      </c>
      <c r="J478">
        <v>0</v>
      </c>
      <c r="K478">
        <v>2</v>
      </c>
      <c r="L478">
        <v>0</v>
      </c>
      <c r="M478">
        <v>0</v>
      </c>
      <c r="N478">
        <v>1</v>
      </c>
    </row>
    <row r="479" spans="1:14">
      <c r="A479" t="e">
        <f ca="1">E00251528760321</f>
        <v>#NAME?</v>
      </c>
      <c r="B479">
        <v>78</v>
      </c>
      <c r="C479">
        <v>176</v>
      </c>
      <c r="D479">
        <v>95</v>
      </c>
      <c r="E479">
        <v>112</v>
      </c>
      <c r="F479" t="s">
        <v>1032</v>
      </c>
      <c r="G479" t="s">
        <v>23</v>
      </c>
      <c r="H479">
        <v>3</v>
      </c>
      <c r="I479">
        <v>5</v>
      </c>
      <c r="J479">
        <v>0</v>
      </c>
      <c r="K479">
        <v>3</v>
      </c>
      <c r="L479">
        <v>1</v>
      </c>
      <c r="M479">
        <v>1</v>
      </c>
      <c r="N479">
        <v>2</v>
      </c>
    </row>
    <row r="480" spans="1:14">
      <c r="A480" t="e">
        <f ca="1">E00251528762521</f>
        <v>#NAME?</v>
      </c>
      <c r="B480">
        <v>96</v>
      </c>
      <c r="C480">
        <v>181</v>
      </c>
      <c r="D480">
        <v>105</v>
      </c>
      <c r="E480">
        <v>115</v>
      </c>
      <c r="F480" t="s">
        <v>896</v>
      </c>
      <c r="G480" t="s">
        <v>93</v>
      </c>
      <c r="H480">
        <v>3</v>
      </c>
      <c r="I480">
        <v>5</v>
      </c>
      <c r="J480">
        <v>0</v>
      </c>
      <c r="K480">
        <v>1</v>
      </c>
      <c r="L480">
        <v>0</v>
      </c>
      <c r="M480">
        <v>1</v>
      </c>
      <c r="N480">
        <v>2</v>
      </c>
    </row>
    <row r="481" spans="1:14">
      <c r="A481" t="e">
        <f ca="1">E00251528767421</f>
        <v>#NAME?</v>
      </c>
      <c r="B481">
        <v>58</v>
      </c>
      <c r="C481">
        <v>159</v>
      </c>
      <c r="D481">
        <v>80</v>
      </c>
      <c r="E481">
        <v>90</v>
      </c>
      <c r="F481" t="s">
        <v>168</v>
      </c>
      <c r="G481" t="s">
        <v>71</v>
      </c>
      <c r="H481">
        <v>2</v>
      </c>
      <c r="I481">
        <v>4</v>
      </c>
      <c r="J481">
        <v>0</v>
      </c>
      <c r="K481">
        <v>3</v>
      </c>
      <c r="L481">
        <v>1</v>
      </c>
      <c r="M481">
        <v>0</v>
      </c>
      <c r="N481">
        <v>0</v>
      </c>
    </row>
    <row r="482" spans="1:14">
      <c r="A482" t="e">
        <f ca="1">E00251528773221</f>
        <v>#NAME?</v>
      </c>
      <c r="B482">
        <v>82</v>
      </c>
      <c r="C482">
        <v>170</v>
      </c>
      <c r="D482">
        <v>90</v>
      </c>
      <c r="E482">
        <v>100</v>
      </c>
      <c r="F482" t="s">
        <v>1033</v>
      </c>
      <c r="G482" t="s">
        <v>37</v>
      </c>
      <c r="H482">
        <v>3</v>
      </c>
      <c r="I482">
        <v>5</v>
      </c>
      <c r="J482">
        <v>0</v>
      </c>
      <c r="K482">
        <v>1</v>
      </c>
      <c r="L482">
        <v>0</v>
      </c>
      <c r="M482">
        <v>0</v>
      </c>
      <c r="N482">
        <v>1</v>
      </c>
    </row>
    <row r="483" spans="1:14">
      <c r="A483" t="e">
        <f ca="1">E00251528773621</f>
        <v>#NAME?</v>
      </c>
      <c r="B483">
        <v>84</v>
      </c>
      <c r="C483">
        <v>174</v>
      </c>
      <c r="D483">
        <v>90</v>
      </c>
      <c r="E483">
        <v>102</v>
      </c>
      <c r="F483" t="s">
        <v>1034</v>
      </c>
      <c r="G483" t="s">
        <v>76</v>
      </c>
      <c r="H483">
        <v>3</v>
      </c>
      <c r="I483">
        <v>5</v>
      </c>
      <c r="J483">
        <v>0</v>
      </c>
      <c r="K483">
        <v>1</v>
      </c>
      <c r="L483">
        <v>0</v>
      </c>
      <c r="M483">
        <v>0</v>
      </c>
      <c r="N483">
        <v>1</v>
      </c>
    </row>
    <row r="484" spans="1:14">
      <c r="A484" t="e">
        <f ca="1">E00251528867921</f>
        <v>#NAME?</v>
      </c>
      <c r="B484">
        <v>81</v>
      </c>
      <c r="C484">
        <v>182</v>
      </c>
      <c r="D484">
        <v>92</v>
      </c>
      <c r="E484">
        <v>100</v>
      </c>
      <c r="F484" t="s">
        <v>1035</v>
      </c>
      <c r="G484" t="s">
        <v>79</v>
      </c>
      <c r="H484">
        <v>2</v>
      </c>
      <c r="I484">
        <v>4</v>
      </c>
      <c r="J484">
        <v>0</v>
      </c>
      <c r="K484">
        <v>1</v>
      </c>
      <c r="L484">
        <v>0</v>
      </c>
      <c r="M484">
        <v>0</v>
      </c>
      <c r="N484">
        <v>0</v>
      </c>
    </row>
    <row r="485" spans="1:14">
      <c r="A485" t="e">
        <f ca="1">E00251528868321</f>
        <v>#NAME?</v>
      </c>
      <c r="B485">
        <v>90</v>
      </c>
      <c r="C485">
        <v>180</v>
      </c>
      <c r="D485">
        <v>100</v>
      </c>
      <c r="E485">
        <v>102</v>
      </c>
      <c r="F485" t="s">
        <v>1036</v>
      </c>
      <c r="G485" t="s">
        <v>121</v>
      </c>
      <c r="H485">
        <v>3</v>
      </c>
      <c r="I485">
        <v>5</v>
      </c>
      <c r="J485">
        <v>0</v>
      </c>
      <c r="K485">
        <v>2</v>
      </c>
      <c r="L485">
        <v>0</v>
      </c>
      <c r="M485">
        <v>0</v>
      </c>
      <c r="N485">
        <v>1</v>
      </c>
    </row>
    <row r="486" spans="1:14">
      <c r="A486" t="e">
        <f ca="1">E00251528868821</f>
        <v>#NAME?</v>
      </c>
      <c r="B486">
        <v>115</v>
      </c>
      <c r="C486">
        <v>182</v>
      </c>
      <c r="D486">
        <v>110</v>
      </c>
      <c r="E486">
        <v>112</v>
      </c>
      <c r="F486" t="s">
        <v>1037</v>
      </c>
      <c r="G486" t="s">
        <v>121</v>
      </c>
      <c r="H486">
        <v>4</v>
      </c>
      <c r="I486">
        <v>6</v>
      </c>
      <c r="J486">
        <v>1</v>
      </c>
      <c r="K486">
        <v>2</v>
      </c>
      <c r="L486">
        <v>0</v>
      </c>
      <c r="M486">
        <v>1</v>
      </c>
      <c r="N486">
        <v>3</v>
      </c>
    </row>
    <row r="487" spans="1:14">
      <c r="A487" t="e">
        <f ca="1">E00251528877721</f>
        <v>#NAME?</v>
      </c>
      <c r="B487">
        <v>57</v>
      </c>
      <c r="C487">
        <v>157</v>
      </c>
      <c r="D487">
        <v>68</v>
      </c>
      <c r="E487">
        <v>95</v>
      </c>
      <c r="F487" t="s">
        <v>1038</v>
      </c>
      <c r="G487" t="s">
        <v>249</v>
      </c>
      <c r="H487">
        <v>2</v>
      </c>
      <c r="I487">
        <v>4</v>
      </c>
      <c r="J487">
        <v>0</v>
      </c>
      <c r="K487">
        <v>1</v>
      </c>
      <c r="L487">
        <v>0</v>
      </c>
      <c r="M487">
        <v>0</v>
      </c>
      <c r="N487">
        <v>0</v>
      </c>
    </row>
    <row r="488" spans="1:14">
      <c r="A488" t="e">
        <f ca="1">E00251528898821</f>
        <v>#NAME?</v>
      </c>
      <c r="B488">
        <v>98</v>
      </c>
      <c r="C488">
        <v>182</v>
      </c>
      <c r="D488">
        <v>102</v>
      </c>
      <c r="E488">
        <v>105</v>
      </c>
      <c r="F488" t="s">
        <v>202</v>
      </c>
      <c r="G488" t="s">
        <v>65</v>
      </c>
      <c r="H488">
        <v>3</v>
      </c>
      <c r="I488">
        <v>5</v>
      </c>
      <c r="J488">
        <v>0</v>
      </c>
      <c r="K488">
        <v>2</v>
      </c>
      <c r="L488">
        <v>0</v>
      </c>
      <c r="M488">
        <v>0</v>
      </c>
      <c r="N488">
        <v>1</v>
      </c>
    </row>
    <row r="489" spans="1:14">
      <c r="A489" t="e">
        <f ca="1">E00251528912721</f>
        <v>#NAME?</v>
      </c>
      <c r="B489">
        <v>72</v>
      </c>
      <c r="C489">
        <v>163</v>
      </c>
      <c r="D489">
        <v>85</v>
      </c>
      <c r="E489">
        <v>100</v>
      </c>
      <c r="F489" t="s">
        <v>1006</v>
      </c>
      <c r="G489" t="s">
        <v>23</v>
      </c>
      <c r="H489">
        <v>3</v>
      </c>
      <c r="I489">
        <v>5</v>
      </c>
      <c r="J489">
        <v>0</v>
      </c>
      <c r="K489">
        <v>3</v>
      </c>
      <c r="L489">
        <v>1</v>
      </c>
      <c r="M489">
        <v>0</v>
      </c>
      <c r="N489">
        <v>1</v>
      </c>
    </row>
    <row r="490" spans="1:14">
      <c r="A490" t="e">
        <f ca="1">E00251528913621</f>
        <v>#NAME?</v>
      </c>
      <c r="B490">
        <v>70</v>
      </c>
      <c r="C490">
        <v>158</v>
      </c>
      <c r="D490">
        <v>90</v>
      </c>
      <c r="E490">
        <v>115</v>
      </c>
      <c r="F490" t="s">
        <v>483</v>
      </c>
      <c r="G490" t="s">
        <v>27</v>
      </c>
      <c r="H490">
        <v>3</v>
      </c>
      <c r="I490">
        <v>5</v>
      </c>
      <c r="J490">
        <v>0</v>
      </c>
      <c r="K490">
        <v>1</v>
      </c>
      <c r="L490">
        <v>0</v>
      </c>
      <c r="M490">
        <v>1</v>
      </c>
      <c r="N490">
        <v>2</v>
      </c>
    </row>
    <row r="491" spans="1:14">
      <c r="A491" t="e">
        <f ca="1">E00251528917021</f>
        <v>#NAME?</v>
      </c>
      <c r="B491">
        <v>85</v>
      </c>
      <c r="C491">
        <v>154</v>
      </c>
      <c r="D491">
        <v>92</v>
      </c>
      <c r="E491">
        <v>120</v>
      </c>
      <c r="F491" t="s">
        <v>1039</v>
      </c>
      <c r="G491" t="s">
        <v>31</v>
      </c>
      <c r="H491">
        <v>4</v>
      </c>
      <c r="I491">
        <v>7</v>
      </c>
      <c r="J491">
        <v>1</v>
      </c>
      <c r="K491">
        <v>1</v>
      </c>
      <c r="L491">
        <v>0</v>
      </c>
      <c r="M491">
        <v>1</v>
      </c>
      <c r="N491">
        <v>3</v>
      </c>
    </row>
    <row r="492" spans="1:14">
      <c r="A492" t="e">
        <f ca="1">E00251528935221</f>
        <v>#NAME?</v>
      </c>
      <c r="B492">
        <v>62</v>
      </c>
      <c r="C492">
        <v>154</v>
      </c>
      <c r="D492">
        <v>80</v>
      </c>
      <c r="E492">
        <v>95</v>
      </c>
      <c r="F492" t="s">
        <v>1040</v>
      </c>
      <c r="G492" t="s">
        <v>19</v>
      </c>
      <c r="H492">
        <v>3</v>
      </c>
      <c r="I492">
        <v>5</v>
      </c>
      <c r="J492">
        <v>0</v>
      </c>
      <c r="K492">
        <v>2</v>
      </c>
      <c r="L492">
        <v>0</v>
      </c>
      <c r="M492">
        <v>0</v>
      </c>
      <c r="N492">
        <v>1</v>
      </c>
    </row>
    <row r="493" spans="1:14">
      <c r="A493" t="e">
        <f ca="1">E00251528938321</f>
        <v>#NAME?</v>
      </c>
      <c r="B493">
        <v>84</v>
      </c>
      <c r="C493">
        <v>167</v>
      </c>
      <c r="D493">
        <v>105</v>
      </c>
      <c r="E493">
        <v>107</v>
      </c>
      <c r="F493" t="s">
        <v>786</v>
      </c>
      <c r="G493" t="s">
        <v>121</v>
      </c>
      <c r="H493">
        <v>4</v>
      </c>
      <c r="I493">
        <v>6</v>
      </c>
      <c r="J493">
        <v>1</v>
      </c>
      <c r="K493">
        <v>2</v>
      </c>
      <c r="L493">
        <v>0</v>
      </c>
      <c r="M493">
        <v>1</v>
      </c>
      <c r="N493">
        <v>3</v>
      </c>
    </row>
    <row r="494" spans="1:14">
      <c r="A494" t="e">
        <f ca="1">E00251528958621</f>
        <v>#NAME?</v>
      </c>
      <c r="B494">
        <v>103</v>
      </c>
      <c r="C494">
        <v>184</v>
      </c>
      <c r="D494">
        <v>115</v>
      </c>
      <c r="E494">
        <v>116</v>
      </c>
      <c r="F494" t="s">
        <v>386</v>
      </c>
      <c r="G494" t="s">
        <v>245</v>
      </c>
      <c r="H494">
        <v>4</v>
      </c>
      <c r="I494">
        <v>6</v>
      </c>
      <c r="J494">
        <v>1</v>
      </c>
      <c r="K494">
        <v>3</v>
      </c>
      <c r="L494">
        <v>1</v>
      </c>
      <c r="M494">
        <v>1</v>
      </c>
      <c r="N494">
        <v>3</v>
      </c>
    </row>
    <row r="495" spans="1:14">
      <c r="A495" t="e">
        <f ca="1">E00251528960921</f>
        <v>#NAME?</v>
      </c>
      <c r="B495">
        <v>95</v>
      </c>
      <c r="C495">
        <v>180</v>
      </c>
      <c r="D495">
        <v>98</v>
      </c>
      <c r="E495">
        <v>110</v>
      </c>
      <c r="F495" t="s">
        <v>1041</v>
      </c>
      <c r="G495" t="s">
        <v>71</v>
      </c>
      <c r="H495">
        <v>3</v>
      </c>
      <c r="I495">
        <v>5</v>
      </c>
      <c r="J495">
        <v>0</v>
      </c>
      <c r="K495">
        <v>1</v>
      </c>
      <c r="L495">
        <v>0</v>
      </c>
      <c r="M495">
        <v>0</v>
      </c>
      <c r="N495">
        <v>1</v>
      </c>
    </row>
    <row r="496" spans="1:14">
      <c r="A496" t="e">
        <f ca="1">E00251529062621</f>
        <v>#NAME?</v>
      </c>
      <c r="B496">
        <v>68</v>
      </c>
      <c r="C496">
        <v>149</v>
      </c>
      <c r="D496">
        <v>100</v>
      </c>
      <c r="E496">
        <v>110</v>
      </c>
      <c r="F496" t="s">
        <v>1042</v>
      </c>
      <c r="G496" t="s">
        <v>93</v>
      </c>
      <c r="H496">
        <v>4</v>
      </c>
      <c r="I496">
        <v>6</v>
      </c>
      <c r="J496">
        <v>1</v>
      </c>
      <c r="K496">
        <v>3</v>
      </c>
      <c r="L496">
        <v>1</v>
      </c>
      <c r="M496">
        <v>1</v>
      </c>
      <c r="N496">
        <v>3</v>
      </c>
    </row>
    <row r="497" spans="1:14">
      <c r="A497" t="e">
        <f ca="1">E00251529064121</f>
        <v>#NAME?</v>
      </c>
      <c r="B497">
        <v>55</v>
      </c>
      <c r="C497">
        <v>156</v>
      </c>
      <c r="D497">
        <v>65</v>
      </c>
      <c r="E497">
        <v>93</v>
      </c>
      <c r="F497" t="s">
        <v>532</v>
      </c>
      <c r="G497" t="s">
        <v>607</v>
      </c>
      <c r="H497">
        <v>2</v>
      </c>
      <c r="I497">
        <v>4</v>
      </c>
      <c r="J497">
        <v>0</v>
      </c>
      <c r="K497">
        <v>1</v>
      </c>
      <c r="L497">
        <v>0</v>
      </c>
      <c r="M497">
        <v>0</v>
      </c>
      <c r="N497">
        <v>0</v>
      </c>
    </row>
    <row r="498" spans="1:14">
      <c r="A498" t="e">
        <f ca="1">E00251529115221</f>
        <v>#NAME?</v>
      </c>
      <c r="B498" t="s">
        <v>1043</v>
      </c>
      <c r="C498">
        <v>176</v>
      </c>
      <c r="D498">
        <v>124</v>
      </c>
      <c r="E498">
        <v>130</v>
      </c>
      <c r="F498" t="s">
        <v>1044</v>
      </c>
      <c r="G498" t="s">
        <v>112</v>
      </c>
      <c r="H498">
        <v>4</v>
      </c>
      <c r="I498">
        <v>7</v>
      </c>
      <c r="J498">
        <v>1</v>
      </c>
      <c r="K498">
        <v>1</v>
      </c>
      <c r="L498">
        <v>0</v>
      </c>
      <c r="M498">
        <v>1</v>
      </c>
      <c r="N498">
        <v>3</v>
      </c>
    </row>
    <row r="499" spans="1:14">
      <c r="A499" t="e">
        <f ca="1">E00251529116421</f>
        <v>#NAME?</v>
      </c>
      <c r="B499" t="s">
        <v>1045</v>
      </c>
      <c r="C499" t="s">
        <v>1046</v>
      </c>
      <c r="D499">
        <v>111</v>
      </c>
      <c r="E499">
        <v>110</v>
      </c>
      <c r="F499" t="s">
        <v>1047</v>
      </c>
      <c r="G499" t="s">
        <v>448</v>
      </c>
      <c r="H499">
        <v>4</v>
      </c>
      <c r="I499">
        <v>6</v>
      </c>
      <c r="J499">
        <v>1</v>
      </c>
      <c r="K499">
        <v>3</v>
      </c>
      <c r="L499">
        <v>1</v>
      </c>
      <c r="M499">
        <v>1</v>
      </c>
      <c r="N499">
        <v>3</v>
      </c>
    </row>
    <row r="500" spans="1:14">
      <c r="A500" t="e">
        <f ca="1">E00251529118321</f>
        <v>#NAME?</v>
      </c>
      <c r="B500" t="s">
        <v>608</v>
      </c>
      <c r="C500">
        <v>159</v>
      </c>
      <c r="D500">
        <v>90</v>
      </c>
      <c r="E500">
        <v>103</v>
      </c>
      <c r="F500" t="s">
        <v>291</v>
      </c>
      <c r="G500" t="s">
        <v>60</v>
      </c>
      <c r="H500">
        <v>3</v>
      </c>
      <c r="I500">
        <v>5</v>
      </c>
      <c r="J500">
        <v>0</v>
      </c>
      <c r="K500">
        <v>3</v>
      </c>
      <c r="L500">
        <v>1</v>
      </c>
      <c r="M500">
        <v>1</v>
      </c>
      <c r="N500">
        <v>2</v>
      </c>
    </row>
    <row r="501" spans="1:14">
      <c r="A501" t="e">
        <f ca="1">E00251529174621</f>
        <v>#NAME?</v>
      </c>
      <c r="B501" t="s">
        <v>677</v>
      </c>
      <c r="C501">
        <v>186</v>
      </c>
      <c r="D501">
        <v>99</v>
      </c>
      <c r="E501">
        <v>105</v>
      </c>
      <c r="F501" t="s">
        <v>869</v>
      </c>
      <c r="G501" t="s">
        <v>87</v>
      </c>
      <c r="H501">
        <v>3</v>
      </c>
      <c r="I501">
        <v>5</v>
      </c>
      <c r="J501">
        <v>0</v>
      </c>
      <c r="K501">
        <v>1</v>
      </c>
      <c r="L501">
        <v>0</v>
      </c>
      <c r="M501">
        <v>0</v>
      </c>
      <c r="N501">
        <v>1</v>
      </c>
    </row>
    <row r="502" spans="1:14">
      <c r="A502" t="e">
        <f ca="1">E00251529195621</f>
        <v>#NAME?</v>
      </c>
      <c r="B502">
        <v>152</v>
      </c>
      <c r="C502" t="s">
        <v>1048</v>
      </c>
      <c r="D502">
        <v>137</v>
      </c>
      <c r="E502">
        <v>127</v>
      </c>
      <c r="F502" t="s">
        <v>1049</v>
      </c>
      <c r="G502" t="s">
        <v>1050</v>
      </c>
      <c r="H502">
        <v>4</v>
      </c>
      <c r="I502">
        <v>8</v>
      </c>
      <c r="J502">
        <v>1</v>
      </c>
      <c r="K502">
        <v>3</v>
      </c>
      <c r="L502">
        <v>1</v>
      </c>
      <c r="M502">
        <v>1</v>
      </c>
      <c r="N502">
        <v>4</v>
      </c>
    </row>
    <row r="503" spans="1:14">
      <c r="A503" t="e">
        <f ca="1">E00251529205621</f>
        <v>#NAME?</v>
      </c>
      <c r="B503" t="s">
        <v>1051</v>
      </c>
      <c r="C503" t="s">
        <v>1052</v>
      </c>
      <c r="D503">
        <v>95</v>
      </c>
      <c r="E503">
        <v>100</v>
      </c>
      <c r="F503" t="s">
        <v>906</v>
      </c>
      <c r="G503" t="s">
        <v>112</v>
      </c>
      <c r="H503">
        <v>2</v>
      </c>
      <c r="I503">
        <v>4</v>
      </c>
      <c r="J503">
        <v>0</v>
      </c>
      <c r="K503">
        <v>1</v>
      </c>
      <c r="L503">
        <v>0</v>
      </c>
      <c r="M503">
        <v>0</v>
      </c>
      <c r="N503">
        <v>0</v>
      </c>
    </row>
    <row r="504" spans="1:14">
      <c r="A504" t="e">
        <f ca="1">E00251529210821</f>
        <v>#NAME?</v>
      </c>
      <c r="B504" t="s">
        <v>1053</v>
      </c>
      <c r="C504" t="s">
        <v>1054</v>
      </c>
      <c r="D504">
        <v>118</v>
      </c>
      <c r="E504">
        <v>112</v>
      </c>
      <c r="F504" t="s">
        <v>1055</v>
      </c>
      <c r="G504" t="s">
        <v>228</v>
      </c>
      <c r="H504">
        <v>4</v>
      </c>
      <c r="I504">
        <v>6</v>
      </c>
      <c r="J504">
        <v>1</v>
      </c>
      <c r="K504">
        <v>3</v>
      </c>
      <c r="L504">
        <v>1</v>
      </c>
      <c r="M504">
        <v>1</v>
      </c>
      <c r="N504">
        <v>3</v>
      </c>
    </row>
    <row r="505" spans="1:14">
      <c r="A505" t="e">
        <f ca="1">E00251529281021</f>
        <v>#NAME?</v>
      </c>
      <c r="B505" t="s">
        <v>1056</v>
      </c>
      <c r="C505" t="s">
        <v>843</v>
      </c>
      <c r="D505">
        <v>102</v>
      </c>
      <c r="E505">
        <v>103</v>
      </c>
      <c r="F505" t="s">
        <v>1057</v>
      </c>
      <c r="G505" t="s">
        <v>245</v>
      </c>
      <c r="H505">
        <v>3</v>
      </c>
      <c r="I505">
        <v>5</v>
      </c>
      <c r="J505">
        <v>0</v>
      </c>
      <c r="K505">
        <v>2</v>
      </c>
      <c r="L505">
        <v>0</v>
      </c>
      <c r="M505">
        <v>0</v>
      </c>
      <c r="N505">
        <v>1</v>
      </c>
    </row>
    <row r="506" spans="1:14">
      <c r="A506" t="e">
        <f ca="1">E00251529457121</f>
        <v>#NAME?</v>
      </c>
      <c r="B506" t="s">
        <v>402</v>
      </c>
      <c r="C506">
        <v>184</v>
      </c>
      <c r="D506">
        <v>101</v>
      </c>
      <c r="E506">
        <v>119</v>
      </c>
      <c r="F506" t="s">
        <v>1058</v>
      </c>
      <c r="G506" t="s">
        <v>23</v>
      </c>
      <c r="H506">
        <v>3</v>
      </c>
      <c r="I506">
        <v>5</v>
      </c>
      <c r="J506">
        <v>0</v>
      </c>
      <c r="K506">
        <v>1</v>
      </c>
      <c r="L506">
        <v>0</v>
      </c>
      <c r="M506">
        <v>0</v>
      </c>
      <c r="N506">
        <v>1</v>
      </c>
    </row>
    <row r="507" spans="1:14">
      <c r="A507" t="e">
        <f ca="1">E00251529478021</f>
        <v>#NAME?</v>
      </c>
      <c r="B507" t="s">
        <v>1059</v>
      </c>
      <c r="C507" t="s">
        <v>1060</v>
      </c>
      <c r="D507">
        <v>115</v>
      </c>
      <c r="E507">
        <v>120</v>
      </c>
      <c r="F507" t="s">
        <v>1061</v>
      </c>
      <c r="G507" t="s">
        <v>43</v>
      </c>
      <c r="H507">
        <v>4</v>
      </c>
      <c r="I507">
        <v>7</v>
      </c>
      <c r="J507">
        <v>1</v>
      </c>
      <c r="K507">
        <v>2</v>
      </c>
      <c r="L507">
        <v>0</v>
      </c>
      <c r="M507">
        <v>1</v>
      </c>
      <c r="N507">
        <v>3</v>
      </c>
    </row>
    <row r="508" spans="1:14">
      <c r="A508" t="e">
        <f ca="1">E00251529498321</f>
        <v>#NAME?</v>
      </c>
      <c r="B508">
        <v>75</v>
      </c>
      <c r="C508" t="s">
        <v>524</v>
      </c>
      <c r="D508" t="s">
        <v>1020</v>
      </c>
      <c r="E508">
        <v>112</v>
      </c>
      <c r="F508" t="s">
        <v>501</v>
      </c>
      <c r="G508" t="s">
        <v>19</v>
      </c>
      <c r="H508">
        <v>3</v>
      </c>
      <c r="I508">
        <v>5</v>
      </c>
      <c r="J508">
        <v>0</v>
      </c>
      <c r="K508">
        <v>1</v>
      </c>
      <c r="L508">
        <v>0</v>
      </c>
      <c r="M508">
        <v>0</v>
      </c>
      <c r="N508">
        <v>1</v>
      </c>
    </row>
    <row r="509" spans="1:14">
      <c r="A509" t="e">
        <f ca="1">E00251529504221</f>
        <v>#NAME?</v>
      </c>
      <c r="B509" t="s">
        <v>1062</v>
      </c>
      <c r="C509">
        <v>183</v>
      </c>
      <c r="D509">
        <v>100</v>
      </c>
      <c r="E509">
        <v>110</v>
      </c>
      <c r="F509" t="s">
        <v>824</v>
      </c>
      <c r="G509" t="s">
        <v>93</v>
      </c>
      <c r="H509">
        <v>3</v>
      </c>
      <c r="I509">
        <v>5</v>
      </c>
      <c r="J509">
        <v>0</v>
      </c>
      <c r="K509">
        <v>1</v>
      </c>
      <c r="L509">
        <v>0</v>
      </c>
      <c r="M509">
        <v>0</v>
      </c>
      <c r="N509">
        <v>1</v>
      </c>
    </row>
    <row r="510" spans="1:14">
      <c r="A510" t="e">
        <f ca="1">E00251529514421</f>
        <v>#NAME?</v>
      </c>
      <c r="B510" t="s">
        <v>550</v>
      </c>
      <c r="C510">
        <v>182</v>
      </c>
      <c r="D510">
        <v>99</v>
      </c>
      <c r="E510">
        <v>107</v>
      </c>
      <c r="F510" t="s">
        <v>1063</v>
      </c>
      <c r="G510" t="s">
        <v>74</v>
      </c>
      <c r="H510">
        <v>3</v>
      </c>
      <c r="I510">
        <v>5</v>
      </c>
      <c r="J510">
        <v>0</v>
      </c>
      <c r="K510">
        <v>1</v>
      </c>
      <c r="L510">
        <v>0</v>
      </c>
      <c r="M510">
        <v>0</v>
      </c>
      <c r="N510">
        <v>1</v>
      </c>
    </row>
    <row r="511" spans="1:14">
      <c r="A511" t="e">
        <f ca="1">E00251529526721</f>
        <v>#NAME?</v>
      </c>
      <c r="B511" t="s">
        <v>1064</v>
      </c>
      <c r="C511">
        <v>149</v>
      </c>
      <c r="D511">
        <v>108</v>
      </c>
      <c r="E511">
        <v>126</v>
      </c>
      <c r="F511" t="s">
        <v>1065</v>
      </c>
      <c r="G511" t="s">
        <v>439</v>
      </c>
      <c r="H511">
        <v>4</v>
      </c>
      <c r="I511">
        <v>7</v>
      </c>
      <c r="J511">
        <v>1</v>
      </c>
      <c r="K511">
        <v>3</v>
      </c>
      <c r="L511">
        <v>1</v>
      </c>
      <c r="M511">
        <v>1</v>
      </c>
      <c r="N511">
        <v>3</v>
      </c>
    </row>
    <row r="512" spans="1:14">
      <c r="A512" t="e">
        <f ca="1">E00251529543221</f>
        <v>#NAME?</v>
      </c>
      <c r="B512">
        <v>101</v>
      </c>
      <c r="C512">
        <v>151</v>
      </c>
      <c r="D512" t="s">
        <v>1066</v>
      </c>
      <c r="E512" t="s">
        <v>347</v>
      </c>
      <c r="F512" t="s">
        <v>1067</v>
      </c>
      <c r="G512" t="s">
        <v>74</v>
      </c>
      <c r="H512">
        <v>4</v>
      </c>
      <c r="I512">
        <v>8</v>
      </c>
      <c r="J512">
        <v>1</v>
      </c>
      <c r="K512">
        <v>3</v>
      </c>
      <c r="L512">
        <v>1</v>
      </c>
      <c r="M512">
        <v>1</v>
      </c>
      <c r="N512">
        <v>4</v>
      </c>
    </row>
    <row r="513" spans="1:14">
      <c r="A513" t="e">
        <f ca="1">E00251529543621</f>
        <v>#NAME?</v>
      </c>
      <c r="B513">
        <v>104</v>
      </c>
      <c r="C513">
        <v>169</v>
      </c>
      <c r="D513" t="s">
        <v>1068</v>
      </c>
      <c r="E513">
        <v>120</v>
      </c>
      <c r="F513" t="s">
        <v>1069</v>
      </c>
      <c r="G513" t="s">
        <v>245</v>
      </c>
      <c r="H513">
        <v>4</v>
      </c>
      <c r="I513">
        <v>7</v>
      </c>
      <c r="J513">
        <v>1</v>
      </c>
      <c r="K513">
        <v>2</v>
      </c>
      <c r="L513">
        <v>0</v>
      </c>
      <c r="M513">
        <v>1</v>
      </c>
      <c r="N513">
        <v>3</v>
      </c>
    </row>
    <row r="514" spans="1:14">
      <c r="A514" t="e">
        <f ca="1">E00251529545321</f>
        <v>#NAME?</v>
      </c>
      <c r="B514" t="s">
        <v>1070</v>
      </c>
      <c r="C514" t="s">
        <v>1071</v>
      </c>
      <c r="D514">
        <v>100</v>
      </c>
      <c r="E514">
        <v>104</v>
      </c>
      <c r="F514" t="s">
        <v>1072</v>
      </c>
      <c r="G514" t="s">
        <v>43</v>
      </c>
      <c r="H514">
        <v>4</v>
      </c>
      <c r="I514">
        <v>6</v>
      </c>
      <c r="J514">
        <v>1</v>
      </c>
      <c r="K514">
        <v>2</v>
      </c>
      <c r="L514">
        <v>0</v>
      </c>
      <c r="M514">
        <v>0</v>
      </c>
      <c r="N514">
        <v>2</v>
      </c>
    </row>
    <row r="515" spans="1:14">
      <c r="A515" t="e">
        <f ca="1">E00251529551021</f>
        <v>#NAME?</v>
      </c>
      <c r="B515" t="s">
        <v>1073</v>
      </c>
      <c r="C515" t="s">
        <v>33</v>
      </c>
      <c r="D515">
        <v>75</v>
      </c>
      <c r="E515" t="s">
        <v>184</v>
      </c>
      <c r="F515" t="s">
        <v>807</v>
      </c>
      <c r="G515" t="s">
        <v>82</v>
      </c>
      <c r="H515">
        <v>2</v>
      </c>
      <c r="I515">
        <v>4</v>
      </c>
      <c r="J515">
        <v>0</v>
      </c>
      <c r="K515">
        <v>1</v>
      </c>
      <c r="L515">
        <v>0</v>
      </c>
      <c r="M515">
        <v>0</v>
      </c>
      <c r="N515">
        <v>0</v>
      </c>
    </row>
    <row r="516" spans="1:14">
      <c r="A516" t="e">
        <f ca="1">E00251529553321</f>
        <v>#NAME?</v>
      </c>
      <c r="B516" t="s">
        <v>1074</v>
      </c>
      <c r="C516" t="s">
        <v>1075</v>
      </c>
      <c r="D516">
        <v>84</v>
      </c>
      <c r="E516" t="s">
        <v>328</v>
      </c>
      <c r="F516" t="s">
        <v>1076</v>
      </c>
      <c r="G516" t="s">
        <v>82</v>
      </c>
      <c r="H516">
        <v>3</v>
      </c>
      <c r="I516">
        <v>5</v>
      </c>
      <c r="J516">
        <v>0</v>
      </c>
      <c r="K516">
        <v>1</v>
      </c>
      <c r="L516">
        <v>0</v>
      </c>
      <c r="M516">
        <v>0</v>
      </c>
      <c r="N516">
        <v>1</v>
      </c>
    </row>
    <row r="517" spans="1:14">
      <c r="A517" t="e">
        <f ca="1">E00251529558721</f>
        <v>#NAME?</v>
      </c>
      <c r="B517" t="s">
        <v>1077</v>
      </c>
      <c r="C517">
        <v>170</v>
      </c>
      <c r="D517" t="s">
        <v>1020</v>
      </c>
      <c r="E517" t="s">
        <v>1078</v>
      </c>
      <c r="F517" t="s">
        <v>1079</v>
      </c>
      <c r="G517" t="s">
        <v>74</v>
      </c>
      <c r="H517">
        <v>2</v>
      </c>
      <c r="I517">
        <v>4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>
      <c r="A518" t="e">
        <f ca="1">E00251529568321</f>
        <v>#NAME?</v>
      </c>
      <c r="B518" t="s">
        <v>1080</v>
      </c>
      <c r="C518" t="s">
        <v>832</v>
      </c>
      <c r="D518" t="s">
        <v>991</v>
      </c>
      <c r="E518">
        <v>98</v>
      </c>
      <c r="F518" t="s">
        <v>804</v>
      </c>
      <c r="G518" t="s">
        <v>82</v>
      </c>
      <c r="H518">
        <v>3</v>
      </c>
      <c r="I518">
        <v>5</v>
      </c>
      <c r="J518">
        <v>0</v>
      </c>
      <c r="K518">
        <v>1</v>
      </c>
      <c r="L518">
        <v>0</v>
      </c>
      <c r="M518">
        <v>0</v>
      </c>
      <c r="N518">
        <v>1</v>
      </c>
    </row>
    <row r="519" spans="1:14">
      <c r="A519" t="e">
        <f ca="1">E00251529585321</f>
        <v>#NAME?</v>
      </c>
      <c r="B519" t="s">
        <v>1081</v>
      </c>
      <c r="C519" t="s">
        <v>67</v>
      </c>
      <c r="D519">
        <v>76</v>
      </c>
      <c r="E519">
        <v>107</v>
      </c>
      <c r="F519" t="s">
        <v>1082</v>
      </c>
      <c r="G519" t="s">
        <v>919</v>
      </c>
      <c r="H519">
        <v>3</v>
      </c>
      <c r="I519">
        <v>5</v>
      </c>
      <c r="J519">
        <v>0</v>
      </c>
      <c r="K519">
        <v>1</v>
      </c>
      <c r="L519">
        <v>0</v>
      </c>
      <c r="M519">
        <v>0</v>
      </c>
      <c r="N519">
        <v>1</v>
      </c>
    </row>
    <row r="520" spans="1:14">
      <c r="A520" t="e">
        <f ca="1">E00251531311721</f>
        <v>#NAME?</v>
      </c>
      <c r="B520" t="s">
        <v>1083</v>
      </c>
      <c r="C520" t="s">
        <v>1084</v>
      </c>
      <c r="D520">
        <v>83</v>
      </c>
      <c r="E520">
        <v>99</v>
      </c>
      <c r="F520" t="s">
        <v>269</v>
      </c>
      <c r="G520" t="s">
        <v>19</v>
      </c>
      <c r="H520">
        <v>3</v>
      </c>
      <c r="I520">
        <v>5</v>
      </c>
      <c r="J520">
        <v>0</v>
      </c>
      <c r="K520">
        <v>2</v>
      </c>
      <c r="L520">
        <v>0</v>
      </c>
      <c r="M520">
        <v>0</v>
      </c>
      <c r="N520">
        <v>1</v>
      </c>
    </row>
    <row r="521" spans="1:14">
      <c r="A521" t="e">
        <f ca="1">E00251531311821</f>
        <v>#NAME?</v>
      </c>
      <c r="B521" t="s">
        <v>1085</v>
      </c>
      <c r="C521">
        <v>163</v>
      </c>
      <c r="D521">
        <v>111</v>
      </c>
      <c r="E521">
        <v>117</v>
      </c>
      <c r="F521" t="s">
        <v>520</v>
      </c>
      <c r="G521" t="s">
        <v>112</v>
      </c>
      <c r="H521">
        <v>4</v>
      </c>
      <c r="I521">
        <v>6</v>
      </c>
      <c r="J521">
        <v>1</v>
      </c>
      <c r="K521">
        <v>3</v>
      </c>
      <c r="L521">
        <v>1</v>
      </c>
      <c r="M521">
        <v>1</v>
      </c>
      <c r="N521">
        <v>3</v>
      </c>
    </row>
    <row r="522" spans="1:14">
      <c r="A522" t="e">
        <f ca="1">E00251531353921</f>
        <v>#NAME?</v>
      </c>
      <c r="B522" t="s">
        <v>1086</v>
      </c>
      <c r="C522" t="s">
        <v>1087</v>
      </c>
      <c r="D522" t="s">
        <v>453</v>
      </c>
      <c r="E522">
        <v>95</v>
      </c>
      <c r="F522" t="s">
        <v>359</v>
      </c>
      <c r="G522" t="s">
        <v>23</v>
      </c>
      <c r="H522">
        <v>2</v>
      </c>
      <c r="I522">
        <v>4</v>
      </c>
      <c r="J522">
        <v>0</v>
      </c>
      <c r="K522">
        <v>3</v>
      </c>
      <c r="L522">
        <v>1</v>
      </c>
      <c r="M522">
        <v>0</v>
      </c>
      <c r="N522">
        <v>0</v>
      </c>
    </row>
    <row r="523" spans="1:14">
      <c r="A523" t="e">
        <f ca="1">E00251531360421</f>
        <v>#NAME?</v>
      </c>
      <c r="B523" t="s">
        <v>458</v>
      </c>
      <c r="C523">
        <v>175</v>
      </c>
      <c r="D523" t="s">
        <v>1088</v>
      </c>
      <c r="E523" t="s">
        <v>1089</v>
      </c>
      <c r="F523" t="s">
        <v>899</v>
      </c>
      <c r="G523" t="s">
        <v>65</v>
      </c>
      <c r="H523">
        <v>3</v>
      </c>
      <c r="I523">
        <v>5</v>
      </c>
      <c r="J523">
        <v>0</v>
      </c>
      <c r="K523">
        <v>2</v>
      </c>
      <c r="L523">
        <v>0</v>
      </c>
      <c r="M523">
        <v>1</v>
      </c>
      <c r="N523">
        <v>2</v>
      </c>
    </row>
    <row r="524" spans="1:14">
      <c r="A524" t="e">
        <f ca="1">E00251531371621</f>
        <v>#NAME?</v>
      </c>
      <c r="B524" t="s">
        <v>1090</v>
      </c>
      <c r="C524" t="s">
        <v>1091</v>
      </c>
      <c r="D524">
        <v>96</v>
      </c>
      <c r="E524">
        <v>93</v>
      </c>
      <c r="F524" t="s">
        <v>1092</v>
      </c>
      <c r="G524" t="s">
        <v>237</v>
      </c>
      <c r="H524">
        <v>2</v>
      </c>
      <c r="I524">
        <v>4</v>
      </c>
      <c r="J524">
        <v>0</v>
      </c>
      <c r="K524">
        <v>3</v>
      </c>
      <c r="L524">
        <v>1</v>
      </c>
      <c r="M524">
        <v>0</v>
      </c>
      <c r="N524">
        <v>0</v>
      </c>
    </row>
    <row r="525" spans="1:14">
      <c r="A525" t="e">
        <f ca="1">E00251531468021</f>
        <v>#NAME?</v>
      </c>
      <c r="B525" t="s">
        <v>1093</v>
      </c>
      <c r="C525" t="s">
        <v>1094</v>
      </c>
      <c r="D525">
        <v>111</v>
      </c>
      <c r="E525">
        <v>109</v>
      </c>
      <c r="F525" t="s">
        <v>1095</v>
      </c>
      <c r="G525" t="s">
        <v>874</v>
      </c>
      <c r="H525">
        <v>4</v>
      </c>
      <c r="I525">
        <v>6</v>
      </c>
      <c r="J525">
        <v>1</v>
      </c>
      <c r="K525">
        <v>3</v>
      </c>
      <c r="L525">
        <v>1</v>
      </c>
      <c r="M525">
        <v>1</v>
      </c>
      <c r="N525">
        <v>3</v>
      </c>
    </row>
    <row r="526" spans="1:14">
      <c r="A526" t="e">
        <f ca="1">E00251531471221</f>
        <v>#NAME?</v>
      </c>
      <c r="B526" t="s">
        <v>360</v>
      </c>
      <c r="C526" t="s">
        <v>1096</v>
      </c>
      <c r="D526" t="s">
        <v>576</v>
      </c>
      <c r="E526" t="s">
        <v>80</v>
      </c>
      <c r="F526" t="s">
        <v>1097</v>
      </c>
      <c r="G526" t="s">
        <v>1014</v>
      </c>
      <c r="H526">
        <v>4</v>
      </c>
      <c r="I526">
        <v>7</v>
      </c>
      <c r="J526">
        <v>1</v>
      </c>
      <c r="K526">
        <v>3</v>
      </c>
      <c r="L526">
        <v>1</v>
      </c>
      <c r="M526">
        <v>1</v>
      </c>
      <c r="N526">
        <v>3</v>
      </c>
    </row>
    <row r="527" spans="1:14">
      <c r="A527" t="e">
        <f ca="1">E00251531481321</f>
        <v>#NAME?</v>
      </c>
      <c r="B527" t="s">
        <v>1098</v>
      </c>
      <c r="C527" t="s">
        <v>1099</v>
      </c>
      <c r="D527">
        <v>91</v>
      </c>
      <c r="E527">
        <v>106</v>
      </c>
      <c r="F527" t="s">
        <v>1100</v>
      </c>
      <c r="G527" t="s">
        <v>439</v>
      </c>
      <c r="H527">
        <v>3</v>
      </c>
      <c r="I527">
        <v>5</v>
      </c>
      <c r="J527">
        <v>0</v>
      </c>
      <c r="K527">
        <v>3</v>
      </c>
      <c r="L527">
        <v>1</v>
      </c>
      <c r="M527">
        <v>1</v>
      </c>
      <c r="N527">
        <v>2</v>
      </c>
    </row>
    <row r="528" spans="1:14">
      <c r="A528" t="e">
        <f ca="1">E00251531497221</f>
        <v>#NAME?</v>
      </c>
      <c r="B528">
        <v>84</v>
      </c>
      <c r="C528">
        <v>175</v>
      </c>
      <c r="D528">
        <v>103</v>
      </c>
      <c r="E528">
        <v>107</v>
      </c>
      <c r="F528" t="s">
        <v>1101</v>
      </c>
      <c r="G528" t="s">
        <v>43</v>
      </c>
      <c r="H528">
        <v>3</v>
      </c>
      <c r="I528">
        <v>5</v>
      </c>
      <c r="J528">
        <v>0</v>
      </c>
      <c r="K528">
        <v>2</v>
      </c>
      <c r="L528">
        <v>0</v>
      </c>
      <c r="M528">
        <v>1</v>
      </c>
      <c r="N528">
        <v>2</v>
      </c>
    </row>
    <row r="529" spans="1:14">
      <c r="A529" t="e">
        <f ca="1">E00251531500621</f>
        <v>#NAME?</v>
      </c>
      <c r="B529" t="s">
        <v>590</v>
      </c>
      <c r="C529" t="s">
        <v>405</v>
      </c>
      <c r="D529">
        <v>105</v>
      </c>
      <c r="E529">
        <v>108</v>
      </c>
      <c r="F529" t="s">
        <v>1102</v>
      </c>
      <c r="G529" t="s">
        <v>65</v>
      </c>
      <c r="H529">
        <v>3</v>
      </c>
      <c r="I529">
        <v>5</v>
      </c>
      <c r="J529">
        <v>0</v>
      </c>
      <c r="K529">
        <v>3</v>
      </c>
      <c r="L529">
        <v>1</v>
      </c>
      <c r="M529">
        <v>1</v>
      </c>
      <c r="N529">
        <v>2</v>
      </c>
    </row>
    <row r="530" spans="1:14">
      <c r="A530" t="e">
        <f ca="1">E00251531500821</f>
        <v>#NAME?</v>
      </c>
      <c r="B530">
        <v>83</v>
      </c>
      <c r="C530" t="s">
        <v>810</v>
      </c>
      <c r="D530">
        <v>104</v>
      </c>
      <c r="E530">
        <v>112</v>
      </c>
      <c r="F530" t="s">
        <v>1103</v>
      </c>
      <c r="G530" t="s">
        <v>74</v>
      </c>
      <c r="H530">
        <v>4</v>
      </c>
      <c r="I530">
        <v>6</v>
      </c>
      <c r="J530">
        <v>1</v>
      </c>
      <c r="K530">
        <v>3</v>
      </c>
      <c r="L530">
        <v>1</v>
      </c>
      <c r="M530">
        <v>1</v>
      </c>
      <c r="N530">
        <v>3</v>
      </c>
    </row>
    <row r="531" spans="1:14">
      <c r="A531" t="e">
        <f ca="1">E00251531526821</f>
        <v>#NAME?</v>
      </c>
      <c r="B531" t="s">
        <v>653</v>
      </c>
      <c r="C531">
        <v>166</v>
      </c>
      <c r="D531" t="s">
        <v>671</v>
      </c>
      <c r="E531">
        <v>93</v>
      </c>
      <c r="F531" t="s">
        <v>86</v>
      </c>
      <c r="G531" t="s">
        <v>237</v>
      </c>
      <c r="H531">
        <v>3</v>
      </c>
      <c r="I531">
        <v>5</v>
      </c>
      <c r="J531">
        <v>0</v>
      </c>
      <c r="K531">
        <v>3</v>
      </c>
      <c r="L531">
        <v>1</v>
      </c>
      <c r="M531">
        <v>0</v>
      </c>
      <c r="N531">
        <v>1</v>
      </c>
    </row>
    <row r="532" spans="1:14">
      <c r="A532" t="e">
        <f ca="1">E00251531527021</f>
        <v>#NAME?</v>
      </c>
      <c r="B532" t="s">
        <v>857</v>
      </c>
      <c r="C532" t="s">
        <v>737</v>
      </c>
      <c r="D532" t="s">
        <v>1104</v>
      </c>
      <c r="E532">
        <v>99</v>
      </c>
      <c r="F532" t="s">
        <v>1105</v>
      </c>
      <c r="G532" t="s">
        <v>60</v>
      </c>
      <c r="H532">
        <v>3</v>
      </c>
      <c r="I532">
        <v>5</v>
      </c>
      <c r="J532">
        <v>0</v>
      </c>
      <c r="K532">
        <v>3</v>
      </c>
      <c r="L532">
        <v>1</v>
      </c>
      <c r="M532">
        <v>0</v>
      </c>
      <c r="N532">
        <v>1</v>
      </c>
    </row>
    <row r="533" spans="1:14">
      <c r="A533" t="e">
        <f ca="1">E00251531527121</f>
        <v>#NAME?</v>
      </c>
      <c r="B533" t="s">
        <v>740</v>
      </c>
      <c r="C533">
        <v>171</v>
      </c>
      <c r="D533">
        <v>100</v>
      </c>
      <c r="E533">
        <v>101</v>
      </c>
      <c r="F533" t="s">
        <v>501</v>
      </c>
      <c r="G533" t="s">
        <v>245</v>
      </c>
      <c r="H533">
        <v>3</v>
      </c>
      <c r="I533">
        <v>5</v>
      </c>
      <c r="J533">
        <v>0</v>
      </c>
      <c r="K533">
        <v>2</v>
      </c>
      <c r="L533">
        <v>0</v>
      </c>
      <c r="M533">
        <v>0</v>
      </c>
      <c r="N533">
        <v>1</v>
      </c>
    </row>
    <row r="534" spans="1:14">
      <c r="A534" t="e">
        <f ca="1">E00251531549821</f>
        <v>#NAME?</v>
      </c>
      <c r="B534">
        <v>97</v>
      </c>
      <c r="C534">
        <v>176</v>
      </c>
      <c r="D534">
        <v>111</v>
      </c>
      <c r="E534">
        <v>116</v>
      </c>
      <c r="F534" t="s">
        <v>1106</v>
      </c>
      <c r="G534" t="s">
        <v>43</v>
      </c>
      <c r="H534">
        <v>4</v>
      </c>
      <c r="I534">
        <v>6</v>
      </c>
      <c r="J534">
        <v>1</v>
      </c>
      <c r="K534">
        <v>2</v>
      </c>
      <c r="L534">
        <v>0</v>
      </c>
      <c r="M534">
        <v>1</v>
      </c>
      <c r="N534">
        <v>3</v>
      </c>
    </row>
    <row r="535" spans="1:14">
      <c r="A535" t="e">
        <f ca="1">E00251531550021</f>
        <v>#NAME?</v>
      </c>
      <c r="B535" t="s">
        <v>481</v>
      </c>
      <c r="C535">
        <v>169</v>
      </c>
      <c r="D535">
        <v>107</v>
      </c>
      <c r="E535">
        <v>113</v>
      </c>
      <c r="F535" t="s">
        <v>1107</v>
      </c>
      <c r="G535" t="s">
        <v>112</v>
      </c>
      <c r="H535">
        <v>3</v>
      </c>
      <c r="I535">
        <v>5</v>
      </c>
      <c r="J535">
        <v>0</v>
      </c>
      <c r="K535">
        <v>3</v>
      </c>
      <c r="L535">
        <v>1</v>
      </c>
      <c r="M535">
        <v>1</v>
      </c>
      <c r="N535">
        <v>2</v>
      </c>
    </row>
    <row r="536" spans="1:14">
      <c r="A536" t="e">
        <f ca="1">E00251531731421</f>
        <v>#NAME?</v>
      </c>
      <c r="B536">
        <v>79</v>
      </c>
      <c r="C536" t="s">
        <v>558</v>
      </c>
      <c r="D536">
        <v>97</v>
      </c>
      <c r="E536">
        <v>97</v>
      </c>
      <c r="F536" t="s">
        <v>162</v>
      </c>
      <c r="G536">
        <v>1</v>
      </c>
      <c r="H536">
        <v>3</v>
      </c>
      <c r="I536">
        <v>5</v>
      </c>
      <c r="J536">
        <v>0</v>
      </c>
      <c r="K536">
        <v>3</v>
      </c>
      <c r="L536">
        <v>1</v>
      </c>
      <c r="M536">
        <v>0</v>
      </c>
      <c r="N536">
        <v>1</v>
      </c>
    </row>
    <row r="537" spans="1:14">
      <c r="A537" t="e">
        <f ca="1">E00251531826221</f>
        <v>#NAME?</v>
      </c>
      <c r="B537" t="s">
        <v>1108</v>
      </c>
      <c r="C537" t="s">
        <v>726</v>
      </c>
      <c r="D537">
        <v>82</v>
      </c>
      <c r="E537">
        <v>92</v>
      </c>
      <c r="F537" t="s">
        <v>1109</v>
      </c>
      <c r="G537" t="s">
        <v>71</v>
      </c>
      <c r="H537">
        <v>2</v>
      </c>
      <c r="I537">
        <v>4</v>
      </c>
      <c r="J537">
        <v>0</v>
      </c>
      <c r="K537">
        <v>1</v>
      </c>
      <c r="L537">
        <v>0</v>
      </c>
      <c r="M537">
        <v>0</v>
      </c>
      <c r="N537">
        <v>0</v>
      </c>
    </row>
    <row r="538" spans="1:14">
      <c r="A538" t="e">
        <f ca="1">E00251531844021</f>
        <v>#NAME?</v>
      </c>
      <c r="B538">
        <v>73</v>
      </c>
      <c r="C538" t="s">
        <v>1110</v>
      </c>
      <c r="D538">
        <v>94</v>
      </c>
      <c r="E538">
        <v>97</v>
      </c>
      <c r="F538" t="s">
        <v>369</v>
      </c>
      <c r="G538" t="s">
        <v>65</v>
      </c>
      <c r="H538">
        <v>3</v>
      </c>
      <c r="I538">
        <v>5</v>
      </c>
      <c r="J538">
        <v>0</v>
      </c>
      <c r="K538">
        <v>2</v>
      </c>
      <c r="L538">
        <v>0</v>
      </c>
      <c r="M538">
        <v>0</v>
      </c>
      <c r="N538">
        <v>1</v>
      </c>
    </row>
    <row r="539" spans="1:14">
      <c r="A539" t="e">
        <f ca="1">E00251531865821</f>
        <v>#NAME?</v>
      </c>
      <c r="B539" t="s">
        <v>1111</v>
      </c>
      <c r="C539">
        <v>153</v>
      </c>
      <c r="D539" t="s">
        <v>184</v>
      </c>
      <c r="E539" t="s">
        <v>297</v>
      </c>
      <c r="F539" t="s">
        <v>466</v>
      </c>
      <c r="G539" t="s">
        <v>93</v>
      </c>
      <c r="H539">
        <v>3</v>
      </c>
      <c r="I539">
        <v>5</v>
      </c>
      <c r="J539">
        <v>0</v>
      </c>
      <c r="K539">
        <v>3</v>
      </c>
      <c r="L539">
        <v>1</v>
      </c>
      <c r="M539">
        <v>1</v>
      </c>
      <c r="N539">
        <v>2</v>
      </c>
    </row>
    <row r="540" spans="1:14">
      <c r="A540" t="e">
        <f ca="1">E00251531920921</f>
        <v>#NAME?</v>
      </c>
      <c r="B540">
        <v>93</v>
      </c>
      <c r="C540" t="s">
        <v>1112</v>
      </c>
      <c r="D540">
        <v>108</v>
      </c>
      <c r="E540" t="s">
        <v>1113</v>
      </c>
      <c r="F540" t="s">
        <v>1114</v>
      </c>
      <c r="G540" t="s">
        <v>65</v>
      </c>
      <c r="H540">
        <v>3</v>
      </c>
      <c r="I540">
        <v>5</v>
      </c>
      <c r="J540">
        <v>0</v>
      </c>
      <c r="K540">
        <v>2</v>
      </c>
      <c r="L540">
        <v>0</v>
      </c>
      <c r="M540">
        <v>1</v>
      </c>
      <c r="N540">
        <v>2</v>
      </c>
    </row>
    <row r="541" spans="1:14">
      <c r="A541" t="e">
        <f ca="1">E00251531925021</f>
        <v>#NAME?</v>
      </c>
      <c r="B541" t="s">
        <v>1115</v>
      </c>
      <c r="C541">
        <v>160</v>
      </c>
      <c r="D541" t="s">
        <v>180</v>
      </c>
      <c r="E541" t="s">
        <v>588</v>
      </c>
      <c r="F541" t="s">
        <v>1116</v>
      </c>
      <c r="G541" t="s">
        <v>23</v>
      </c>
      <c r="H541">
        <v>4</v>
      </c>
      <c r="I541">
        <v>6</v>
      </c>
      <c r="J541">
        <v>1</v>
      </c>
      <c r="K541">
        <v>3</v>
      </c>
      <c r="L541">
        <v>1</v>
      </c>
      <c r="M541">
        <v>1</v>
      </c>
      <c r="N541">
        <v>3</v>
      </c>
    </row>
    <row r="542" spans="1:14">
      <c r="A542" t="e">
        <f ca="1">E00251531961121</f>
        <v>#NAME?</v>
      </c>
      <c r="B542">
        <v>91</v>
      </c>
      <c r="C542">
        <v>170</v>
      </c>
      <c r="D542">
        <v>97</v>
      </c>
      <c r="E542">
        <v>115</v>
      </c>
      <c r="F542" t="s">
        <v>1117</v>
      </c>
      <c r="G542" t="s">
        <v>19</v>
      </c>
      <c r="H542">
        <v>4</v>
      </c>
      <c r="I542">
        <v>6</v>
      </c>
      <c r="J542">
        <v>1</v>
      </c>
      <c r="K542">
        <v>1</v>
      </c>
      <c r="L542">
        <v>0</v>
      </c>
      <c r="M542">
        <v>0</v>
      </c>
      <c r="N542">
        <v>2</v>
      </c>
    </row>
    <row r="543" spans="1:14">
      <c r="A543" t="e">
        <f ca="1">E00251531961821</f>
        <v>#NAME?</v>
      </c>
      <c r="B543" t="s">
        <v>610</v>
      </c>
      <c r="C543" t="s">
        <v>556</v>
      </c>
      <c r="D543">
        <v>96</v>
      </c>
      <c r="E543">
        <v>108</v>
      </c>
      <c r="F543" t="s">
        <v>1118</v>
      </c>
      <c r="G543" t="s">
        <v>71</v>
      </c>
      <c r="H543">
        <v>4</v>
      </c>
      <c r="I543">
        <v>6</v>
      </c>
      <c r="J543">
        <v>1</v>
      </c>
      <c r="K543">
        <v>3</v>
      </c>
      <c r="L543">
        <v>1</v>
      </c>
      <c r="M543">
        <v>1</v>
      </c>
      <c r="N543">
        <v>3</v>
      </c>
    </row>
    <row r="544" spans="1:14">
      <c r="A544" t="e">
        <f ca="1">E00251531964221</f>
        <v>#NAME?</v>
      </c>
      <c r="B544">
        <v>109</v>
      </c>
      <c r="C544">
        <v>165</v>
      </c>
      <c r="D544">
        <v>112</v>
      </c>
      <c r="E544">
        <v>114</v>
      </c>
      <c r="F544" t="s">
        <v>1119</v>
      </c>
      <c r="G544" t="s">
        <v>121</v>
      </c>
      <c r="H544">
        <v>4</v>
      </c>
      <c r="I544">
        <v>8</v>
      </c>
      <c r="J544">
        <v>1</v>
      </c>
      <c r="K544">
        <v>2</v>
      </c>
      <c r="L544">
        <v>0</v>
      </c>
      <c r="M544">
        <v>1</v>
      </c>
      <c r="N544">
        <v>4</v>
      </c>
    </row>
    <row r="545" spans="1:14">
      <c r="A545" t="e">
        <f ca="1">E00251531966421</f>
        <v>#NAME?</v>
      </c>
      <c r="B545">
        <v>66</v>
      </c>
      <c r="C545">
        <v>157</v>
      </c>
      <c r="D545">
        <v>81</v>
      </c>
      <c r="E545">
        <v>103</v>
      </c>
      <c r="F545" t="s">
        <v>236</v>
      </c>
      <c r="G545" t="s">
        <v>82</v>
      </c>
      <c r="H545">
        <v>3</v>
      </c>
      <c r="I545">
        <v>5</v>
      </c>
      <c r="J545">
        <v>0</v>
      </c>
      <c r="K545">
        <v>1</v>
      </c>
      <c r="L545">
        <v>0</v>
      </c>
      <c r="M545">
        <v>0</v>
      </c>
      <c r="N545">
        <v>1</v>
      </c>
    </row>
    <row r="546" spans="1:14">
      <c r="A546" t="e">
        <f ca="1">E00251532041021</f>
        <v>#NAME?</v>
      </c>
      <c r="B546" t="s">
        <v>1120</v>
      </c>
      <c r="C546" t="s">
        <v>524</v>
      </c>
      <c r="D546">
        <v>88</v>
      </c>
      <c r="E546">
        <v>100</v>
      </c>
      <c r="F546" t="s">
        <v>1121</v>
      </c>
      <c r="G546" t="s">
        <v>76</v>
      </c>
      <c r="H546">
        <v>3</v>
      </c>
      <c r="I546">
        <v>5</v>
      </c>
      <c r="J546">
        <v>0</v>
      </c>
      <c r="K546">
        <v>1</v>
      </c>
      <c r="L546">
        <v>0</v>
      </c>
      <c r="M546">
        <v>0</v>
      </c>
      <c r="N546">
        <v>1</v>
      </c>
    </row>
    <row r="547" spans="1:14">
      <c r="A547" t="e">
        <f ca="1">E00251532063221</f>
        <v>#NAME?</v>
      </c>
      <c r="B547" t="s">
        <v>1122</v>
      </c>
      <c r="C547">
        <v>169</v>
      </c>
      <c r="D547">
        <v>97</v>
      </c>
      <c r="E547">
        <v>102</v>
      </c>
      <c r="F547" t="s">
        <v>777</v>
      </c>
      <c r="G547" t="s">
        <v>112</v>
      </c>
      <c r="H547">
        <v>3</v>
      </c>
      <c r="I547">
        <v>5</v>
      </c>
      <c r="J547">
        <v>0</v>
      </c>
      <c r="K547">
        <v>1</v>
      </c>
      <c r="L547">
        <v>0</v>
      </c>
      <c r="M547">
        <v>0</v>
      </c>
      <c r="N547">
        <v>1</v>
      </c>
    </row>
    <row r="548" spans="1:14">
      <c r="A548" t="e">
        <f ca="1">E00251532063821</f>
        <v>#NAME?</v>
      </c>
      <c r="B548" t="s">
        <v>1123</v>
      </c>
      <c r="C548" t="s">
        <v>1124</v>
      </c>
      <c r="D548" t="s">
        <v>105</v>
      </c>
      <c r="E548" t="s">
        <v>281</v>
      </c>
      <c r="F548" t="s">
        <v>1125</v>
      </c>
      <c r="G548" t="s">
        <v>71</v>
      </c>
      <c r="H548">
        <v>2</v>
      </c>
      <c r="I548">
        <v>4</v>
      </c>
      <c r="J548">
        <v>0</v>
      </c>
      <c r="K548">
        <v>1</v>
      </c>
      <c r="L548">
        <v>0</v>
      </c>
      <c r="M548">
        <v>0</v>
      </c>
      <c r="N548">
        <v>0</v>
      </c>
    </row>
    <row r="549" spans="1:14">
      <c r="A549" t="e">
        <f ca="1">E00251532069021</f>
        <v>#NAME?</v>
      </c>
      <c r="B549" t="s">
        <v>1126</v>
      </c>
      <c r="C549" t="s">
        <v>1016</v>
      </c>
      <c r="D549">
        <v>105</v>
      </c>
      <c r="E549">
        <v>113</v>
      </c>
      <c r="F549" t="s">
        <v>1127</v>
      </c>
      <c r="G549" t="s">
        <v>74</v>
      </c>
      <c r="H549">
        <v>4</v>
      </c>
      <c r="I549">
        <v>6</v>
      </c>
      <c r="J549">
        <v>1</v>
      </c>
      <c r="K549">
        <v>1</v>
      </c>
      <c r="L549">
        <v>0</v>
      </c>
      <c r="M549">
        <v>1</v>
      </c>
      <c r="N549">
        <v>3</v>
      </c>
    </row>
    <row r="550" spans="1:14">
      <c r="A550" t="e">
        <f ca="1">E00251532091221</f>
        <v>#NAME?</v>
      </c>
      <c r="B550" t="s">
        <v>1128</v>
      </c>
      <c r="C550" t="s">
        <v>1129</v>
      </c>
      <c r="D550">
        <v>102</v>
      </c>
      <c r="E550" t="s">
        <v>41</v>
      </c>
      <c r="F550" t="s">
        <v>1130</v>
      </c>
      <c r="G550" t="s">
        <v>74</v>
      </c>
      <c r="H550">
        <v>3</v>
      </c>
      <c r="I550">
        <v>5</v>
      </c>
      <c r="J550">
        <v>0</v>
      </c>
      <c r="K550">
        <v>1</v>
      </c>
      <c r="L550">
        <v>0</v>
      </c>
      <c r="M550">
        <v>0</v>
      </c>
      <c r="N550">
        <v>1</v>
      </c>
    </row>
    <row r="551" spans="1:14">
      <c r="A551" t="e">
        <f ca="1">E00251532092421</f>
        <v>#NAME?</v>
      </c>
      <c r="B551">
        <v>63</v>
      </c>
      <c r="C551" t="s">
        <v>518</v>
      </c>
      <c r="D551">
        <v>80</v>
      </c>
      <c r="E551">
        <v>98</v>
      </c>
      <c r="F551">
        <v>23</v>
      </c>
      <c r="G551" t="s">
        <v>207</v>
      </c>
      <c r="H551">
        <v>2</v>
      </c>
      <c r="I551">
        <v>4</v>
      </c>
      <c r="J551">
        <v>0</v>
      </c>
      <c r="K551">
        <v>2</v>
      </c>
      <c r="L551">
        <v>0</v>
      </c>
      <c r="M551">
        <v>0</v>
      </c>
      <c r="N551">
        <v>0</v>
      </c>
    </row>
    <row r="552" spans="1:14">
      <c r="A552" t="e">
        <f ca="1">E00251532092521</f>
        <v>#NAME?</v>
      </c>
      <c r="B552" t="s">
        <v>1131</v>
      </c>
      <c r="C552" t="s">
        <v>797</v>
      </c>
      <c r="D552">
        <v>91</v>
      </c>
      <c r="E552">
        <v>100</v>
      </c>
      <c r="F552">
        <v>27</v>
      </c>
      <c r="G552" t="s">
        <v>93</v>
      </c>
      <c r="H552">
        <v>3</v>
      </c>
      <c r="I552">
        <v>5</v>
      </c>
      <c r="J552">
        <v>0</v>
      </c>
      <c r="K552">
        <v>1</v>
      </c>
      <c r="L552">
        <v>0</v>
      </c>
      <c r="M552">
        <v>0</v>
      </c>
      <c r="N552">
        <v>1</v>
      </c>
    </row>
    <row r="553" spans="1:14">
      <c r="A553" t="e">
        <f ca="1">E00251532102121</f>
        <v>#NAME?</v>
      </c>
      <c r="B553" t="s">
        <v>1132</v>
      </c>
      <c r="C553" t="s">
        <v>1133</v>
      </c>
      <c r="D553" t="s">
        <v>106</v>
      </c>
      <c r="E553">
        <v>113</v>
      </c>
      <c r="F553" t="s">
        <v>1134</v>
      </c>
      <c r="G553" t="s">
        <v>112</v>
      </c>
      <c r="H553">
        <v>4</v>
      </c>
      <c r="I553">
        <v>6</v>
      </c>
      <c r="J553">
        <v>1</v>
      </c>
      <c r="K553">
        <v>1</v>
      </c>
      <c r="L553">
        <v>0</v>
      </c>
      <c r="M553">
        <v>1</v>
      </c>
      <c r="N553">
        <v>3</v>
      </c>
    </row>
    <row r="554" spans="1:14">
      <c r="A554" t="e">
        <f ca="1">E00251532132921</f>
        <v>#NAME?</v>
      </c>
      <c r="B554" t="s">
        <v>1135</v>
      </c>
      <c r="C554" t="s">
        <v>544</v>
      </c>
      <c r="D554" t="s">
        <v>328</v>
      </c>
      <c r="E554">
        <v>109</v>
      </c>
      <c r="F554" t="s">
        <v>1136</v>
      </c>
      <c r="G554" t="s">
        <v>65</v>
      </c>
      <c r="H554">
        <v>3</v>
      </c>
      <c r="I554">
        <v>5</v>
      </c>
      <c r="J554">
        <v>0</v>
      </c>
      <c r="K554">
        <v>2</v>
      </c>
      <c r="L554">
        <v>0</v>
      </c>
      <c r="M554">
        <v>1</v>
      </c>
      <c r="N554">
        <v>2</v>
      </c>
    </row>
    <row r="555" spans="1:14">
      <c r="A555" t="e">
        <f ca="1">E00251532134321</f>
        <v>#NAME?</v>
      </c>
      <c r="B555" t="s">
        <v>164</v>
      </c>
      <c r="C555" t="s">
        <v>190</v>
      </c>
      <c r="D555">
        <v>93</v>
      </c>
      <c r="E555">
        <v>93</v>
      </c>
      <c r="F555" t="s">
        <v>884</v>
      </c>
      <c r="G555">
        <v>1</v>
      </c>
      <c r="H555">
        <v>3</v>
      </c>
      <c r="I555">
        <v>5</v>
      </c>
      <c r="J555">
        <v>0</v>
      </c>
      <c r="K555">
        <v>3</v>
      </c>
      <c r="L555">
        <v>1</v>
      </c>
      <c r="M555">
        <v>0</v>
      </c>
      <c r="N555">
        <v>1</v>
      </c>
    </row>
    <row r="556" spans="1:14">
      <c r="A556" t="e">
        <f ca="1">E00251532254321</f>
        <v>#NAME?</v>
      </c>
      <c r="B556">
        <v>65</v>
      </c>
      <c r="C556" t="s">
        <v>1137</v>
      </c>
      <c r="D556">
        <v>78</v>
      </c>
      <c r="E556">
        <v>93</v>
      </c>
      <c r="F556" t="s">
        <v>1138</v>
      </c>
      <c r="G556" t="s">
        <v>19</v>
      </c>
      <c r="H556">
        <v>2</v>
      </c>
      <c r="I556">
        <v>4</v>
      </c>
      <c r="J556">
        <v>0</v>
      </c>
      <c r="K556">
        <v>2</v>
      </c>
      <c r="L556">
        <v>0</v>
      </c>
      <c r="M556">
        <v>0</v>
      </c>
      <c r="N556">
        <v>0</v>
      </c>
    </row>
    <row r="557" spans="1:14">
      <c r="A557" t="e">
        <f ca="1">E00251532259321</f>
        <v>#NAME?</v>
      </c>
      <c r="B557" t="s">
        <v>1139</v>
      </c>
      <c r="C557">
        <v>178</v>
      </c>
      <c r="D557">
        <v>100</v>
      </c>
      <c r="E557">
        <v>108</v>
      </c>
      <c r="F557" t="s">
        <v>1140</v>
      </c>
      <c r="G557" t="s">
        <v>74</v>
      </c>
      <c r="H557">
        <v>3</v>
      </c>
      <c r="I557">
        <v>5</v>
      </c>
      <c r="J557">
        <v>0</v>
      </c>
      <c r="K557">
        <v>1</v>
      </c>
      <c r="L557">
        <v>0</v>
      </c>
      <c r="M557">
        <v>0</v>
      </c>
      <c r="N557">
        <v>1</v>
      </c>
    </row>
    <row r="558" spans="1:14">
      <c r="A558" t="e">
        <f ca="1">E00251532277121</f>
        <v>#NAME?</v>
      </c>
      <c r="B558" t="s">
        <v>165</v>
      </c>
      <c r="C558" t="s">
        <v>1141</v>
      </c>
      <c r="D558">
        <v>95</v>
      </c>
      <c r="E558">
        <v>98</v>
      </c>
      <c r="F558" t="s">
        <v>1029</v>
      </c>
      <c r="G558" t="s">
        <v>65</v>
      </c>
      <c r="H558">
        <v>3</v>
      </c>
      <c r="I558">
        <v>5</v>
      </c>
      <c r="J558">
        <v>0</v>
      </c>
      <c r="K558">
        <v>2</v>
      </c>
      <c r="L558">
        <v>0</v>
      </c>
      <c r="M558">
        <v>0</v>
      </c>
      <c r="N558">
        <v>1</v>
      </c>
    </row>
    <row r="559" spans="1:14">
      <c r="A559" t="e">
        <f ca="1">E00251532284521</f>
        <v>#NAME?</v>
      </c>
      <c r="B559">
        <v>87</v>
      </c>
      <c r="C559">
        <v>169</v>
      </c>
      <c r="D559">
        <v>101</v>
      </c>
      <c r="E559" t="s">
        <v>264</v>
      </c>
      <c r="F559" t="s">
        <v>1127</v>
      </c>
      <c r="G559" t="s">
        <v>245</v>
      </c>
      <c r="H559">
        <v>4</v>
      </c>
      <c r="I559">
        <v>6</v>
      </c>
      <c r="J559">
        <v>1</v>
      </c>
      <c r="K559">
        <v>2</v>
      </c>
      <c r="L559">
        <v>0</v>
      </c>
      <c r="M559">
        <v>0</v>
      </c>
      <c r="N559">
        <v>2</v>
      </c>
    </row>
    <row r="560" spans="1:14">
      <c r="A560" t="e">
        <f ca="1">E00251532291121</f>
        <v>#NAME?</v>
      </c>
      <c r="B560" t="s">
        <v>225</v>
      </c>
      <c r="C560" t="s">
        <v>817</v>
      </c>
      <c r="D560">
        <v>96</v>
      </c>
      <c r="E560">
        <v>104</v>
      </c>
      <c r="F560" t="s">
        <v>1142</v>
      </c>
      <c r="G560" t="s">
        <v>79</v>
      </c>
      <c r="H560">
        <v>4</v>
      </c>
      <c r="I560">
        <v>6</v>
      </c>
      <c r="J560">
        <v>1</v>
      </c>
      <c r="K560">
        <v>1</v>
      </c>
      <c r="L560">
        <v>0</v>
      </c>
      <c r="M560">
        <v>0</v>
      </c>
      <c r="N560">
        <v>2</v>
      </c>
    </row>
    <row r="561" spans="1:14">
      <c r="A561" t="e">
        <f ca="1">E00251532302721</f>
        <v>#NAME?</v>
      </c>
      <c r="B561" t="s">
        <v>1143</v>
      </c>
      <c r="C561" t="s">
        <v>45</v>
      </c>
      <c r="D561" t="s">
        <v>1020</v>
      </c>
      <c r="E561" t="s">
        <v>402</v>
      </c>
      <c r="F561" t="s">
        <v>538</v>
      </c>
      <c r="G561" t="s">
        <v>87</v>
      </c>
      <c r="H561">
        <v>2</v>
      </c>
      <c r="I561">
        <v>4</v>
      </c>
      <c r="J561">
        <v>0</v>
      </c>
      <c r="K561">
        <v>3</v>
      </c>
      <c r="L561">
        <v>1</v>
      </c>
      <c r="M561">
        <v>1</v>
      </c>
      <c r="N561">
        <v>0</v>
      </c>
    </row>
    <row r="562" spans="1:14">
      <c r="A562" t="e">
        <f ca="1">E00251532303421</f>
        <v>#NAME?</v>
      </c>
      <c r="B562" t="s">
        <v>1144</v>
      </c>
      <c r="C562" t="s">
        <v>640</v>
      </c>
      <c r="D562">
        <v>72</v>
      </c>
      <c r="E562">
        <v>90</v>
      </c>
      <c r="F562" t="s">
        <v>322</v>
      </c>
      <c r="G562" t="s">
        <v>131</v>
      </c>
      <c r="H562">
        <v>2</v>
      </c>
      <c r="I562">
        <v>4</v>
      </c>
      <c r="J562">
        <v>0</v>
      </c>
      <c r="K562">
        <v>1</v>
      </c>
      <c r="L562">
        <v>0</v>
      </c>
      <c r="M562">
        <v>0</v>
      </c>
      <c r="N562">
        <v>0</v>
      </c>
    </row>
    <row r="563" spans="1:14">
      <c r="A563" t="e">
        <f ca="1">E00251532303521</f>
        <v>#NAME?</v>
      </c>
      <c r="B563">
        <v>101</v>
      </c>
      <c r="C563">
        <v>164</v>
      </c>
      <c r="D563">
        <v>124</v>
      </c>
      <c r="E563">
        <v>122</v>
      </c>
      <c r="F563" t="s">
        <v>1145</v>
      </c>
      <c r="G563" t="s">
        <v>874</v>
      </c>
      <c r="H563">
        <v>4</v>
      </c>
      <c r="I563">
        <v>7</v>
      </c>
      <c r="J563">
        <v>1</v>
      </c>
      <c r="K563">
        <v>3</v>
      </c>
      <c r="L563">
        <v>1</v>
      </c>
      <c r="M563">
        <v>1</v>
      </c>
      <c r="N563">
        <v>3</v>
      </c>
    </row>
    <row r="564" spans="1:14">
      <c r="A564" t="e">
        <f ca="1">E00251532305321</f>
        <v>#NAME?</v>
      </c>
      <c r="B564" t="s">
        <v>981</v>
      </c>
      <c r="C564" t="s">
        <v>314</v>
      </c>
      <c r="D564">
        <v>93</v>
      </c>
      <c r="E564">
        <v>99</v>
      </c>
      <c r="F564" t="s">
        <v>454</v>
      </c>
      <c r="G564" t="s">
        <v>87</v>
      </c>
      <c r="H564">
        <v>3</v>
      </c>
      <c r="I564">
        <v>5</v>
      </c>
      <c r="J564">
        <v>0</v>
      </c>
      <c r="K564">
        <v>1</v>
      </c>
      <c r="L564">
        <v>0</v>
      </c>
      <c r="M564">
        <v>0</v>
      </c>
      <c r="N564">
        <v>1</v>
      </c>
    </row>
    <row r="565" spans="1:14">
      <c r="A565" t="e">
        <f ca="1">E00251532309221</f>
        <v>#NAME?</v>
      </c>
      <c r="B565">
        <v>94</v>
      </c>
      <c r="C565">
        <v>180</v>
      </c>
      <c r="D565">
        <v>106</v>
      </c>
      <c r="E565">
        <v>110</v>
      </c>
      <c r="F565" t="s">
        <v>1146</v>
      </c>
      <c r="G565" t="s">
        <v>43</v>
      </c>
      <c r="H565">
        <v>3</v>
      </c>
      <c r="I565">
        <v>5</v>
      </c>
      <c r="J565">
        <v>0</v>
      </c>
      <c r="K565">
        <v>2</v>
      </c>
      <c r="L565">
        <v>0</v>
      </c>
      <c r="M565">
        <v>1</v>
      </c>
      <c r="N565">
        <v>2</v>
      </c>
    </row>
    <row r="566" spans="1:14">
      <c r="A566" t="e">
        <f ca="1">E00251532313521</f>
        <v>#NAME?</v>
      </c>
      <c r="B566" t="s">
        <v>1147</v>
      </c>
      <c r="C566">
        <v>179</v>
      </c>
      <c r="D566">
        <v>105</v>
      </c>
      <c r="E566">
        <v>103</v>
      </c>
      <c r="F566" t="s">
        <v>1148</v>
      </c>
      <c r="G566" t="s">
        <v>874</v>
      </c>
      <c r="H566">
        <v>4</v>
      </c>
      <c r="I566">
        <v>6</v>
      </c>
      <c r="J566">
        <v>1</v>
      </c>
      <c r="K566">
        <v>3</v>
      </c>
      <c r="L566">
        <v>1</v>
      </c>
      <c r="M566">
        <v>1</v>
      </c>
      <c r="N566">
        <v>3</v>
      </c>
    </row>
    <row r="567" spans="1:14">
      <c r="A567" t="e">
        <f ca="1">E00251532320621</f>
        <v>#NAME?</v>
      </c>
      <c r="B567" t="s">
        <v>1149</v>
      </c>
      <c r="C567" t="s">
        <v>1150</v>
      </c>
      <c r="D567">
        <v>83</v>
      </c>
      <c r="E567">
        <v>102</v>
      </c>
      <c r="F567" t="s">
        <v>1035</v>
      </c>
      <c r="G567" t="s">
        <v>57</v>
      </c>
      <c r="H567">
        <v>2</v>
      </c>
      <c r="I567">
        <v>4</v>
      </c>
      <c r="J567">
        <v>0</v>
      </c>
      <c r="K567">
        <v>1</v>
      </c>
      <c r="L567">
        <v>0</v>
      </c>
      <c r="M567">
        <v>0</v>
      </c>
      <c r="N567">
        <v>0</v>
      </c>
    </row>
    <row r="568" spans="1:14">
      <c r="A568" t="e">
        <f ca="1">E00251532330421</f>
        <v>#NAME?</v>
      </c>
      <c r="B568">
        <v>79</v>
      </c>
      <c r="C568" t="s">
        <v>1151</v>
      </c>
      <c r="D568">
        <v>87</v>
      </c>
      <c r="E568">
        <v>94</v>
      </c>
      <c r="F568" t="s">
        <v>1152</v>
      </c>
      <c r="G568" t="s">
        <v>74</v>
      </c>
      <c r="H568">
        <v>3</v>
      </c>
      <c r="I568">
        <v>5</v>
      </c>
      <c r="J568">
        <v>0</v>
      </c>
      <c r="K568">
        <v>1</v>
      </c>
      <c r="L568">
        <v>0</v>
      </c>
      <c r="M568">
        <v>0</v>
      </c>
      <c r="N568">
        <v>1</v>
      </c>
    </row>
    <row r="569" spans="1:14">
      <c r="A569" t="e">
        <f ca="1">E00251532348621</f>
        <v>#NAME?</v>
      </c>
      <c r="B569" t="s">
        <v>1153</v>
      </c>
      <c r="C569" t="s">
        <v>1154</v>
      </c>
      <c r="D569">
        <v>89</v>
      </c>
      <c r="E569">
        <v>97</v>
      </c>
      <c r="F569" t="s">
        <v>1155</v>
      </c>
      <c r="G569" t="s">
        <v>79</v>
      </c>
      <c r="H569">
        <v>3</v>
      </c>
      <c r="I569">
        <v>5</v>
      </c>
      <c r="J569">
        <v>0</v>
      </c>
      <c r="K569">
        <v>1</v>
      </c>
      <c r="L569">
        <v>0</v>
      </c>
      <c r="M569">
        <v>0</v>
      </c>
      <c r="N569">
        <v>1</v>
      </c>
    </row>
    <row r="570" spans="1:14">
      <c r="A570" t="e">
        <f ca="1">E00251532351021</f>
        <v>#NAME?</v>
      </c>
      <c r="B570" t="s">
        <v>565</v>
      </c>
      <c r="C570">
        <v>165</v>
      </c>
      <c r="D570">
        <v>102</v>
      </c>
      <c r="E570">
        <v>117</v>
      </c>
      <c r="F570" t="s">
        <v>1156</v>
      </c>
      <c r="G570" t="s">
        <v>60</v>
      </c>
      <c r="H570">
        <v>4</v>
      </c>
      <c r="I570">
        <v>6</v>
      </c>
      <c r="J570">
        <v>1</v>
      </c>
      <c r="K570">
        <v>3</v>
      </c>
      <c r="L570">
        <v>1</v>
      </c>
      <c r="M570">
        <v>1</v>
      </c>
      <c r="N570">
        <v>3</v>
      </c>
    </row>
    <row r="571" spans="1:14">
      <c r="A571" t="e">
        <f ca="1">E00251532368021</f>
        <v>#NAME?</v>
      </c>
      <c r="B571" t="s">
        <v>1157</v>
      </c>
      <c r="C571" t="s">
        <v>1158</v>
      </c>
      <c r="D571">
        <v>81</v>
      </c>
      <c r="E571">
        <v>94</v>
      </c>
      <c r="F571" t="s">
        <v>1159</v>
      </c>
      <c r="G571" t="s">
        <v>439</v>
      </c>
      <c r="H571">
        <v>2</v>
      </c>
      <c r="I571">
        <v>4</v>
      </c>
      <c r="J571">
        <v>0</v>
      </c>
      <c r="K571">
        <v>1</v>
      </c>
      <c r="L571">
        <v>0</v>
      </c>
      <c r="M571">
        <v>0</v>
      </c>
      <c r="N571">
        <v>0</v>
      </c>
    </row>
    <row r="572" spans="1:14">
      <c r="A572" t="e">
        <f ca="1">E00251532372821</f>
        <v>#NAME?</v>
      </c>
      <c r="B572">
        <v>58</v>
      </c>
      <c r="C572">
        <v>157</v>
      </c>
      <c r="D572">
        <v>77</v>
      </c>
      <c r="E572">
        <v>94</v>
      </c>
      <c r="F572" t="s">
        <v>442</v>
      </c>
      <c r="G572" t="s">
        <v>207</v>
      </c>
      <c r="H572">
        <v>2</v>
      </c>
      <c r="I572">
        <v>4</v>
      </c>
      <c r="J572">
        <v>0</v>
      </c>
      <c r="K572">
        <v>2</v>
      </c>
      <c r="L572">
        <v>0</v>
      </c>
      <c r="M572">
        <v>0</v>
      </c>
      <c r="N572">
        <v>0</v>
      </c>
    </row>
    <row r="573" spans="1:14">
      <c r="A573" t="e">
        <f ca="1">E00251532382321</f>
        <v>#NAME?</v>
      </c>
      <c r="B573">
        <v>69</v>
      </c>
      <c r="C573" t="s">
        <v>1160</v>
      </c>
      <c r="D573">
        <v>87</v>
      </c>
      <c r="E573">
        <v>95</v>
      </c>
      <c r="F573" t="s">
        <v>1161</v>
      </c>
      <c r="G573" t="s">
        <v>79</v>
      </c>
      <c r="H573">
        <v>2</v>
      </c>
      <c r="I573">
        <v>4</v>
      </c>
      <c r="J573">
        <v>0</v>
      </c>
      <c r="K573">
        <v>1</v>
      </c>
      <c r="L573">
        <v>0</v>
      </c>
      <c r="M573">
        <v>0</v>
      </c>
      <c r="N573">
        <v>0</v>
      </c>
    </row>
    <row r="574" spans="1:14">
      <c r="A574" t="e">
        <f ca="1">E00251532392921</f>
        <v>#NAME?</v>
      </c>
      <c r="B574" t="s">
        <v>380</v>
      </c>
      <c r="C574" t="s">
        <v>544</v>
      </c>
      <c r="D574">
        <v>75</v>
      </c>
      <c r="E574">
        <v>112</v>
      </c>
      <c r="F574" t="s">
        <v>1162</v>
      </c>
      <c r="G574" t="s">
        <v>1163</v>
      </c>
      <c r="H574">
        <v>4</v>
      </c>
      <c r="I574">
        <v>6</v>
      </c>
      <c r="J574">
        <v>1</v>
      </c>
      <c r="K574">
        <v>1</v>
      </c>
      <c r="L574">
        <v>0</v>
      </c>
      <c r="M574">
        <v>0</v>
      </c>
      <c r="N574">
        <v>2</v>
      </c>
    </row>
    <row r="575" spans="1:14">
      <c r="A575" t="e">
        <f ca="1">E00251532412321</f>
        <v>#NAME?</v>
      </c>
      <c r="B575" t="s">
        <v>644</v>
      </c>
      <c r="C575" t="s">
        <v>102</v>
      </c>
      <c r="D575">
        <v>96</v>
      </c>
      <c r="E575">
        <v>106</v>
      </c>
      <c r="F575" t="s">
        <v>1164</v>
      </c>
      <c r="G575" t="s">
        <v>93</v>
      </c>
      <c r="H575">
        <v>2</v>
      </c>
      <c r="I575">
        <v>4</v>
      </c>
      <c r="J575">
        <v>0</v>
      </c>
      <c r="K575">
        <v>1</v>
      </c>
      <c r="L575">
        <v>0</v>
      </c>
      <c r="M575">
        <v>0</v>
      </c>
      <c r="N575">
        <v>0</v>
      </c>
    </row>
    <row r="576" spans="1:14">
      <c r="A576" t="e">
        <f ca="1">E00251532421921</f>
        <v>#NAME?</v>
      </c>
      <c r="B576" t="s">
        <v>1165</v>
      </c>
      <c r="C576" t="s">
        <v>1166</v>
      </c>
      <c r="D576">
        <v>116</v>
      </c>
      <c r="E576">
        <v>110</v>
      </c>
      <c r="F576" t="s">
        <v>1167</v>
      </c>
      <c r="G576" t="s">
        <v>228</v>
      </c>
      <c r="H576">
        <v>4</v>
      </c>
      <c r="I576">
        <v>6</v>
      </c>
      <c r="J576">
        <v>1</v>
      </c>
      <c r="K576">
        <v>3</v>
      </c>
      <c r="L576">
        <v>1</v>
      </c>
      <c r="M576">
        <v>1</v>
      </c>
      <c r="N576">
        <v>3</v>
      </c>
    </row>
    <row r="577" spans="1:14">
      <c r="A577" t="e">
        <f ca="1">E00251532433121</f>
        <v>#NAME?</v>
      </c>
      <c r="B577" t="s">
        <v>1168</v>
      </c>
      <c r="C577">
        <v>172</v>
      </c>
      <c r="D577">
        <v>103</v>
      </c>
      <c r="E577">
        <v>105</v>
      </c>
      <c r="F577" t="s">
        <v>1169</v>
      </c>
      <c r="G577" t="s">
        <v>121</v>
      </c>
      <c r="H577">
        <v>3</v>
      </c>
      <c r="I577">
        <v>5</v>
      </c>
      <c r="J577">
        <v>0</v>
      </c>
      <c r="K577">
        <v>3</v>
      </c>
      <c r="L577">
        <v>1</v>
      </c>
      <c r="M577">
        <v>1</v>
      </c>
      <c r="N577">
        <v>2</v>
      </c>
    </row>
    <row r="578" spans="1:14">
      <c r="A578" t="e">
        <f ca="1">E00251532440721</f>
        <v>#NAME?</v>
      </c>
      <c r="B578" t="s">
        <v>1170</v>
      </c>
      <c r="C578" t="s">
        <v>405</v>
      </c>
      <c r="D578" t="s">
        <v>281</v>
      </c>
      <c r="E578">
        <v>108</v>
      </c>
      <c r="F578" t="s">
        <v>1171</v>
      </c>
      <c r="G578" t="s">
        <v>60</v>
      </c>
      <c r="H578">
        <v>4</v>
      </c>
      <c r="I578">
        <v>6</v>
      </c>
      <c r="J578">
        <v>1</v>
      </c>
      <c r="K578">
        <v>3</v>
      </c>
      <c r="L578">
        <v>1</v>
      </c>
      <c r="M578">
        <v>1</v>
      </c>
      <c r="N578">
        <v>3</v>
      </c>
    </row>
    <row r="579" spans="1:14">
      <c r="A579" t="e">
        <f ca="1">E00251532489321</f>
        <v>#NAME?</v>
      </c>
      <c r="B579">
        <v>62</v>
      </c>
      <c r="C579" t="s">
        <v>1172</v>
      </c>
      <c r="D579">
        <v>63</v>
      </c>
      <c r="E579">
        <v>95</v>
      </c>
      <c r="F579" t="s">
        <v>1173</v>
      </c>
      <c r="G579" t="s">
        <v>319</v>
      </c>
      <c r="H579">
        <v>2</v>
      </c>
      <c r="I579">
        <v>4</v>
      </c>
      <c r="J579">
        <v>0</v>
      </c>
      <c r="K579">
        <v>1</v>
      </c>
      <c r="L579">
        <v>0</v>
      </c>
      <c r="M579">
        <v>0</v>
      </c>
      <c r="N579">
        <v>0</v>
      </c>
    </row>
    <row r="580" spans="1:14">
      <c r="A580" t="e">
        <f ca="1">E00251532506121</f>
        <v>#NAME?</v>
      </c>
      <c r="B580">
        <v>82</v>
      </c>
      <c r="C580" t="s">
        <v>1174</v>
      </c>
      <c r="D580">
        <v>98</v>
      </c>
      <c r="E580">
        <v>104</v>
      </c>
      <c r="F580" t="s">
        <v>1175</v>
      </c>
      <c r="G580" t="s">
        <v>87</v>
      </c>
      <c r="H580">
        <v>3</v>
      </c>
      <c r="I580">
        <v>5</v>
      </c>
      <c r="J580">
        <v>0</v>
      </c>
      <c r="K580">
        <v>1</v>
      </c>
      <c r="L580">
        <v>0</v>
      </c>
      <c r="M580">
        <v>0</v>
      </c>
      <c r="N580">
        <v>1</v>
      </c>
    </row>
    <row r="581" spans="1:14">
      <c r="A581" t="e">
        <f ca="1">E00251532508321</f>
        <v>#NAME?</v>
      </c>
      <c r="B581" t="s">
        <v>847</v>
      </c>
      <c r="C581">
        <v>154</v>
      </c>
      <c r="D581">
        <v>92</v>
      </c>
      <c r="E581">
        <v>98</v>
      </c>
      <c r="F581" t="s">
        <v>1176</v>
      </c>
      <c r="G581" t="s">
        <v>87</v>
      </c>
      <c r="H581">
        <v>3</v>
      </c>
      <c r="I581">
        <v>5</v>
      </c>
      <c r="J581">
        <v>0</v>
      </c>
      <c r="K581">
        <v>1</v>
      </c>
      <c r="L581">
        <v>0</v>
      </c>
      <c r="M581">
        <v>0</v>
      </c>
      <c r="N581">
        <v>1</v>
      </c>
    </row>
    <row r="582" spans="1:14">
      <c r="A582" t="e">
        <f ca="1">E00251532582121</f>
        <v>#NAME?</v>
      </c>
      <c r="B582" t="s">
        <v>1177</v>
      </c>
      <c r="C582">
        <v>166</v>
      </c>
      <c r="D582">
        <v>103</v>
      </c>
      <c r="E582">
        <v>121</v>
      </c>
      <c r="F582" t="s">
        <v>1178</v>
      </c>
      <c r="G582" t="s">
        <v>23</v>
      </c>
      <c r="H582">
        <v>4</v>
      </c>
      <c r="I582">
        <v>6</v>
      </c>
      <c r="J582">
        <v>1</v>
      </c>
      <c r="K582">
        <v>1</v>
      </c>
      <c r="L582">
        <v>0</v>
      </c>
      <c r="M582">
        <v>1</v>
      </c>
      <c r="N582">
        <v>3</v>
      </c>
    </row>
    <row r="583" spans="1:14">
      <c r="A583" t="e">
        <f ca="1">E00251532587421</f>
        <v>#NAME?</v>
      </c>
      <c r="B583">
        <v>82</v>
      </c>
      <c r="C583">
        <v>151</v>
      </c>
      <c r="D583">
        <v>92</v>
      </c>
      <c r="E583">
        <v>112</v>
      </c>
      <c r="F583" t="s">
        <v>1179</v>
      </c>
      <c r="G583" t="s">
        <v>207</v>
      </c>
      <c r="H583">
        <v>4</v>
      </c>
      <c r="I583">
        <v>7</v>
      </c>
      <c r="J583">
        <v>1</v>
      </c>
      <c r="K583">
        <v>2</v>
      </c>
      <c r="L583">
        <v>0</v>
      </c>
      <c r="M583">
        <v>1</v>
      </c>
      <c r="N583">
        <v>3</v>
      </c>
    </row>
    <row r="584" spans="1:14">
      <c r="A584" t="e">
        <f ca="1">E00251532590421</f>
        <v>#NAME?</v>
      </c>
      <c r="B584" t="s">
        <v>816</v>
      </c>
      <c r="C584">
        <v>164</v>
      </c>
      <c r="D584">
        <v>87</v>
      </c>
      <c r="E584">
        <v>104</v>
      </c>
      <c r="F584" t="s">
        <v>208</v>
      </c>
      <c r="G584" t="s">
        <v>19</v>
      </c>
      <c r="H584">
        <v>2</v>
      </c>
      <c r="I584">
        <v>4</v>
      </c>
      <c r="J584">
        <v>0</v>
      </c>
      <c r="K584">
        <v>2</v>
      </c>
      <c r="L584">
        <v>0</v>
      </c>
      <c r="M584">
        <v>0</v>
      </c>
      <c r="N584">
        <v>0</v>
      </c>
    </row>
    <row r="585" spans="1:14">
      <c r="A585" t="e">
        <f ca="1">E00251532612121</f>
        <v>#NAME?</v>
      </c>
      <c r="B585" t="s">
        <v>1180</v>
      </c>
      <c r="C585" t="s">
        <v>912</v>
      </c>
      <c r="D585">
        <v>96</v>
      </c>
      <c r="E585">
        <v>102</v>
      </c>
      <c r="F585" t="s">
        <v>1181</v>
      </c>
      <c r="G585" t="s">
        <v>87</v>
      </c>
      <c r="H585">
        <v>3</v>
      </c>
      <c r="I585">
        <v>5</v>
      </c>
      <c r="J585">
        <v>0</v>
      </c>
      <c r="K585">
        <v>1</v>
      </c>
      <c r="L585">
        <v>0</v>
      </c>
      <c r="M585">
        <v>0</v>
      </c>
      <c r="N585">
        <v>1</v>
      </c>
    </row>
    <row r="586" spans="1:14">
      <c r="A586" t="e">
        <f ca="1">E00251532613921</f>
        <v>#NAME?</v>
      </c>
      <c r="B586">
        <v>90</v>
      </c>
      <c r="C586" t="s">
        <v>1112</v>
      </c>
      <c r="D586">
        <v>89</v>
      </c>
      <c r="E586">
        <v>102</v>
      </c>
      <c r="F586" t="s">
        <v>519</v>
      </c>
      <c r="G586" t="s">
        <v>60</v>
      </c>
      <c r="H586">
        <v>3</v>
      </c>
      <c r="I586">
        <v>5</v>
      </c>
      <c r="J586">
        <v>0</v>
      </c>
      <c r="K586">
        <v>1</v>
      </c>
      <c r="L586">
        <v>0</v>
      </c>
      <c r="M586">
        <v>0</v>
      </c>
      <c r="N586">
        <v>1</v>
      </c>
    </row>
    <row r="587" spans="1:14">
      <c r="A587" t="e">
        <f ca="1">E00251532618221</f>
        <v>#NAME?</v>
      </c>
      <c r="B587" t="s">
        <v>395</v>
      </c>
      <c r="C587">
        <v>155</v>
      </c>
      <c r="D587">
        <v>82</v>
      </c>
      <c r="E587">
        <v>100</v>
      </c>
      <c r="F587" t="s">
        <v>1182</v>
      </c>
      <c r="G587" t="s">
        <v>207</v>
      </c>
      <c r="H587">
        <v>2</v>
      </c>
      <c r="I587">
        <v>4</v>
      </c>
      <c r="J587">
        <v>0</v>
      </c>
      <c r="K587">
        <v>2</v>
      </c>
      <c r="L587">
        <v>0</v>
      </c>
      <c r="M587">
        <v>0</v>
      </c>
      <c r="N587">
        <v>0</v>
      </c>
    </row>
    <row r="588" spans="1:14">
      <c r="A588" t="e">
        <f ca="1">E00251532629421</f>
        <v>#NAME?</v>
      </c>
      <c r="B588" t="s">
        <v>1183</v>
      </c>
      <c r="C588" t="s">
        <v>262</v>
      </c>
      <c r="D588">
        <v>80</v>
      </c>
      <c r="E588">
        <v>95</v>
      </c>
      <c r="F588" t="s">
        <v>1184</v>
      </c>
      <c r="G588" t="s">
        <v>19</v>
      </c>
      <c r="H588">
        <v>2</v>
      </c>
      <c r="I588">
        <v>4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>
      <c r="A589" t="e">
        <f ca="1">E00251532630321</f>
        <v>#NAME?</v>
      </c>
      <c r="B589" t="s">
        <v>378</v>
      </c>
      <c r="C589" t="s">
        <v>1185</v>
      </c>
      <c r="D589">
        <v>90</v>
      </c>
      <c r="E589">
        <v>100</v>
      </c>
      <c r="F589" t="s">
        <v>1036</v>
      </c>
      <c r="G589" t="s">
        <v>37</v>
      </c>
      <c r="H589">
        <v>3</v>
      </c>
      <c r="I589">
        <v>5</v>
      </c>
      <c r="J589">
        <v>0</v>
      </c>
      <c r="K589">
        <v>3</v>
      </c>
      <c r="L589">
        <v>1</v>
      </c>
      <c r="M589">
        <v>1</v>
      </c>
      <c r="N589">
        <v>2</v>
      </c>
    </row>
    <row r="590" spans="1:14">
      <c r="A590" t="e">
        <f ca="1">E00251532633521</f>
        <v>#NAME?</v>
      </c>
      <c r="B590">
        <v>123</v>
      </c>
      <c r="C590">
        <v>181</v>
      </c>
      <c r="D590">
        <v>125</v>
      </c>
      <c r="E590">
        <v>126</v>
      </c>
      <c r="F590" t="s">
        <v>1186</v>
      </c>
      <c r="G590" t="s">
        <v>245</v>
      </c>
      <c r="H590">
        <v>4</v>
      </c>
      <c r="I590">
        <v>7</v>
      </c>
      <c r="J590">
        <v>1</v>
      </c>
      <c r="K590">
        <v>2</v>
      </c>
      <c r="L590">
        <v>0</v>
      </c>
      <c r="M590">
        <v>1</v>
      </c>
      <c r="N590">
        <v>3</v>
      </c>
    </row>
    <row r="591" spans="1:14">
      <c r="A591" t="e">
        <f ca="1">E00251532800321</f>
        <v>#NAME?</v>
      </c>
      <c r="B591" t="s">
        <v>1187</v>
      </c>
      <c r="C591" t="s">
        <v>1188</v>
      </c>
      <c r="D591" t="s">
        <v>138</v>
      </c>
      <c r="E591" t="s">
        <v>219</v>
      </c>
      <c r="F591" t="s">
        <v>1189</v>
      </c>
      <c r="G591" t="s">
        <v>43</v>
      </c>
      <c r="H591">
        <v>4</v>
      </c>
      <c r="I591">
        <v>6</v>
      </c>
      <c r="J591">
        <v>1</v>
      </c>
      <c r="K591">
        <v>2</v>
      </c>
      <c r="L591">
        <v>0</v>
      </c>
      <c r="M591">
        <v>1</v>
      </c>
      <c r="N591">
        <v>3</v>
      </c>
    </row>
    <row r="592" spans="1:14">
      <c r="A592" t="e">
        <f ca="1">E00251532812721</f>
        <v>#NAME?</v>
      </c>
      <c r="B592" t="s">
        <v>1190</v>
      </c>
      <c r="C592" t="s">
        <v>1191</v>
      </c>
      <c r="D592">
        <v>113</v>
      </c>
      <c r="E592">
        <v>107</v>
      </c>
      <c r="F592" t="s">
        <v>1106</v>
      </c>
      <c r="G592" t="s">
        <v>494</v>
      </c>
      <c r="H592">
        <v>4</v>
      </c>
      <c r="I592">
        <v>6</v>
      </c>
      <c r="J592">
        <v>1</v>
      </c>
      <c r="K592">
        <v>3</v>
      </c>
      <c r="L592">
        <v>1</v>
      </c>
      <c r="M592">
        <v>1</v>
      </c>
      <c r="N592">
        <v>3</v>
      </c>
    </row>
    <row r="593" spans="1:14">
      <c r="A593" t="e">
        <f ca="1">E00251532878921</f>
        <v>#NAME?</v>
      </c>
      <c r="B593">
        <v>72</v>
      </c>
      <c r="C593">
        <v>170</v>
      </c>
      <c r="D593">
        <v>88</v>
      </c>
      <c r="E593">
        <v>97</v>
      </c>
      <c r="F593" t="s">
        <v>1164</v>
      </c>
      <c r="G593" t="s">
        <v>93</v>
      </c>
      <c r="H593">
        <v>2</v>
      </c>
      <c r="I593">
        <v>4</v>
      </c>
      <c r="J593">
        <v>0</v>
      </c>
      <c r="K593">
        <v>1</v>
      </c>
      <c r="L593">
        <v>0</v>
      </c>
      <c r="M593">
        <v>0</v>
      </c>
      <c r="N593">
        <v>0</v>
      </c>
    </row>
    <row r="594" spans="1:14">
      <c r="A594" t="e">
        <f ca="1">E00251532925021</f>
        <v>#NAME?</v>
      </c>
      <c r="B594" t="s">
        <v>590</v>
      </c>
      <c r="C594" t="s">
        <v>174</v>
      </c>
      <c r="D594" t="s">
        <v>1192</v>
      </c>
      <c r="E594" t="s">
        <v>1193</v>
      </c>
      <c r="F594" t="s">
        <v>1194</v>
      </c>
      <c r="G594" t="s">
        <v>79</v>
      </c>
      <c r="H594">
        <v>3</v>
      </c>
      <c r="I594">
        <v>5</v>
      </c>
      <c r="J594">
        <v>0</v>
      </c>
      <c r="K594">
        <v>3</v>
      </c>
      <c r="L594">
        <v>1</v>
      </c>
      <c r="M594">
        <v>1</v>
      </c>
      <c r="N594">
        <v>2</v>
      </c>
    </row>
    <row r="595" spans="1:14">
      <c r="A595" t="e">
        <f ca="1">E00251532955921</f>
        <v>#NAME?</v>
      </c>
      <c r="B595" t="s">
        <v>1195</v>
      </c>
      <c r="C595" t="s">
        <v>1196</v>
      </c>
      <c r="D595" t="s">
        <v>1195</v>
      </c>
      <c r="E595" t="s">
        <v>1197</v>
      </c>
      <c r="F595" t="s">
        <v>1198</v>
      </c>
      <c r="G595" t="s">
        <v>79</v>
      </c>
      <c r="H595">
        <v>4</v>
      </c>
      <c r="I595">
        <v>6</v>
      </c>
      <c r="J595">
        <v>1</v>
      </c>
      <c r="K595">
        <v>1</v>
      </c>
      <c r="L595">
        <v>0</v>
      </c>
      <c r="M595">
        <v>1</v>
      </c>
      <c r="N595">
        <v>3</v>
      </c>
    </row>
    <row r="596" spans="1:14">
      <c r="A596" t="e">
        <f ca="1">E00251532959121</f>
        <v>#NAME?</v>
      </c>
      <c r="B596" t="s">
        <v>530</v>
      </c>
      <c r="C596">
        <v>164</v>
      </c>
      <c r="D596" t="s">
        <v>103</v>
      </c>
      <c r="E596" t="s">
        <v>106</v>
      </c>
      <c r="F596" t="s">
        <v>122</v>
      </c>
      <c r="G596" t="s">
        <v>82</v>
      </c>
      <c r="H596">
        <v>3</v>
      </c>
      <c r="I596">
        <v>5</v>
      </c>
      <c r="J596">
        <v>0</v>
      </c>
      <c r="K596">
        <v>1</v>
      </c>
      <c r="L596">
        <v>0</v>
      </c>
      <c r="M596">
        <v>0</v>
      </c>
      <c r="N596">
        <v>1</v>
      </c>
    </row>
    <row r="597" spans="1:14">
      <c r="A597" t="e">
        <f ca="1">E00251532974221</f>
        <v>#NAME?</v>
      </c>
      <c r="B597" t="s">
        <v>1199</v>
      </c>
      <c r="C597">
        <v>161</v>
      </c>
      <c r="D597" t="s">
        <v>991</v>
      </c>
      <c r="E597">
        <v>97</v>
      </c>
      <c r="F597" t="s">
        <v>958</v>
      </c>
      <c r="G597" t="s">
        <v>131</v>
      </c>
      <c r="H597">
        <v>3</v>
      </c>
      <c r="I597">
        <v>5</v>
      </c>
      <c r="J597">
        <v>0</v>
      </c>
      <c r="K597">
        <v>1</v>
      </c>
      <c r="L597">
        <v>0</v>
      </c>
      <c r="M597">
        <v>0</v>
      </c>
      <c r="N597">
        <v>1</v>
      </c>
    </row>
    <row r="598" spans="1:14">
      <c r="A598" t="e">
        <f ca="1">E00251532975321</f>
        <v>#NAME?</v>
      </c>
      <c r="B598" t="s">
        <v>132</v>
      </c>
      <c r="C598">
        <v>179</v>
      </c>
      <c r="D598" t="s">
        <v>380</v>
      </c>
      <c r="E598">
        <v>97</v>
      </c>
      <c r="F598" t="s">
        <v>1200</v>
      </c>
      <c r="G598" t="s">
        <v>87</v>
      </c>
      <c r="H598">
        <v>2</v>
      </c>
      <c r="I598">
        <v>4</v>
      </c>
      <c r="J598">
        <v>0</v>
      </c>
      <c r="K598">
        <v>1</v>
      </c>
      <c r="L598">
        <v>0</v>
      </c>
      <c r="M598">
        <v>0</v>
      </c>
      <c r="N598">
        <v>0</v>
      </c>
    </row>
    <row r="599" spans="1:14">
      <c r="A599" t="e">
        <f ca="1">E00251532975721</f>
        <v>#NAME?</v>
      </c>
      <c r="B599" t="s">
        <v>1201</v>
      </c>
      <c r="C599" t="s">
        <v>1202</v>
      </c>
      <c r="D599">
        <v>79</v>
      </c>
      <c r="E599" t="s">
        <v>180</v>
      </c>
      <c r="F599" t="s">
        <v>221</v>
      </c>
      <c r="G599" t="s">
        <v>131</v>
      </c>
      <c r="H599">
        <v>2</v>
      </c>
      <c r="I599">
        <v>4</v>
      </c>
      <c r="J599">
        <v>0</v>
      </c>
      <c r="K599">
        <v>1</v>
      </c>
      <c r="L599">
        <v>0</v>
      </c>
      <c r="M599">
        <v>0</v>
      </c>
      <c r="N599">
        <v>0</v>
      </c>
    </row>
    <row r="600" spans="1:14">
      <c r="A600" t="e">
        <f ca="1">E00251532978421</f>
        <v>#NAME?</v>
      </c>
      <c r="B600" t="s">
        <v>1203</v>
      </c>
      <c r="C600" t="s">
        <v>1129</v>
      </c>
      <c r="D600" t="s">
        <v>1204</v>
      </c>
      <c r="E600">
        <v>119</v>
      </c>
      <c r="F600" t="s">
        <v>1205</v>
      </c>
      <c r="G600">
        <v>1</v>
      </c>
      <c r="H600">
        <v>4</v>
      </c>
      <c r="I600">
        <v>7</v>
      </c>
      <c r="J600">
        <v>1</v>
      </c>
      <c r="K600">
        <v>3</v>
      </c>
      <c r="L600">
        <v>1</v>
      </c>
      <c r="M600">
        <v>1</v>
      </c>
      <c r="N600">
        <v>3</v>
      </c>
    </row>
    <row r="601" spans="1:14">
      <c r="A601" t="e">
        <f ca="1">E00251533061921</f>
        <v>#NAME?</v>
      </c>
      <c r="B601" t="s">
        <v>1206</v>
      </c>
      <c r="C601" t="s">
        <v>1174</v>
      </c>
      <c r="D601" t="s">
        <v>1207</v>
      </c>
      <c r="E601" t="s">
        <v>1208</v>
      </c>
      <c r="F601" t="s">
        <v>1209</v>
      </c>
      <c r="G601" t="s">
        <v>93</v>
      </c>
      <c r="H601">
        <v>4</v>
      </c>
      <c r="I601">
        <v>6</v>
      </c>
      <c r="J601">
        <v>1</v>
      </c>
      <c r="K601">
        <v>1</v>
      </c>
      <c r="L601">
        <v>0</v>
      </c>
      <c r="M601">
        <v>0</v>
      </c>
      <c r="N601">
        <v>2</v>
      </c>
    </row>
    <row r="602" spans="1:14">
      <c r="A602" t="e">
        <f ca="1">E00251533153821</f>
        <v>#NAME?</v>
      </c>
      <c r="B602">
        <v>73</v>
      </c>
      <c r="C602" t="s">
        <v>737</v>
      </c>
      <c r="D602" t="s">
        <v>1020</v>
      </c>
      <c r="E602" t="s">
        <v>41</v>
      </c>
      <c r="F602" t="s">
        <v>980</v>
      </c>
      <c r="G602" t="s">
        <v>439</v>
      </c>
      <c r="H602">
        <v>4</v>
      </c>
      <c r="I602">
        <v>6</v>
      </c>
      <c r="J602">
        <v>1</v>
      </c>
      <c r="K602">
        <v>3</v>
      </c>
      <c r="L602">
        <v>1</v>
      </c>
      <c r="M602">
        <v>1</v>
      </c>
      <c r="N602">
        <v>3</v>
      </c>
    </row>
    <row r="603" spans="1:14">
      <c r="A603" t="e">
        <f ca="1">E00251533165621</f>
        <v>#NAME?</v>
      </c>
      <c r="B603" t="s">
        <v>812</v>
      </c>
      <c r="C603" t="s">
        <v>558</v>
      </c>
      <c r="D603">
        <v>81</v>
      </c>
      <c r="E603" t="s">
        <v>198</v>
      </c>
      <c r="F603" t="s">
        <v>813</v>
      </c>
      <c r="G603" t="s">
        <v>27</v>
      </c>
      <c r="H603">
        <v>2</v>
      </c>
      <c r="I603">
        <v>4</v>
      </c>
      <c r="J603">
        <v>0</v>
      </c>
      <c r="K603">
        <v>1</v>
      </c>
      <c r="L603">
        <v>0</v>
      </c>
      <c r="M603">
        <v>0</v>
      </c>
      <c r="N603">
        <v>0</v>
      </c>
    </row>
    <row r="604" spans="1:14">
      <c r="A604" t="e">
        <f ca="1">E00251533600621</f>
        <v>#NAME?</v>
      </c>
      <c r="B604">
        <v>65</v>
      </c>
      <c r="C604">
        <v>150</v>
      </c>
      <c r="D604">
        <v>96</v>
      </c>
      <c r="E604">
        <v>120</v>
      </c>
      <c r="F604" t="s">
        <v>1210</v>
      </c>
      <c r="G604" t="s">
        <v>131</v>
      </c>
      <c r="H604">
        <v>3</v>
      </c>
      <c r="I604">
        <v>5</v>
      </c>
      <c r="J604">
        <v>0</v>
      </c>
      <c r="K604">
        <v>1</v>
      </c>
      <c r="L604">
        <v>0</v>
      </c>
      <c r="M604">
        <v>1</v>
      </c>
      <c r="N604">
        <v>2</v>
      </c>
    </row>
    <row r="605" spans="1:14">
      <c r="A605" t="e">
        <f ca="1">E00251533607221</f>
        <v>#NAME?</v>
      </c>
      <c r="B605">
        <v>128</v>
      </c>
      <c r="C605">
        <v>193</v>
      </c>
      <c r="D605">
        <v>121</v>
      </c>
      <c r="E605">
        <v>117</v>
      </c>
      <c r="F605" t="s">
        <v>1211</v>
      </c>
      <c r="G605" t="s">
        <v>237</v>
      </c>
      <c r="H605">
        <v>4</v>
      </c>
      <c r="I605">
        <v>6</v>
      </c>
      <c r="J605">
        <v>1</v>
      </c>
      <c r="K605">
        <v>3</v>
      </c>
      <c r="L605">
        <v>1</v>
      </c>
      <c r="M605">
        <v>1</v>
      </c>
      <c r="N605">
        <v>3</v>
      </c>
    </row>
    <row r="606" spans="1:14">
      <c r="A606" t="e">
        <f ca="1">E00251533608121</f>
        <v>#NAME?</v>
      </c>
      <c r="B606">
        <v>78</v>
      </c>
      <c r="C606">
        <v>179</v>
      </c>
      <c r="D606">
        <v>98</v>
      </c>
      <c r="E606">
        <v>99</v>
      </c>
      <c r="F606" t="s">
        <v>1109</v>
      </c>
      <c r="G606" t="s">
        <v>245</v>
      </c>
      <c r="H606">
        <v>2</v>
      </c>
      <c r="I606">
        <v>4</v>
      </c>
      <c r="J606">
        <v>0</v>
      </c>
      <c r="K606">
        <v>2</v>
      </c>
      <c r="L606">
        <v>0</v>
      </c>
      <c r="M606">
        <v>0</v>
      </c>
      <c r="N606">
        <v>0</v>
      </c>
    </row>
    <row r="607" spans="1:14">
      <c r="A607" t="e">
        <f ca="1">E00251533616021</f>
        <v>#NAME?</v>
      </c>
      <c r="B607">
        <v>84</v>
      </c>
      <c r="C607">
        <v>182</v>
      </c>
      <c r="D607">
        <v>102</v>
      </c>
      <c r="E607">
        <v>105</v>
      </c>
      <c r="F607" t="s">
        <v>1212</v>
      </c>
      <c r="G607" t="s">
        <v>65</v>
      </c>
      <c r="H607">
        <v>3</v>
      </c>
      <c r="I607">
        <v>5</v>
      </c>
      <c r="J607">
        <v>0</v>
      </c>
      <c r="K607">
        <v>2</v>
      </c>
      <c r="L607">
        <v>0</v>
      </c>
      <c r="M607">
        <v>0</v>
      </c>
      <c r="N607">
        <v>1</v>
      </c>
    </row>
    <row r="608" spans="1:14">
      <c r="A608" t="e">
        <f ca="1">E00251533621021</f>
        <v>#NAME?</v>
      </c>
      <c r="B608">
        <v>75</v>
      </c>
      <c r="C608">
        <v>175</v>
      </c>
      <c r="D608">
        <v>93</v>
      </c>
      <c r="E608">
        <v>97</v>
      </c>
      <c r="F608" t="s">
        <v>571</v>
      </c>
      <c r="G608" t="s">
        <v>43</v>
      </c>
      <c r="H608">
        <v>2</v>
      </c>
      <c r="I608">
        <v>4</v>
      </c>
      <c r="J608">
        <v>0</v>
      </c>
      <c r="K608">
        <v>2</v>
      </c>
      <c r="L608">
        <v>0</v>
      </c>
      <c r="M608">
        <v>0</v>
      </c>
      <c r="N608">
        <v>0</v>
      </c>
    </row>
    <row r="609" spans="1:14">
      <c r="A609" t="e">
        <f ca="1">E00251533631121</f>
        <v>#NAME?</v>
      </c>
      <c r="B609">
        <v>80</v>
      </c>
      <c r="C609">
        <v>175</v>
      </c>
      <c r="D609">
        <v>90</v>
      </c>
      <c r="E609">
        <v>107</v>
      </c>
      <c r="F609" t="s">
        <v>286</v>
      </c>
      <c r="G609" t="s">
        <v>19</v>
      </c>
      <c r="H609">
        <v>3</v>
      </c>
      <c r="I609">
        <v>5</v>
      </c>
      <c r="J609">
        <v>0</v>
      </c>
      <c r="K609">
        <v>1</v>
      </c>
      <c r="L609">
        <v>0</v>
      </c>
      <c r="M609">
        <v>0</v>
      </c>
      <c r="N609">
        <v>1</v>
      </c>
    </row>
    <row r="610" spans="1:14">
      <c r="A610" t="e">
        <f ca="1">E00251533639421</f>
        <v>#NAME?</v>
      </c>
      <c r="B610">
        <v>82</v>
      </c>
      <c r="C610">
        <v>174</v>
      </c>
      <c r="D610">
        <v>86</v>
      </c>
      <c r="E610">
        <v>99</v>
      </c>
      <c r="F610" t="s">
        <v>1213</v>
      </c>
      <c r="G610" t="s">
        <v>60</v>
      </c>
      <c r="H610">
        <v>3</v>
      </c>
      <c r="I610">
        <v>5</v>
      </c>
      <c r="J610">
        <v>0</v>
      </c>
      <c r="K610">
        <v>1</v>
      </c>
      <c r="L610">
        <v>0</v>
      </c>
      <c r="M610">
        <v>0</v>
      </c>
      <c r="N610">
        <v>1</v>
      </c>
    </row>
    <row r="611" spans="1:14">
      <c r="A611" t="e">
        <f ca="1">E00251537087821</f>
        <v>#NAME?</v>
      </c>
      <c r="B611">
        <v>92</v>
      </c>
      <c r="C611">
        <v>178</v>
      </c>
      <c r="D611">
        <v>95</v>
      </c>
      <c r="E611">
        <v>102</v>
      </c>
      <c r="F611" t="s">
        <v>1214</v>
      </c>
      <c r="G611" t="s">
        <v>74</v>
      </c>
      <c r="H611">
        <v>3</v>
      </c>
      <c r="I611">
        <v>5</v>
      </c>
      <c r="J611">
        <v>0</v>
      </c>
      <c r="K611">
        <v>1</v>
      </c>
      <c r="L611">
        <v>0</v>
      </c>
      <c r="M611">
        <v>0</v>
      </c>
      <c r="N611">
        <v>1</v>
      </c>
    </row>
    <row r="612" spans="1:14">
      <c r="A612" t="e">
        <f ca="1">E00251537601921</f>
        <v>#NAME?</v>
      </c>
      <c r="B612" t="s">
        <v>1215</v>
      </c>
      <c r="C612" t="s">
        <v>1216</v>
      </c>
      <c r="D612">
        <v>97</v>
      </c>
      <c r="E612">
        <v>106</v>
      </c>
      <c r="F612" t="s">
        <v>567</v>
      </c>
      <c r="G612" t="s">
        <v>79</v>
      </c>
      <c r="H612">
        <v>4</v>
      </c>
      <c r="I612">
        <v>6</v>
      </c>
      <c r="J612">
        <v>1</v>
      </c>
      <c r="K612">
        <v>1</v>
      </c>
      <c r="L612">
        <v>0</v>
      </c>
      <c r="M612">
        <v>0</v>
      </c>
      <c r="N612">
        <v>2</v>
      </c>
    </row>
    <row r="613" spans="1:14">
      <c r="A613" t="e">
        <f ca="1">E00251537604521</f>
        <v>#NAME?</v>
      </c>
      <c r="B613" t="s">
        <v>732</v>
      </c>
      <c r="C613" t="s">
        <v>788</v>
      </c>
      <c r="D613" t="s">
        <v>1217</v>
      </c>
      <c r="E613" t="s">
        <v>1218</v>
      </c>
      <c r="F613" t="s">
        <v>1219</v>
      </c>
      <c r="G613" t="s">
        <v>89</v>
      </c>
      <c r="H613">
        <v>4</v>
      </c>
      <c r="I613">
        <v>6</v>
      </c>
      <c r="J613">
        <v>1</v>
      </c>
      <c r="K613">
        <v>1</v>
      </c>
      <c r="L613">
        <v>0</v>
      </c>
      <c r="M613">
        <v>0</v>
      </c>
      <c r="N613">
        <v>2</v>
      </c>
    </row>
    <row r="614" spans="1:14">
      <c r="A614" t="e">
        <f ca="1">E00251537604621</f>
        <v>#NAME?</v>
      </c>
      <c r="B614" t="s">
        <v>930</v>
      </c>
      <c r="C614">
        <v>164</v>
      </c>
      <c r="D614" t="s">
        <v>1220</v>
      </c>
      <c r="E614" t="s">
        <v>1221</v>
      </c>
      <c r="F614" t="s">
        <v>1222</v>
      </c>
      <c r="G614" t="s">
        <v>82</v>
      </c>
      <c r="H614">
        <v>4</v>
      </c>
      <c r="I614">
        <v>7</v>
      </c>
      <c r="J614">
        <v>1</v>
      </c>
      <c r="K614">
        <v>1</v>
      </c>
      <c r="L614">
        <v>0</v>
      </c>
      <c r="M614">
        <v>1</v>
      </c>
      <c r="N614">
        <v>3</v>
      </c>
    </row>
    <row r="615" spans="1:14">
      <c r="A615" t="e">
        <f ca="1">E00251537605521</f>
        <v>#NAME?</v>
      </c>
      <c r="B615" t="s">
        <v>563</v>
      </c>
      <c r="C615" t="s">
        <v>150</v>
      </c>
      <c r="D615">
        <v>77</v>
      </c>
      <c r="E615">
        <v>97</v>
      </c>
      <c r="F615" t="s">
        <v>1223</v>
      </c>
      <c r="G615" t="s">
        <v>82</v>
      </c>
      <c r="H615">
        <v>2</v>
      </c>
      <c r="I615">
        <v>4</v>
      </c>
      <c r="J615">
        <v>0</v>
      </c>
      <c r="K615">
        <v>1</v>
      </c>
      <c r="L615">
        <v>0</v>
      </c>
      <c r="M615">
        <v>0</v>
      </c>
      <c r="N615">
        <v>0</v>
      </c>
    </row>
    <row r="616" spans="1:14">
      <c r="A616" t="e">
        <f ca="1">E00251537608221</f>
        <v>#NAME?</v>
      </c>
      <c r="B616" t="s">
        <v>1224</v>
      </c>
      <c r="C616" t="s">
        <v>518</v>
      </c>
      <c r="D616">
        <v>91</v>
      </c>
      <c r="E616">
        <v>96</v>
      </c>
      <c r="F616" t="s">
        <v>1225</v>
      </c>
      <c r="G616" t="s">
        <v>112</v>
      </c>
      <c r="H616">
        <v>3</v>
      </c>
      <c r="I616">
        <v>5</v>
      </c>
      <c r="J616">
        <v>0</v>
      </c>
      <c r="K616">
        <v>1</v>
      </c>
      <c r="L616">
        <v>0</v>
      </c>
      <c r="M616">
        <v>0</v>
      </c>
      <c r="N616">
        <v>1</v>
      </c>
    </row>
    <row r="617" spans="1:14">
      <c r="A617" t="e">
        <f ca="1">E00251537608621</f>
        <v>#NAME?</v>
      </c>
      <c r="B617">
        <v>103</v>
      </c>
      <c r="C617" t="s">
        <v>1226</v>
      </c>
      <c r="D617" t="s">
        <v>1208</v>
      </c>
      <c r="E617">
        <v>112</v>
      </c>
      <c r="F617" t="s">
        <v>1227</v>
      </c>
      <c r="G617" t="s">
        <v>112</v>
      </c>
      <c r="H617">
        <v>4</v>
      </c>
      <c r="I617">
        <v>6</v>
      </c>
      <c r="J617">
        <v>1</v>
      </c>
      <c r="K617">
        <v>1</v>
      </c>
      <c r="L617">
        <v>0</v>
      </c>
      <c r="M617">
        <v>1</v>
      </c>
      <c r="N617">
        <v>3</v>
      </c>
    </row>
    <row r="618" spans="1:14">
      <c r="A618" t="e">
        <f ca="1">E00251537608721</f>
        <v>#NAME?</v>
      </c>
      <c r="B618" t="s">
        <v>1228</v>
      </c>
      <c r="C618" t="s">
        <v>1229</v>
      </c>
      <c r="D618" t="s">
        <v>1230</v>
      </c>
      <c r="E618" t="s">
        <v>1231</v>
      </c>
      <c r="F618" t="s">
        <v>1232</v>
      </c>
      <c r="G618" t="s">
        <v>37</v>
      </c>
      <c r="H618">
        <v>4</v>
      </c>
      <c r="I618">
        <v>6</v>
      </c>
      <c r="J618">
        <v>1</v>
      </c>
      <c r="K618">
        <v>3</v>
      </c>
      <c r="L618">
        <v>1</v>
      </c>
      <c r="M618">
        <v>1</v>
      </c>
      <c r="N618">
        <v>3</v>
      </c>
    </row>
    <row r="619" spans="1:14">
      <c r="A619" t="e">
        <f ca="1">E00251537609421</f>
        <v>#NAME?</v>
      </c>
      <c r="B619" t="s">
        <v>1233</v>
      </c>
      <c r="C619" t="s">
        <v>1234</v>
      </c>
      <c r="D619" t="s">
        <v>47</v>
      </c>
      <c r="E619">
        <v>111</v>
      </c>
      <c r="F619" t="s">
        <v>1235</v>
      </c>
      <c r="G619" t="s">
        <v>74</v>
      </c>
      <c r="H619">
        <v>4</v>
      </c>
      <c r="I619">
        <v>6</v>
      </c>
      <c r="J619">
        <v>1</v>
      </c>
      <c r="K619">
        <v>1</v>
      </c>
      <c r="L619">
        <v>0</v>
      </c>
      <c r="M619">
        <v>1</v>
      </c>
      <c r="N619">
        <v>3</v>
      </c>
    </row>
    <row r="620" spans="1:14">
      <c r="A620" t="e">
        <f ca="1">E00251537609721</f>
        <v>#NAME?</v>
      </c>
      <c r="B620" t="s">
        <v>1236</v>
      </c>
      <c r="C620" t="s">
        <v>1237</v>
      </c>
      <c r="D620">
        <v>97</v>
      </c>
      <c r="E620" t="s">
        <v>1238</v>
      </c>
      <c r="F620" t="s">
        <v>1239</v>
      </c>
      <c r="G620" t="s">
        <v>74</v>
      </c>
      <c r="H620">
        <v>3</v>
      </c>
      <c r="I620">
        <v>5</v>
      </c>
      <c r="J620">
        <v>0</v>
      </c>
      <c r="K620">
        <v>1</v>
      </c>
      <c r="L620">
        <v>0</v>
      </c>
      <c r="M620">
        <v>0</v>
      </c>
      <c r="N620">
        <v>1</v>
      </c>
    </row>
    <row r="621" spans="1:14">
      <c r="A621" t="e">
        <f ca="1">E00251537610321</f>
        <v>#NAME?</v>
      </c>
      <c r="B621">
        <v>95</v>
      </c>
      <c r="C621" t="s">
        <v>597</v>
      </c>
      <c r="D621">
        <v>106</v>
      </c>
      <c r="E621" t="s">
        <v>1240</v>
      </c>
      <c r="F621" t="s">
        <v>1241</v>
      </c>
      <c r="G621" t="s">
        <v>82</v>
      </c>
      <c r="H621">
        <v>4</v>
      </c>
      <c r="I621">
        <v>7</v>
      </c>
      <c r="J621">
        <v>1</v>
      </c>
      <c r="K621">
        <v>1</v>
      </c>
      <c r="L621">
        <v>0</v>
      </c>
      <c r="M621">
        <v>1</v>
      </c>
      <c r="N621">
        <v>3</v>
      </c>
    </row>
    <row r="622" spans="1:14">
      <c r="A622" t="e">
        <f ca="1">E00251537619421</f>
        <v>#NAME?</v>
      </c>
      <c r="B622" t="s">
        <v>1123</v>
      </c>
      <c r="C622" t="s">
        <v>1242</v>
      </c>
      <c r="D622">
        <v>83</v>
      </c>
      <c r="E622">
        <v>103</v>
      </c>
      <c r="F622" t="s">
        <v>1243</v>
      </c>
      <c r="G622" t="s">
        <v>57</v>
      </c>
      <c r="H622">
        <v>2</v>
      </c>
      <c r="I622">
        <v>4</v>
      </c>
      <c r="J622">
        <v>0</v>
      </c>
      <c r="K622">
        <v>1</v>
      </c>
      <c r="L622">
        <v>0</v>
      </c>
      <c r="M622">
        <v>0</v>
      </c>
      <c r="N622">
        <v>0</v>
      </c>
    </row>
    <row r="623" spans="1:14">
      <c r="A623" t="e">
        <f ca="1">E00251537622321</f>
        <v>#NAME?</v>
      </c>
      <c r="B623" t="s">
        <v>718</v>
      </c>
      <c r="C623" t="s">
        <v>524</v>
      </c>
      <c r="D623">
        <v>96</v>
      </c>
      <c r="E623">
        <v>100</v>
      </c>
      <c r="F623" t="s">
        <v>1244</v>
      </c>
      <c r="G623" t="s">
        <v>43</v>
      </c>
      <c r="H623">
        <v>3</v>
      </c>
      <c r="I623">
        <v>5</v>
      </c>
      <c r="J623">
        <v>0</v>
      </c>
      <c r="K623">
        <v>2</v>
      </c>
      <c r="L623">
        <v>0</v>
      </c>
      <c r="M623">
        <v>0</v>
      </c>
      <c r="N623">
        <v>1</v>
      </c>
    </row>
    <row r="624" spans="1:14">
      <c r="A624" t="e">
        <f ca="1">E00251537633921</f>
        <v>#NAME?</v>
      </c>
      <c r="B624" t="s">
        <v>1245</v>
      </c>
      <c r="C624" t="s">
        <v>1246</v>
      </c>
      <c r="D624" t="s">
        <v>1247</v>
      </c>
      <c r="E624" t="s">
        <v>684</v>
      </c>
      <c r="F624" t="s">
        <v>1248</v>
      </c>
      <c r="G624" t="s">
        <v>231</v>
      </c>
      <c r="H624">
        <v>4</v>
      </c>
      <c r="I624">
        <v>6</v>
      </c>
      <c r="J624">
        <v>1</v>
      </c>
      <c r="K624">
        <v>3</v>
      </c>
      <c r="L624">
        <v>1</v>
      </c>
      <c r="M624">
        <v>1</v>
      </c>
      <c r="N624">
        <v>3</v>
      </c>
    </row>
    <row r="625" spans="1:14">
      <c r="A625" t="e">
        <f ca="1">E00251537637021</f>
        <v>#NAME?</v>
      </c>
      <c r="B625" t="s">
        <v>1249</v>
      </c>
      <c r="C625">
        <v>175</v>
      </c>
      <c r="D625" t="s">
        <v>151</v>
      </c>
      <c r="E625">
        <v>92</v>
      </c>
      <c r="F625" t="s">
        <v>1250</v>
      </c>
      <c r="G625" t="s">
        <v>43</v>
      </c>
      <c r="H625">
        <v>2</v>
      </c>
      <c r="I625">
        <v>4</v>
      </c>
      <c r="J625">
        <v>0</v>
      </c>
      <c r="K625">
        <v>2</v>
      </c>
      <c r="L625">
        <v>0</v>
      </c>
      <c r="M625">
        <v>0</v>
      </c>
      <c r="N625">
        <v>0</v>
      </c>
    </row>
    <row r="626" spans="1:14">
      <c r="A626" t="e">
        <f ca="1">E00251537638721</f>
        <v>#NAME?</v>
      </c>
      <c r="B626" t="s">
        <v>1251</v>
      </c>
      <c r="C626" t="s">
        <v>566</v>
      </c>
      <c r="D626">
        <v>83</v>
      </c>
      <c r="E626">
        <v>95</v>
      </c>
      <c r="F626" t="s">
        <v>1252</v>
      </c>
      <c r="G626" t="s">
        <v>60</v>
      </c>
      <c r="H626">
        <v>3</v>
      </c>
      <c r="I626">
        <v>5</v>
      </c>
      <c r="J626">
        <v>0</v>
      </c>
      <c r="K626">
        <v>1</v>
      </c>
      <c r="L626">
        <v>0</v>
      </c>
      <c r="M626">
        <v>0</v>
      </c>
      <c r="N626">
        <v>1</v>
      </c>
    </row>
    <row r="627" spans="1:14">
      <c r="A627" t="e">
        <f ca="1">E00251537639021</f>
        <v>#NAME?</v>
      </c>
      <c r="B627" t="s">
        <v>397</v>
      </c>
      <c r="C627" t="s">
        <v>1253</v>
      </c>
      <c r="D627" t="s">
        <v>1254</v>
      </c>
      <c r="E627" t="s">
        <v>1255</v>
      </c>
      <c r="F627" t="s">
        <v>712</v>
      </c>
      <c r="G627" t="s">
        <v>71</v>
      </c>
      <c r="H627">
        <v>3</v>
      </c>
      <c r="I627">
        <v>5</v>
      </c>
      <c r="J627">
        <v>0</v>
      </c>
      <c r="K627">
        <v>1</v>
      </c>
      <c r="L627">
        <v>0</v>
      </c>
      <c r="M627">
        <v>0</v>
      </c>
      <c r="N627">
        <v>1</v>
      </c>
    </row>
    <row r="628" spans="1:14">
      <c r="A628" t="e">
        <f ca="1">E00251537873421</f>
        <v>#NAME?</v>
      </c>
      <c r="B628">
        <v>85</v>
      </c>
      <c r="C628">
        <v>180</v>
      </c>
      <c r="D628">
        <v>80</v>
      </c>
      <c r="E628">
        <v>100</v>
      </c>
      <c r="F628" t="s">
        <v>1256</v>
      </c>
      <c r="G628" t="s">
        <v>131</v>
      </c>
      <c r="H628">
        <v>3</v>
      </c>
      <c r="I628">
        <v>5</v>
      </c>
      <c r="J628">
        <v>0</v>
      </c>
      <c r="K628">
        <v>1</v>
      </c>
      <c r="L628">
        <v>0</v>
      </c>
      <c r="M628">
        <v>0</v>
      </c>
      <c r="N628">
        <v>1</v>
      </c>
    </row>
    <row r="629" spans="1:14">
      <c r="A629" t="e">
        <f ca="1">E00251537880321</f>
        <v>#NAME?</v>
      </c>
      <c r="B629">
        <v>65</v>
      </c>
      <c r="C629">
        <v>173</v>
      </c>
      <c r="D629">
        <v>75</v>
      </c>
      <c r="E629">
        <v>85</v>
      </c>
      <c r="F629" t="s">
        <v>1257</v>
      </c>
      <c r="G629" t="s">
        <v>76</v>
      </c>
      <c r="H629">
        <v>2</v>
      </c>
      <c r="I629">
        <v>4</v>
      </c>
      <c r="J629">
        <v>0</v>
      </c>
      <c r="K629">
        <v>1</v>
      </c>
      <c r="L629">
        <v>0</v>
      </c>
      <c r="M629">
        <v>0</v>
      </c>
      <c r="N629">
        <v>0</v>
      </c>
    </row>
    <row r="630" spans="1:14">
      <c r="A630" t="e">
        <f ca="1">E00251537898221</f>
        <v>#NAME?</v>
      </c>
      <c r="B630">
        <v>108</v>
      </c>
      <c r="C630">
        <v>188</v>
      </c>
      <c r="D630">
        <v>105</v>
      </c>
      <c r="E630">
        <v>115</v>
      </c>
      <c r="F630" t="s">
        <v>613</v>
      </c>
      <c r="G630" t="s">
        <v>93</v>
      </c>
      <c r="H630">
        <v>4</v>
      </c>
      <c r="I630">
        <v>6</v>
      </c>
      <c r="J630">
        <v>1</v>
      </c>
      <c r="K630">
        <v>1</v>
      </c>
      <c r="L630">
        <v>0</v>
      </c>
      <c r="M630">
        <v>1</v>
      </c>
      <c r="N630">
        <v>3</v>
      </c>
    </row>
    <row r="631" spans="1:14">
      <c r="A631" t="e">
        <f ca="1">E00251537898321</f>
        <v>#NAME?</v>
      </c>
      <c r="B631">
        <v>77</v>
      </c>
      <c r="C631">
        <v>177</v>
      </c>
      <c r="D631">
        <v>78</v>
      </c>
      <c r="E631">
        <v>99</v>
      </c>
      <c r="F631" t="s">
        <v>1258</v>
      </c>
      <c r="G631" t="s">
        <v>82</v>
      </c>
      <c r="H631">
        <v>2</v>
      </c>
      <c r="I631">
        <v>4</v>
      </c>
      <c r="J631">
        <v>0</v>
      </c>
      <c r="K631">
        <v>1</v>
      </c>
      <c r="L631">
        <v>0</v>
      </c>
      <c r="M631">
        <v>0</v>
      </c>
      <c r="N631">
        <v>0</v>
      </c>
    </row>
    <row r="632" spans="1:14">
      <c r="A632" t="e">
        <f ca="1">E00251611205521</f>
        <v>#NAME?</v>
      </c>
      <c r="B632">
        <v>110</v>
      </c>
      <c r="C632">
        <v>177</v>
      </c>
      <c r="D632">
        <v>115</v>
      </c>
      <c r="E632">
        <v>112</v>
      </c>
      <c r="F632" t="s">
        <v>1259</v>
      </c>
      <c r="G632" t="s">
        <v>237</v>
      </c>
      <c r="H632">
        <v>4</v>
      </c>
      <c r="I632">
        <v>7</v>
      </c>
      <c r="J632">
        <v>1</v>
      </c>
      <c r="K632">
        <v>3</v>
      </c>
      <c r="L632">
        <v>1</v>
      </c>
      <c r="M632">
        <v>1</v>
      </c>
      <c r="N632">
        <v>3</v>
      </c>
    </row>
    <row r="633" spans="1:14">
      <c r="A633" t="e">
        <f ca="1">E00251611207321</f>
        <v>#NAME?</v>
      </c>
      <c r="B633">
        <v>80</v>
      </c>
      <c r="C633">
        <v>159</v>
      </c>
      <c r="D633">
        <v>85</v>
      </c>
      <c r="E633">
        <v>107</v>
      </c>
      <c r="F633" t="s">
        <v>1260</v>
      </c>
      <c r="G633" t="s">
        <v>82</v>
      </c>
      <c r="H633">
        <v>4</v>
      </c>
      <c r="I633">
        <v>6</v>
      </c>
      <c r="J633">
        <v>1</v>
      </c>
      <c r="K633">
        <v>1</v>
      </c>
      <c r="L633">
        <v>0</v>
      </c>
      <c r="M633">
        <v>0</v>
      </c>
      <c r="N633">
        <v>2</v>
      </c>
    </row>
    <row r="634" spans="1:14">
      <c r="A634" t="e">
        <f ca="1">E00251611297721</f>
        <v>#NAME?</v>
      </c>
      <c r="B634">
        <v>93</v>
      </c>
      <c r="C634">
        <v>175</v>
      </c>
      <c r="D634">
        <v>100</v>
      </c>
      <c r="E634">
        <v>102</v>
      </c>
      <c r="F634" t="s">
        <v>1209</v>
      </c>
      <c r="G634" t="s">
        <v>121</v>
      </c>
      <c r="H634">
        <v>4</v>
      </c>
      <c r="I634">
        <v>6</v>
      </c>
      <c r="J634">
        <v>1</v>
      </c>
      <c r="K634">
        <v>2</v>
      </c>
      <c r="L634">
        <v>0</v>
      </c>
      <c r="M634">
        <v>0</v>
      </c>
      <c r="N634">
        <v>2</v>
      </c>
    </row>
    <row r="635" spans="1:14">
      <c r="A635" t="e">
        <f ca="1">E00251611565221</f>
        <v>#NAME?</v>
      </c>
      <c r="B635">
        <v>79</v>
      </c>
      <c r="C635">
        <v>174</v>
      </c>
      <c r="D635">
        <v>100</v>
      </c>
      <c r="E635">
        <v>107</v>
      </c>
      <c r="F635" t="s">
        <v>1261</v>
      </c>
      <c r="G635" t="s">
        <v>74</v>
      </c>
      <c r="H635">
        <v>3</v>
      </c>
      <c r="I635">
        <v>5</v>
      </c>
      <c r="J635">
        <v>0</v>
      </c>
      <c r="K635">
        <v>1</v>
      </c>
      <c r="L635">
        <v>0</v>
      </c>
      <c r="M635">
        <v>0</v>
      </c>
      <c r="N635">
        <v>1</v>
      </c>
    </row>
    <row r="636" spans="1:14">
      <c r="A636" t="e">
        <f ca="1">E00251611656421</f>
        <v>#NAME?</v>
      </c>
      <c r="B636" t="s">
        <v>1262</v>
      </c>
      <c r="C636">
        <v>152</v>
      </c>
      <c r="D636">
        <v>98</v>
      </c>
      <c r="E636">
        <v>103</v>
      </c>
      <c r="F636" t="s">
        <v>1263</v>
      </c>
      <c r="G636" t="s">
        <v>112</v>
      </c>
      <c r="H636">
        <v>3</v>
      </c>
      <c r="I636">
        <v>5</v>
      </c>
      <c r="J636">
        <v>0</v>
      </c>
      <c r="K636">
        <v>3</v>
      </c>
      <c r="L636">
        <v>1</v>
      </c>
      <c r="M636">
        <v>1</v>
      </c>
      <c r="N636">
        <v>2</v>
      </c>
    </row>
    <row r="637" spans="1:14">
      <c r="A637" t="e">
        <f ca="1">E00251611848221</f>
        <v>#NAME?</v>
      </c>
      <c r="B637">
        <v>88</v>
      </c>
      <c r="C637">
        <v>180</v>
      </c>
      <c r="D637" t="s">
        <v>342</v>
      </c>
      <c r="E637">
        <v>107</v>
      </c>
      <c r="F637" t="s">
        <v>1264</v>
      </c>
      <c r="G637" t="s">
        <v>74</v>
      </c>
      <c r="H637">
        <v>3</v>
      </c>
      <c r="I637">
        <v>5</v>
      </c>
      <c r="J637">
        <v>0</v>
      </c>
      <c r="K637">
        <v>1</v>
      </c>
      <c r="L637">
        <v>0</v>
      </c>
      <c r="M637">
        <v>0</v>
      </c>
      <c r="N637">
        <v>1</v>
      </c>
    </row>
    <row r="638" spans="1:14">
      <c r="A638" t="e">
        <f ca="1">E00251612899521</f>
        <v>#NAME?</v>
      </c>
      <c r="B638" t="s">
        <v>1265</v>
      </c>
      <c r="C638" t="s">
        <v>617</v>
      </c>
      <c r="D638">
        <v>85</v>
      </c>
      <c r="E638">
        <v>111</v>
      </c>
      <c r="F638" t="s">
        <v>1266</v>
      </c>
      <c r="G638" t="s">
        <v>31</v>
      </c>
      <c r="H638">
        <v>4</v>
      </c>
      <c r="I638">
        <v>6</v>
      </c>
      <c r="J638">
        <v>1</v>
      </c>
      <c r="K638">
        <v>1</v>
      </c>
      <c r="L638">
        <v>0</v>
      </c>
      <c r="M638">
        <v>0</v>
      </c>
      <c r="N638">
        <v>2</v>
      </c>
    </row>
    <row r="639" spans="1:14">
      <c r="A639" t="e">
        <f ca="1">E00251613168521</f>
        <v>#NAME?</v>
      </c>
      <c r="B639">
        <v>99</v>
      </c>
      <c r="C639" t="s">
        <v>524</v>
      </c>
      <c r="D639">
        <v>92</v>
      </c>
      <c r="E639">
        <v>121</v>
      </c>
      <c r="F639" t="s">
        <v>676</v>
      </c>
      <c r="G639" t="s">
        <v>91</v>
      </c>
      <c r="H639">
        <v>4</v>
      </c>
      <c r="I639">
        <v>7</v>
      </c>
      <c r="J639">
        <v>1</v>
      </c>
      <c r="K639">
        <v>1</v>
      </c>
      <c r="L639">
        <v>0</v>
      </c>
      <c r="M639">
        <v>1</v>
      </c>
      <c r="N639">
        <v>3</v>
      </c>
    </row>
    <row r="640" spans="1:14">
      <c r="A640" t="e">
        <f ca="1">E00251613874121</f>
        <v>#NAME?</v>
      </c>
      <c r="B640" t="s">
        <v>145</v>
      </c>
      <c r="C640" t="s">
        <v>558</v>
      </c>
      <c r="D640">
        <v>82</v>
      </c>
      <c r="E640">
        <v>107</v>
      </c>
      <c r="F640" t="s">
        <v>1121</v>
      </c>
      <c r="G640" t="s">
        <v>31</v>
      </c>
      <c r="H640">
        <v>3</v>
      </c>
      <c r="I640">
        <v>5</v>
      </c>
      <c r="J640">
        <v>0</v>
      </c>
      <c r="K640">
        <v>1</v>
      </c>
      <c r="L640">
        <v>0</v>
      </c>
      <c r="M640">
        <v>0</v>
      </c>
      <c r="N640">
        <v>1</v>
      </c>
    </row>
    <row r="641" spans="1:14">
      <c r="A641" t="e">
        <f ca="1">E00251613886221</f>
        <v>#NAME?</v>
      </c>
      <c r="B641">
        <v>71</v>
      </c>
      <c r="C641" t="s">
        <v>737</v>
      </c>
      <c r="D641">
        <v>93</v>
      </c>
      <c r="E641">
        <v>104</v>
      </c>
      <c r="F641" t="s">
        <v>1267</v>
      </c>
      <c r="G641" t="s">
        <v>71</v>
      </c>
      <c r="H641">
        <v>4</v>
      </c>
      <c r="I641">
        <v>6</v>
      </c>
      <c r="J641">
        <v>1</v>
      </c>
      <c r="K641">
        <v>3</v>
      </c>
      <c r="L641">
        <v>1</v>
      </c>
      <c r="M641">
        <v>1</v>
      </c>
      <c r="N641">
        <v>3</v>
      </c>
    </row>
    <row r="642" spans="1:14">
      <c r="A642" t="e">
        <f ca="1">E00251614081521</f>
        <v>#NAME?</v>
      </c>
      <c r="B642">
        <v>95</v>
      </c>
      <c r="C642" t="s">
        <v>1268</v>
      </c>
      <c r="D642">
        <v>117</v>
      </c>
      <c r="E642">
        <v>113</v>
      </c>
      <c r="F642" t="s">
        <v>1269</v>
      </c>
      <c r="G642" t="s">
        <v>231</v>
      </c>
      <c r="H642">
        <v>4</v>
      </c>
      <c r="I642">
        <v>6</v>
      </c>
      <c r="J642">
        <v>1</v>
      </c>
      <c r="K642">
        <v>3</v>
      </c>
      <c r="L642">
        <v>1</v>
      </c>
      <c r="M642">
        <v>1</v>
      </c>
      <c r="N642">
        <v>3</v>
      </c>
    </row>
    <row r="643" spans="1:14">
      <c r="A643" t="e">
        <f ca="1">E00251614109021</f>
        <v>#NAME?</v>
      </c>
      <c r="B643">
        <v>76</v>
      </c>
      <c r="C643">
        <v>175</v>
      </c>
      <c r="D643">
        <v>94</v>
      </c>
      <c r="E643">
        <v>102</v>
      </c>
      <c r="F643" t="s">
        <v>1270</v>
      </c>
      <c r="G643" t="s">
        <v>79</v>
      </c>
      <c r="H643">
        <v>2</v>
      </c>
      <c r="I643">
        <v>4</v>
      </c>
      <c r="J643">
        <v>0</v>
      </c>
      <c r="K643">
        <v>1</v>
      </c>
      <c r="L643">
        <v>0</v>
      </c>
      <c r="M643">
        <v>0</v>
      </c>
      <c r="N643">
        <v>0</v>
      </c>
    </row>
    <row r="644" spans="1:14">
      <c r="A644" t="e">
        <f ca="1">E00251614133021</f>
        <v>#NAME?</v>
      </c>
      <c r="B644">
        <v>65</v>
      </c>
      <c r="C644" t="s">
        <v>432</v>
      </c>
      <c r="D644">
        <v>79</v>
      </c>
      <c r="E644">
        <v>97</v>
      </c>
      <c r="F644" t="s">
        <v>1271</v>
      </c>
      <c r="G644" t="s">
        <v>57</v>
      </c>
      <c r="H644">
        <v>2</v>
      </c>
      <c r="I644">
        <v>4</v>
      </c>
      <c r="J644">
        <v>0</v>
      </c>
      <c r="K644">
        <v>2</v>
      </c>
      <c r="L644">
        <v>0</v>
      </c>
      <c r="M644">
        <v>0</v>
      </c>
      <c r="N644">
        <v>0</v>
      </c>
    </row>
    <row r="645" spans="1:14">
      <c r="A645" t="e">
        <f ca="1">E00251614219321</f>
        <v>#NAME?</v>
      </c>
      <c r="B645" t="s">
        <v>136</v>
      </c>
      <c r="C645" t="s">
        <v>1272</v>
      </c>
      <c r="D645">
        <v>94</v>
      </c>
      <c r="E645">
        <v>99</v>
      </c>
      <c r="F645" t="s">
        <v>674</v>
      </c>
      <c r="G645" t="s">
        <v>112</v>
      </c>
      <c r="H645">
        <v>2</v>
      </c>
      <c r="I645">
        <v>4</v>
      </c>
      <c r="J645">
        <v>0</v>
      </c>
      <c r="K645">
        <v>1</v>
      </c>
      <c r="L645">
        <v>0</v>
      </c>
      <c r="M645">
        <v>0</v>
      </c>
      <c r="N645">
        <v>0</v>
      </c>
    </row>
    <row r="646" spans="1:14">
      <c r="A646" t="e">
        <f ca="1">E00251615086621</f>
        <v>#NAME?</v>
      </c>
      <c r="B646">
        <v>71</v>
      </c>
      <c r="C646">
        <v>162</v>
      </c>
      <c r="D646">
        <v>80</v>
      </c>
      <c r="E646">
        <v>100</v>
      </c>
      <c r="F646" t="s">
        <v>501</v>
      </c>
      <c r="G646" t="s">
        <v>131</v>
      </c>
      <c r="H646">
        <v>3</v>
      </c>
      <c r="I646">
        <v>5</v>
      </c>
      <c r="J646">
        <v>0</v>
      </c>
      <c r="K646">
        <v>1</v>
      </c>
      <c r="L646">
        <v>0</v>
      </c>
      <c r="M646">
        <v>0</v>
      </c>
      <c r="N646">
        <v>1</v>
      </c>
    </row>
    <row r="647" spans="1:14">
      <c r="A647" t="e">
        <f ca="1">E00251615087721</f>
        <v>#NAME?</v>
      </c>
      <c r="B647">
        <v>72</v>
      </c>
      <c r="C647">
        <v>166</v>
      </c>
      <c r="D647">
        <v>95</v>
      </c>
      <c r="E647">
        <v>102</v>
      </c>
      <c r="F647" t="s">
        <v>139</v>
      </c>
      <c r="G647" t="s">
        <v>74</v>
      </c>
      <c r="H647">
        <v>3</v>
      </c>
      <c r="I647">
        <v>5</v>
      </c>
      <c r="J647">
        <v>0</v>
      </c>
      <c r="K647">
        <v>3</v>
      </c>
      <c r="L647">
        <v>1</v>
      </c>
      <c r="M647">
        <v>1</v>
      </c>
      <c r="N647">
        <v>2</v>
      </c>
    </row>
    <row r="648" spans="1:14">
      <c r="A648" t="e">
        <f ca="1">E00251615125021</f>
        <v>#NAME?</v>
      </c>
      <c r="B648">
        <v>75</v>
      </c>
      <c r="C648">
        <v>173</v>
      </c>
      <c r="D648">
        <v>86</v>
      </c>
      <c r="E648">
        <v>98</v>
      </c>
      <c r="F648" t="s">
        <v>958</v>
      </c>
      <c r="G648" t="s">
        <v>76</v>
      </c>
      <c r="H648">
        <v>3</v>
      </c>
      <c r="I648">
        <v>5</v>
      </c>
      <c r="J648">
        <v>0</v>
      </c>
      <c r="K648">
        <v>1</v>
      </c>
      <c r="L648">
        <v>0</v>
      </c>
      <c r="M648">
        <v>0</v>
      </c>
      <c r="N648">
        <v>1</v>
      </c>
    </row>
    <row r="649" spans="1:14">
      <c r="A649" t="e">
        <f ca="1">E00251615134721</f>
        <v>#NAME?</v>
      </c>
      <c r="B649" t="s">
        <v>634</v>
      </c>
      <c r="C649">
        <v>158</v>
      </c>
      <c r="D649">
        <v>87</v>
      </c>
      <c r="E649">
        <v>110</v>
      </c>
      <c r="F649" t="s">
        <v>1214</v>
      </c>
      <c r="G649" t="s">
        <v>82</v>
      </c>
      <c r="H649">
        <v>3</v>
      </c>
      <c r="I649">
        <v>5</v>
      </c>
      <c r="J649">
        <v>0</v>
      </c>
      <c r="K649">
        <v>1</v>
      </c>
      <c r="L649">
        <v>0</v>
      </c>
      <c r="M649">
        <v>0</v>
      </c>
      <c r="N649">
        <v>1</v>
      </c>
    </row>
    <row r="650" spans="1:14">
      <c r="A650" t="e">
        <f ca="1">E00251615150021</f>
        <v>#NAME?</v>
      </c>
      <c r="B650" t="s">
        <v>1273</v>
      </c>
      <c r="C650" t="s">
        <v>1274</v>
      </c>
      <c r="D650">
        <v>89</v>
      </c>
      <c r="E650">
        <v>106</v>
      </c>
      <c r="F650" t="s">
        <v>1270</v>
      </c>
      <c r="G650" t="s">
        <v>19</v>
      </c>
      <c r="H650">
        <v>2</v>
      </c>
      <c r="I650">
        <v>4</v>
      </c>
      <c r="J650">
        <v>0</v>
      </c>
      <c r="K650">
        <v>2</v>
      </c>
      <c r="L650">
        <v>0</v>
      </c>
      <c r="M650">
        <v>1</v>
      </c>
      <c r="N650">
        <v>0</v>
      </c>
    </row>
    <row r="651" spans="1:14">
      <c r="A651" t="e">
        <f ca="1">E00251615153321</f>
        <v>#NAME?</v>
      </c>
      <c r="B651">
        <v>68</v>
      </c>
      <c r="C651">
        <v>167</v>
      </c>
      <c r="D651">
        <v>85</v>
      </c>
      <c r="E651">
        <v>97</v>
      </c>
      <c r="F651" t="s">
        <v>1275</v>
      </c>
      <c r="G651" t="s">
        <v>76</v>
      </c>
      <c r="H651">
        <v>2</v>
      </c>
      <c r="I651">
        <v>4</v>
      </c>
      <c r="J651">
        <v>0</v>
      </c>
      <c r="K651">
        <v>1</v>
      </c>
      <c r="L651">
        <v>0</v>
      </c>
      <c r="M651">
        <v>0</v>
      </c>
      <c r="N651">
        <v>0</v>
      </c>
    </row>
    <row r="652" spans="1:14">
      <c r="A652" t="e">
        <f ca="1">E00251615164721</f>
        <v>#NAME?</v>
      </c>
      <c r="B652">
        <v>93</v>
      </c>
      <c r="C652" t="s">
        <v>1094</v>
      </c>
      <c r="D652" t="s">
        <v>297</v>
      </c>
      <c r="E652" t="s">
        <v>16</v>
      </c>
      <c r="F652" t="s">
        <v>1276</v>
      </c>
      <c r="G652" t="s">
        <v>43</v>
      </c>
      <c r="H652">
        <v>3</v>
      </c>
      <c r="I652">
        <v>5</v>
      </c>
      <c r="J652">
        <v>0</v>
      </c>
      <c r="K652">
        <v>2</v>
      </c>
      <c r="L652">
        <v>0</v>
      </c>
      <c r="M652">
        <v>1</v>
      </c>
      <c r="N652">
        <v>2</v>
      </c>
    </row>
    <row r="653" spans="1:14">
      <c r="A653" t="e">
        <f ca="1">E00251615167221</f>
        <v>#NAME?</v>
      </c>
      <c r="B653" t="s">
        <v>99</v>
      </c>
      <c r="C653" t="s">
        <v>1277</v>
      </c>
      <c r="D653">
        <v>106</v>
      </c>
      <c r="E653">
        <v>116</v>
      </c>
      <c r="F653" t="s">
        <v>1278</v>
      </c>
      <c r="G653" t="s">
        <v>93</v>
      </c>
      <c r="H653">
        <v>4</v>
      </c>
      <c r="I653">
        <v>7</v>
      </c>
      <c r="J653">
        <v>1</v>
      </c>
      <c r="K653">
        <v>3</v>
      </c>
      <c r="L653">
        <v>1</v>
      </c>
      <c r="M653">
        <v>1</v>
      </c>
      <c r="N653">
        <v>3</v>
      </c>
    </row>
    <row r="654" spans="1:14">
      <c r="A654" t="e">
        <f ca="1">E00251615173321</f>
        <v>#NAME?</v>
      </c>
      <c r="B654">
        <v>64</v>
      </c>
      <c r="C654">
        <v>166</v>
      </c>
      <c r="D654">
        <v>77</v>
      </c>
      <c r="E654">
        <v>89</v>
      </c>
      <c r="F654" t="s">
        <v>888</v>
      </c>
      <c r="G654" t="s">
        <v>60</v>
      </c>
      <c r="H654">
        <v>2</v>
      </c>
      <c r="I654">
        <v>4</v>
      </c>
      <c r="J654">
        <v>0</v>
      </c>
      <c r="K654">
        <v>1</v>
      </c>
      <c r="L654">
        <v>0</v>
      </c>
      <c r="M654">
        <v>0</v>
      </c>
      <c r="N654">
        <v>0</v>
      </c>
    </row>
    <row r="655" spans="1:14">
      <c r="A655" t="e">
        <f ca="1">E00251615269521</f>
        <v>#NAME?</v>
      </c>
      <c r="B655" t="s">
        <v>1279</v>
      </c>
      <c r="C655" t="s">
        <v>586</v>
      </c>
      <c r="D655">
        <v>86</v>
      </c>
      <c r="E655">
        <v>104</v>
      </c>
      <c r="F655" t="s">
        <v>1280</v>
      </c>
      <c r="G655" t="s">
        <v>51</v>
      </c>
      <c r="H655">
        <v>3</v>
      </c>
      <c r="I655">
        <v>5</v>
      </c>
      <c r="J655">
        <v>0</v>
      </c>
      <c r="K655">
        <v>2</v>
      </c>
      <c r="L655">
        <v>0</v>
      </c>
      <c r="M655">
        <v>0</v>
      </c>
      <c r="N655">
        <v>1</v>
      </c>
    </row>
    <row r="656" spans="1:14">
      <c r="A656" t="e">
        <f ca="1">E00251615344521</f>
        <v>#NAME?</v>
      </c>
      <c r="B656">
        <v>64</v>
      </c>
      <c r="C656">
        <v>158</v>
      </c>
      <c r="D656">
        <v>97</v>
      </c>
      <c r="E656">
        <v>110</v>
      </c>
      <c r="F656" t="s">
        <v>1281</v>
      </c>
      <c r="G656" t="s">
        <v>76</v>
      </c>
      <c r="H656">
        <v>3</v>
      </c>
      <c r="I656">
        <v>5</v>
      </c>
      <c r="J656">
        <v>0</v>
      </c>
      <c r="K656">
        <v>3</v>
      </c>
      <c r="L656">
        <v>1</v>
      </c>
      <c r="M656">
        <v>1</v>
      </c>
      <c r="N656">
        <v>2</v>
      </c>
    </row>
    <row r="657" spans="1:14">
      <c r="A657" t="e">
        <f ca="1">E00251615737321</f>
        <v>#NAME?</v>
      </c>
      <c r="B657" t="s">
        <v>1282</v>
      </c>
      <c r="C657" t="s">
        <v>1283</v>
      </c>
      <c r="D657" t="s">
        <v>180</v>
      </c>
      <c r="E657">
        <v>102</v>
      </c>
      <c r="F657" t="s">
        <v>1284</v>
      </c>
      <c r="G657" t="s">
        <v>65</v>
      </c>
      <c r="H657">
        <v>3</v>
      </c>
      <c r="I657">
        <v>5</v>
      </c>
      <c r="J657">
        <v>0</v>
      </c>
      <c r="K657">
        <v>2</v>
      </c>
      <c r="L657">
        <v>0</v>
      </c>
      <c r="M657">
        <v>0</v>
      </c>
      <c r="N657">
        <v>1</v>
      </c>
    </row>
    <row r="658" spans="1:14">
      <c r="A658" t="e">
        <f ca="1">E00251615815321</f>
        <v>#NAME?</v>
      </c>
      <c r="B658" t="s">
        <v>1285</v>
      </c>
      <c r="C658" t="s">
        <v>566</v>
      </c>
      <c r="D658" t="s">
        <v>1286</v>
      </c>
      <c r="E658">
        <v>117</v>
      </c>
      <c r="F658" t="s">
        <v>1287</v>
      </c>
      <c r="G658" t="s">
        <v>231</v>
      </c>
      <c r="H658">
        <v>4</v>
      </c>
      <c r="I658">
        <v>7</v>
      </c>
      <c r="J658">
        <v>1</v>
      </c>
      <c r="K658">
        <v>3</v>
      </c>
      <c r="L658">
        <v>1</v>
      </c>
      <c r="M658">
        <v>1</v>
      </c>
      <c r="N658">
        <v>3</v>
      </c>
    </row>
    <row r="659" spans="1:14">
      <c r="A659" t="e">
        <f ca="1">E00251615838821</f>
        <v>#NAME?</v>
      </c>
      <c r="B659">
        <v>82</v>
      </c>
      <c r="C659" t="s">
        <v>518</v>
      </c>
      <c r="D659">
        <v>88</v>
      </c>
      <c r="E659">
        <v>113</v>
      </c>
      <c r="F659" t="s">
        <v>661</v>
      </c>
      <c r="G659" t="s">
        <v>27</v>
      </c>
      <c r="H659">
        <v>3</v>
      </c>
      <c r="I659">
        <v>5</v>
      </c>
      <c r="J659">
        <v>0</v>
      </c>
      <c r="K659">
        <v>1</v>
      </c>
      <c r="L659">
        <v>0</v>
      </c>
      <c r="M659">
        <v>0</v>
      </c>
      <c r="N659">
        <v>1</v>
      </c>
    </row>
    <row r="660" spans="1:14">
      <c r="A660" t="e">
        <f ca="1">E00251615839321</f>
        <v>#NAME?</v>
      </c>
      <c r="B660" t="s">
        <v>767</v>
      </c>
      <c r="C660">
        <v>164</v>
      </c>
      <c r="D660">
        <v>78</v>
      </c>
      <c r="E660" t="s">
        <v>426</v>
      </c>
      <c r="F660" t="s">
        <v>22</v>
      </c>
      <c r="G660" t="s">
        <v>57</v>
      </c>
      <c r="H660">
        <v>2</v>
      </c>
      <c r="I660">
        <v>4</v>
      </c>
      <c r="J660">
        <v>0</v>
      </c>
      <c r="K660">
        <v>2</v>
      </c>
      <c r="L660">
        <v>0</v>
      </c>
      <c r="M660">
        <v>0</v>
      </c>
      <c r="N660">
        <v>0</v>
      </c>
    </row>
    <row r="661" spans="1:14">
      <c r="A661" t="e">
        <f ca="1">E00251615945221</f>
        <v>#NAME?</v>
      </c>
      <c r="B661" t="s">
        <v>1288</v>
      </c>
      <c r="C661">
        <v>183</v>
      </c>
      <c r="D661">
        <v>101</v>
      </c>
      <c r="E661" t="s">
        <v>198</v>
      </c>
      <c r="F661" t="s">
        <v>486</v>
      </c>
      <c r="G661" t="s">
        <v>121</v>
      </c>
      <c r="H661">
        <v>3</v>
      </c>
      <c r="I661">
        <v>5</v>
      </c>
      <c r="J661">
        <v>0</v>
      </c>
      <c r="K661">
        <v>2</v>
      </c>
      <c r="L661">
        <v>0</v>
      </c>
      <c r="M661">
        <v>0</v>
      </c>
      <c r="N661">
        <v>1</v>
      </c>
    </row>
    <row r="662" spans="1:14">
      <c r="A662" t="e">
        <f ca="1">E00251615992821</f>
        <v>#NAME?</v>
      </c>
      <c r="B662">
        <v>75</v>
      </c>
      <c r="C662">
        <v>171</v>
      </c>
      <c r="D662" t="s">
        <v>929</v>
      </c>
      <c r="E662" t="s">
        <v>1289</v>
      </c>
      <c r="F662" t="s">
        <v>1290</v>
      </c>
      <c r="G662" t="s">
        <v>74</v>
      </c>
      <c r="H662">
        <v>3</v>
      </c>
      <c r="I662">
        <v>5</v>
      </c>
      <c r="J662">
        <v>0</v>
      </c>
      <c r="K662">
        <v>3</v>
      </c>
      <c r="L662">
        <v>1</v>
      </c>
      <c r="M662">
        <v>0</v>
      </c>
      <c r="N662">
        <v>1</v>
      </c>
    </row>
    <row r="663" spans="1:14">
      <c r="A663" t="e">
        <f ca="1">E00251616217521</f>
        <v>#NAME?</v>
      </c>
      <c r="B663" t="s">
        <v>1291</v>
      </c>
      <c r="C663" t="s">
        <v>1292</v>
      </c>
      <c r="D663" t="s">
        <v>606</v>
      </c>
      <c r="E663">
        <v>101</v>
      </c>
      <c r="F663" t="s">
        <v>1293</v>
      </c>
      <c r="G663" t="s">
        <v>443</v>
      </c>
      <c r="H663">
        <v>2</v>
      </c>
      <c r="I663">
        <v>4</v>
      </c>
      <c r="J663">
        <v>0</v>
      </c>
      <c r="K663">
        <v>1</v>
      </c>
      <c r="L663">
        <v>0</v>
      </c>
      <c r="M663">
        <v>0</v>
      </c>
      <c r="N663">
        <v>0</v>
      </c>
    </row>
    <row r="664" spans="1:14">
      <c r="A664" t="e">
        <f ca="1">E00251616218721</f>
        <v>#NAME?</v>
      </c>
      <c r="B664" t="s">
        <v>533</v>
      </c>
      <c r="C664">
        <v>186</v>
      </c>
      <c r="D664">
        <v>105</v>
      </c>
      <c r="E664">
        <v>110</v>
      </c>
      <c r="F664" t="s">
        <v>1294</v>
      </c>
      <c r="G664" t="s">
        <v>112</v>
      </c>
      <c r="H664">
        <v>3</v>
      </c>
      <c r="I664">
        <v>5</v>
      </c>
      <c r="J664">
        <v>0</v>
      </c>
      <c r="K664">
        <v>1</v>
      </c>
      <c r="L664">
        <v>0</v>
      </c>
      <c r="M664">
        <v>1</v>
      </c>
      <c r="N664">
        <v>2</v>
      </c>
    </row>
    <row r="665" spans="1:14">
      <c r="A665" t="e">
        <f ca="1">E00251616233021</f>
        <v>#NAME?</v>
      </c>
      <c r="B665" t="s">
        <v>1295</v>
      </c>
      <c r="C665" t="s">
        <v>843</v>
      </c>
      <c r="D665">
        <v>101</v>
      </c>
      <c r="E665">
        <v>103</v>
      </c>
      <c r="F665" t="s">
        <v>1296</v>
      </c>
      <c r="G665" t="s">
        <v>121</v>
      </c>
      <c r="H665">
        <v>3</v>
      </c>
      <c r="I665">
        <v>5</v>
      </c>
      <c r="J665">
        <v>0</v>
      </c>
      <c r="K665">
        <v>2</v>
      </c>
      <c r="L665">
        <v>0</v>
      </c>
      <c r="M665">
        <v>0</v>
      </c>
      <c r="N665">
        <v>1</v>
      </c>
    </row>
    <row r="666" spans="1:14">
      <c r="A666" t="e">
        <f ca="1">E00251616235721</f>
        <v>#NAME?</v>
      </c>
      <c r="B666" t="s">
        <v>772</v>
      </c>
      <c r="C666" t="s">
        <v>1297</v>
      </c>
      <c r="D666" t="s">
        <v>189</v>
      </c>
      <c r="E666" t="s">
        <v>46</v>
      </c>
      <c r="F666" t="s">
        <v>1298</v>
      </c>
      <c r="G666" t="s">
        <v>89</v>
      </c>
      <c r="H666">
        <v>2</v>
      </c>
      <c r="I666">
        <v>4</v>
      </c>
      <c r="J666">
        <v>0</v>
      </c>
      <c r="K666">
        <v>1</v>
      </c>
      <c r="L666">
        <v>0</v>
      </c>
      <c r="M666">
        <v>0</v>
      </c>
      <c r="N666">
        <v>0</v>
      </c>
    </row>
    <row r="667" spans="1:14">
      <c r="A667" t="e">
        <f ca="1">E00251616253621</f>
        <v>#NAME?</v>
      </c>
      <c r="B667" t="s">
        <v>1299</v>
      </c>
      <c r="C667">
        <v>169</v>
      </c>
      <c r="D667">
        <v>87</v>
      </c>
      <c r="E667">
        <v>114</v>
      </c>
      <c r="F667" t="s">
        <v>1300</v>
      </c>
      <c r="G667" t="s">
        <v>91</v>
      </c>
      <c r="H667">
        <v>4</v>
      </c>
      <c r="I667">
        <v>6</v>
      </c>
      <c r="J667">
        <v>1</v>
      </c>
      <c r="K667">
        <v>1</v>
      </c>
      <c r="L667">
        <v>0</v>
      </c>
      <c r="M667">
        <v>0</v>
      </c>
      <c r="N667">
        <v>2</v>
      </c>
    </row>
    <row r="668" spans="1:14">
      <c r="A668" t="e">
        <f ca="1">E00251616256121</f>
        <v>#NAME?</v>
      </c>
      <c r="B668" t="s">
        <v>803</v>
      </c>
      <c r="C668" t="s">
        <v>1301</v>
      </c>
      <c r="D668" t="s">
        <v>1289</v>
      </c>
      <c r="E668">
        <v>102</v>
      </c>
      <c r="F668" t="s">
        <v>1302</v>
      </c>
      <c r="G668" t="s">
        <v>60</v>
      </c>
      <c r="H668">
        <v>4</v>
      </c>
      <c r="I668">
        <v>6</v>
      </c>
      <c r="J668">
        <v>1</v>
      </c>
      <c r="K668">
        <v>3</v>
      </c>
      <c r="L668">
        <v>1</v>
      </c>
      <c r="M668">
        <v>1</v>
      </c>
      <c r="N668">
        <v>3</v>
      </c>
    </row>
    <row r="669" spans="1:14">
      <c r="A669" t="e">
        <f ca="1">E00251616870121</f>
        <v>#NAME?</v>
      </c>
      <c r="B669" t="s">
        <v>1303</v>
      </c>
      <c r="C669" t="s">
        <v>396</v>
      </c>
      <c r="D669">
        <v>96</v>
      </c>
      <c r="E669">
        <v>109</v>
      </c>
      <c r="F669" t="s">
        <v>92</v>
      </c>
      <c r="G669" t="s">
        <v>76</v>
      </c>
      <c r="H669">
        <v>3</v>
      </c>
      <c r="I669">
        <v>5</v>
      </c>
      <c r="J669">
        <v>0</v>
      </c>
      <c r="K669">
        <v>3</v>
      </c>
      <c r="L669">
        <v>1</v>
      </c>
      <c r="M669">
        <v>1</v>
      </c>
      <c r="N669">
        <v>2</v>
      </c>
    </row>
    <row r="670" spans="1:14">
      <c r="A670" t="e">
        <f ca="1">E00251616879521</f>
        <v>#NAME?</v>
      </c>
      <c r="B670">
        <v>65</v>
      </c>
      <c r="C670" t="s">
        <v>1304</v>
      </c>
      <c r="D670" t="s">
        <v>1020</v>
      </c>
      <c r="E670" t="s">
        <v>1305</v>
      </c>
      <c r="F670" t="s">
        <v>1306</v>
      </c>
      <c r="G670" t="s">
        <v>79</v>
      </c>
      <c r="H670">
        <v>3</v>
      </c>
      <c r="I670">
        <v>5</v>
      </c>
      <c r="J670">
        <v>0</v>
      </c>
      <c r="K670">
        <v>3</v>
      </c>
      <c r="L670">
        <v>1</v>
      </c>
      <c r="M670">
        <v>1</v>
      </c>
      <c r="N670">
        <v>2</v>
      </c>
    </row>
    <row r="671" spans="1:14">
      <c r="A671" t="e">
        <f ca="1">E00251616967621</f>
        <v>#NAME?</v>
      </c>
      <c r="B671" t="s">
        <v>1307</v>
      </c>
      <c r="C671" t="s">
        <v>797</v>
      </c>
      <c r="D671">
        <v>74</v>
      </c>
      <c r="E671">
        <v>107</v>
      </c>
      <c r="F671" t="s">
        <v>1308</v>
      </c>
      <c r="G671" t="s">
        <v>1028</v>
      </c>
      <c r="H671">
        <v>2</v>
      </c>
      <c r="I671">
        <v>4</v>
      </c>
      <c r="J671">
        <v>0</v>
      </c>
      <c r="K671">
        <v>1</v>
      </c>
      <c r="L671">
        <v>0</v>
      </c>
      <c r="M671">
        <v>0</v>
      </c>
      <c r="N671">
        <v>0</v>
      </c>
    </row>
    <row r="672" spans="1:14">
      <c r="A672" t="e">
        <f ca="1">E00251616967721</f>
        <v>#NAME?</v>
      </c>
      <c r="B672" t="s">
        <v>1291</v>
      </c>
      <c r="C672" t="s">
        <v>765</v>
      </c>
      <c r="D672" t="s">
        <v>1309</v>
      </c>
      <c r="E672">
        <v>99</v>
      </c>
      <c r="F672" t="s">
        <v>1310</v>
      </c>
      <c r="G672" t="s">
        <v>112</v>
      </c>
      <c r="H672">
        <v>3</v>
      </c>
      <c r="I672">
        <v>5</v>
      </c>
      <c r="J672">
        <v>0</v>
      </c>
      <c r="K672">
        <v>3</v>
      </c>
      <c r="L672">
        <v>1</v>
      </c>
      <c r="M672">
        <v>1</v>
      </c>
      <c r="N672">
        <v>2</v>
      </c>
    </row>
    <row r="673" spans="1:14">
      <c r="A673" t="e">
        <f ca="1">E00251617121621</f>
        <v>#NAME?</v>
      </c>
      <c r="B673">
        <v>75</v>
      </c>
      <c r="C673" t="s">
        <v>797</v>
      </c>
      <c r="D673">
        <v>92</v>
      </c>
      <c r="E673">
        <v>112</v>
      </c>
      <c r="F673" t="s">
        <v>1311</v>
      </c>
      <c r="G673" t="s">
        <v>207</v>
      </c>
      <c r="H673">
        <v>3</v>
      </c>
      <c r="I673">
        <v>5</v>
      </c>
      <c r="J673">
        <v>0</v>
      </c>
      <c r="K673">
        <v>2</v>
      </c>
      <c r="L673">
        <v>0</v>
      </c>
      <c r="M673">
        <v>1</v>
      </c>
      <c r="N673">
        <v>2</v>
      </c>
    </row>
    <row r="674" spans="1:14">
      <c r="A674" t="e">
        <f ca="1">E00251617139121</f>
        <v>#NAME?</v>
      </c>
      <c r="B674" t="s">
        <v>1312</v>
      </c>
      <c r="C674" t="s">
        <v>1313</v>
      </c>
      <c r="D674">
        <v>102</v>
      </c>
      <c r="E674">
        <v>110</v>
      </c>
      <c r="F674" t="s">
        <v>1127</v>
      </c>
      <c r="G674" t="s">
        <v>74</v>
      </c>
      <c r="H674">
        <v>4</v>
      </c>
      <c r="I674">
        <v>6</v>
      </c>
      <c r="J674">
        <v>1</v>
      </c>
      <c r="K674">
        <v>1</v>
      </c>
      <c r="L674">
        <v>0</v>
      </c>
      <c r="M674">
        <v>0</v>
      </c>
      <c r="N674">
        <v>2</v>
      </c>
    </row>
    <row r="675" spans="1:14">
      <c r="A675" t="e">
        <f ca="1">E00251617235221</f>
        <v>#NAME?</v>
      </c>
      <c r="B675" t="s">
        <v>1314</v>
      </c>
      <c r="C675">
        <v>153</v>
      </c>
      <c r="D675">
        <v>77</v>
      </c>
      <c r="E675">
        <v>96</v>
      </c>
      <c r="F675" t="s">
        <v>1315</v>
      </c>
      <c r="G675" t="s">
        <v>131</v>
      </c>
      <c r="H675">
        <v>2</v>
      </c>
      <c r="I675">
        <v>4</v>
      </c>
      <c r="J675">
        <v>0</v>
      </c>
      <c r="K675">
        <v>1</v>
      </c>
      <c r="L675">
        <v>0</v>
      </c>
      <c r="M675">
        <v>0</v>
      </c>
      <c r="N675">
        <v>0</v>
      </c>
    </row>
    <row r="676" spans="1:14">
      <c r="A676" t="e">
        <f ca="1">E00251617240821</f>
        <v>#NAME?</v>
      </c>
      <c r="B676" t="s">
        <v>1316</v>
      </c>
      <c r="C676" t="s">
        <v>1317</v>
      </c>
      <c r="D676">
        <v>72</v>
      </c>
      <c r="E676">
        <v>99</v>
      </c>
      <c r="F676" t="s">
        <v>1318</v>
      </c>
      <c r="G676" t="s">
        <v>443</v>
      </c>
      <c r="H676">
        <v>2</v>
      </c>
      <c r="I676">
        <v>4</v>
      </c>
      <c r="J676">
        <v>0</v>
      </c>
      <c r="K676">
        <v>1</v>
      </c>
      <c r="L676">
        <v>0</v>
      </c>
      <c r="M676">
        <v>0</v>
      </c>
      <c r="N676">
        <v>0</v>
      </c>
    </row>
    <row r="677" spans="1:14">
      <c r="A677" t="e">
        <f ca="1">E00251617547621</f>
        <v>#NAME?</v>
      </c>
      <c r="B677">
        <v>85</v>
      </c>
      <c r="C677">
        <v>180</v>
      </c>
      <c r="D677">
        <v>99</v>
      </c>
      <c r="E677">
        <v>103</v>
      </c>
      <c r="F677" t="s">
        <v>1256</v>
      </c>
      <c r="G677" t="s">
        <v>43</v>
      </c>
      <c r="H677">
        <v>3</v>
      </c>
      <c r="I677">
        <v>5</v>
      </c>
      <c r="J677">
        <v>0</v>
      </c>
      <c r="K677">
        <v>2</v>
      </c>
      <c r="L677">
        <v>0</v>
      </c>
      <c r="M677">
        <v>0</v>
      </c>
      <c r="N677">
        <v>1</v>
      </c>
    </row>
    <row r="678" spans="1:14">
      <c r="A678" t="e">
        <f ca="1">E00251617565621</f>
        <v>#NAME?</v>
      </c>
      <c r="B678">
        <v>50</v>
      </c>
      <c r="C678">
        <v>165</v>
      </c>
      <c r="D678">
        <v>68</v>
      </c>
      <c r="E678">
        <v>90</v>
      </c>
      <c r="F678" t="s">
        <v>1319</v>
      </c>
      <c r="G678" t="s">
        <v>91</v>
      </c>
      <c r="H678">
        <v>1</v>
      </c>
      <c r="I678">
        <v>3</v>
      </c>
      <c r="J678">
        <v>0</v>
      </c>
      <c r="K678">
        <v>1</v>
      </c>
      <c r="L678">
        <v>0</v>
      </c>
      <c r="M678">
        <v>0</v>
      </c>
      <c r="N678">
        <v>0</v>
      </c>
    </row>
    <row r="679" spans="1:14">
      <c r="A679" t="e">
        <f ca="1">E00251617573321</f>
        <v>#NAME?</v>
      </c>
      <c r="B679">
        <v>62</v>
      </c>
      <c r="C679">
        <v>160</v>
      </c>
      <c r="D679">
        <v>78</v>
      </c>
      <c r="E679">
        <v>91</v>
      </c>
      <c r="F679" t="s">
        <v>1320</v>
      </c>
      <c r="G679" t="s">
        <v>439</v>
      </c>
      <c r="H679">
        <v>2</v>
      </c>
      <c r="I679">
        <v>4</v>
      </c>
      <c r="J679">
        <v>0</v>
      </c>
      <c r="K679">
        <v>3</v>
      </c>
      <c r="L679">
        <v>1</v>
      </c>
      <c r="M679">
        <v>0</v>
      </c>
      <c r="N679">
        <v>0</v>
      </c>
    </row>
    <row r="680" spans="1:14">
      <c r="A680" t="e">
        <f ca="1">E00251617620421</f>
        <v>#NAME?</v>
      </c>
      <c r="B680" t="s">
        <v>256</v>
      </c>
      <c r="C680">
        <v>160</v>
      </c>
      <c r="D680">
        <v>76</v>
      </c>
      <c r="E680">
        <v>91</v>
      </c>
      <c r="F680" t="s">
        <v>862</v>
      </c>
      <c r="G680" t="s">
        <v>19</v>
      </c>
      <c r="H680">
        <v>2</v>
      </c>
      <c r="I680">
        <v>4</v>
      </c>
      <c r="J680">
        <v>0</v>
      </c>
      <c r="K680">
        <v>2</v>
      </c>
      <c r="L680">
        <v>0</v>
      </c>
      <c r="M680">
        <v>0</v>
      </c>
      <c r="N680">
        <v>0</v>
      </c>
    </row>
    <row r="681" spans="1:14">
      <c r="A681" t="e">
        <f ca="1">E00251617623621</f>
        <v>#NAME?</v>
      </c>
      <c r="B681">
        <v>72</v>
      </c>
      <c r="C681" t="s">
        <v>102</v>
      </c>
      <c r="D681">
        <v>80</v>
      </c>
      <c r="E681">
        <v>97</v>
      </c>
      <c r="F681" t="s">
        <v>1092</v>
      </c>
      <c r="G681" t="s">
        <v>207</v>
      </c>
      <c r="H681">
        <v>2</v>
      </c>
      <c r="I681">
        <v>4</v>
      </c>
      <c r="J681">
        <v>0</v>
      </c>
      <c r="K681">
        <v>1</v>
      </c>
      <c r="L681">
        <v>0</v>
      </c>
      <c r="M681">
        <v>0</v>
      </c>
      <c r="N681">
        <v>0</v>
      </c>
    </row>
    <row r="682" spans="1:14">
      <c r="A682" t="e">
        <f ca="1">E00251617643721</f>
        <v>#NAME?</v>
      </c>
      <c r="B682">
        <v>89</v>
      </c>
      <c r="C682" t="s">
        <v>1016</v>
      </c>
      <c r="D682">
        <v>109</v>
      </c>
      <c r="E682">
        <v>104</v>
      </c>
      <c r="F682" t="s">
        <v>1321</v>
      </c>
      <c r="G682" t="s">
        <v>228</v>
      </c>
      <c r="H682">
        <v>3</v>
      </c>
      <c r="I682">
        <v>5</v>
      </c>
      <c r="J682">
        <v>0</v>
      </c>
      <c r="K682">
        <v>3</v>
      </c>
      <c r="L682">
        <v>1</v>
      </c>
      <c r="M682">
        <v>1</v>
      </c>
      <c r="N682">
        <v>2</v>
      </c>
    </row>
    <row r="683" spans="1:14">
      <c r="A683" t="e">
        <f ca="1">E00251617646621</f>
        <v>#NAME?</v>
      </c>
      <c r="B683" t="s">
        <v>537</v>
      </c>
      <c r="C683">
        <v>159</v>
      </c>
      <c r="D683">
        <v>87</v>
      </c>
      <c r="E683">
        <v>98</v>
      </c>
      <c r="F683" t="s">
        <v>1322</v>
      </c>
      <c r="G683" t="s">
        <v>71</v>
      </c>
      <c r="H683">
        <v>2</v>
      </c>
      <c r="I683">
        <v>4</v>
      </c>
      <c r="J683">
        <v>0</v>
      </c>
      <c r="K683">
        <v>3</v>
      </c>
      <c r="L683">
        <v>1</v>
      </c>
      <c r="M683">
        <v>0</v>
      </c>
      <c r="N683">
        <v>0</v>
      </c>
    </row>
    <row r="684" spans="1:14">
      <c r="A684" t="e">
        <f ca="1">E00251617666221</f>
        <v>#NAME?</v>
      </c>
      <c r="B684">
        <v>90</v>
      </c>
      <c r="C684">
        <v>175</v>
      </c>
      <c r="D684">
        <v>90</v>
      </c>
      <c r="E684">
        <v>113</v>
      </c>
      <c r="F684" t="s">
        <v>734</v>
      </c>
      <c r="G684" t="s">
        <v>131</v>
      </c>
      <c r="H684">
        <v>3</v>
      </c>
      <c r="I684">
        <v>5</v>
      </c>
      <c r="J684">
        <v>0</v>
      </c>
      <c r="K684">
        <v>1</v>
      </c>
      <c r="L684">
        <v>0</v>
      </c>
      <c r="M684">
        <v>1</v>
      </c>
      <c r="N684">
        <v>2</v>
      </c>
    </row>
    <row r="685" spans="1:14">
      <c r="A685" t="e">
        <f ca="1">E00251617668521</f>
        <v>#NAME?</v>
      </c>
      <c r="B685">
        <v>85</v>
      </c>
      <c r="C685">
        <v>168</v>
      </c>
      <c r="D685">
        <v>103</v>
      </c>
      <c r="E685">
        <v>104</v>
      </c>
      <c r="F685" t="s">
        <v>786</v>
      </c>
      <c r="G685" t="s">
        <v>245</v>
      </c>
      <c r="H685">
        <v>4</v>
      </c>
      <c r="I685">
        <v>6</v>
      </c>
      <c r="J685">
        <v>1</v>
      </c>
      <c r="K685">
        <v>2</v>
      </c>
      <c r="L685">
        <v>0</v>
      </c>
      <c r="M685">
        <v>1</v>
      </c>
      <c r="N685">
        <v>3</v>
      </c>
    </row>
    <row r="686" spans="1:14">
      <c r="A686" t="e">
        <f ca="1">E00251617695721</f>
        <v>#NAME?</v>
      </c>
      <c r="B686">
        <v>66</v>
      </c>
      <c r="C686" t="s">
        <v>405</v>
      </c>
      <c r="D686">
        <v>94</v>
      </c>
      <c r="E686">
        <v>95</v>
      </c>
      <c r="F686" t="s">
        <v>1018</v>
      </c>
      <c r="G686" t="s">
        <v>245</v>
      </c>
      <c r="H686">
        <v>3</v>
      </c>
      <c r="I686">
        <v>5</v>
      </c>
      <c r="J686">
        <v>0</v>
      </c>
      <c r="K686">
        <v>2</v>
      </c>
      <c r="L686">
        <v>0</v>
      </c>
      <c r="M686">
        <v>0</v>
      </c>
      <c r="N686">
        <v>1</v>
      </c>
    </row>
    <row r="687" spans="1:14">
      <c r="A687" t="e">
        <f ca="1">E00251617696721</f>
        <v>#NAME?</v>
      </c>
      <c r="B687">
        <v>87</v>
      </c>
      <c r="C687">
        <v>180</v>
      </c>
      <c r="D687">
        <v>93</v>
      </c>
      <c r="E687">
        <v>108</v>
      </c>
      <c r="F687" t="s">
        <v>1323</v>
      </c>
      <c r="G687" t="s">
        <v>439</v>
      </c>
      <c r="H687">
        <v>3</v>
      </c>
      <c r="I687">
        <v>5</v>
      </c>
      <c r="J687">
        <v>0</v>
      </c>
      <c r="K687">
        <v>1</v>
      </c>
      <c r="L687">
        <v>0</v>
      </c>
      <c r="M687">
        <v>0</v>
      </c>
      <c r="N687">
        <v>1</v>
      </c>
    </row>
    <row r="688" spans="1:14">
      <c r="A688" t="e">
        <f ca="1">E00251617721821</f>
        <v>#NAME?</v>
      </c>
      <c r="B688" t="s">
        <v>1324</v>
      </c>
      <c r="C688">
        <v>173</v>
      </c>
      <c r="D688">
        <v>132</v>
      </c>
      <c r="E688">
        <v>137</v>
      </c>
      <c r="F688" t="s">
        <v>1325</v>
      </c>
      <c r="G688" t="s">
        <v>43</v>
      </c>
      <c r="H688">
        <v>4</v>
      </c>
      <c r="I688">
        <v>8</v>
      </c>
      <c r="J688">
        <v>1</v>
      </c>
      <c r="K688">
        <v>2</v>
      </c>
      <c r="L688">
        <v>0</v>
      </c>
      <c r="M688">
        <v>1</v>
      </c>
      <c r="N688">
        <v>4</v>
      </c>
    </row>
    <row r="689" spans="1:14">
      <c r="A689" t="e">
        <f ca="1">E00251618072321</f>
        <v>#NAME?</v>
      </c>
      <c r="B689" t="s">
        <v>1108</v>
      </c>
      <c r="C689">
        <v>172</v>
      </c>
      <c r="D689">
        <v>83</v>
      </c>
      <c r="E689">
        <v>90</v>
      </c>
      <c r="F689" t="s">
        <v>1326</v>
      </c>
      <c r="G689" t="s">
        <v>79</v>
      </c>
      <c r="H689">
        <v>2</v>
      </c>
      <c r="I689">
        <v>4</v>
      </c>
      <c r="J689">
        <v>0</v>
      </c>
      <c r="K689">
        <v>1</v>
      </c>
      <c r="L689">
        <v>0</v>
      </c>
      <c r="M689">
        <v>0</v>
      </c>
      <c r="N689">
        <v>0</v>
      </c>
    </row>
    <row r="690" spans="1:14">
      <c r="A690" t="e">
        <f ca="1">E00251618081421</f>
        <v>#NAME?</v>
      </c>
      <c r="B690" t="s">
        <v>1190</v>
      </c>
      <c r="C690" t="s">
        <v>459</v>
      </c>
      <c r="D690" t="s">
        <v>364</v>
      </c>
      <c r="E690">
        <v>111</v>
      </c>
      <c r="F690" t="s">
        <v>1327</v>
      </c>
      <c r="G690" t="s">
        <v>874</v>
      </c>
      <c r="H690">
        <v>4</v>
      </c>
      <c r="I690">
        <v>6</v>
      </c>
      <c r="J690">
        <v>1</v>
      </c>
      <c r="K690">
        <v>3</v>
      </c>
      <c r="L690">
        <v>1</v>
      </c>
      <c r="M690">
        <v>1</v>
      </c>
      <c r="N690">
        <v>3</v>
      </c>
    </row>
    <row r="691" spans="1:14">
      <c r="A691" t="e">
        <f ca="1">E00251618088321</f>
        <v>#NAME?</v>
      </c>
      <c r="B691">
        <v>56</v>
      </c>
      <c r="C691">
        <v>159</v>
      </c>
      <c r="D691">
        <v>70</v>
      </c>
      <c r="E691">
        <v>93</v>
      </c>
      <c r="F691" t="s">
        <v>1328</v>
      </c>
      <c r="G691" t="s">
        <v>89</v>
      </c>
      <c r="H691">
        <v>2</v>
      </c>
      <c r="I691">
        <v>4</v>
      </c>
      <c r="J691">
        <v>0</v>
      </c>
      <c r="K691">
        <v>1</v>
      </c>
      <c r="L691">
        <v>0</v>
      </c>
      <c r="M691">
        <v>0</v>
      </c>
      <c r="N691">
        <v>0</v>
      </c>
    </row>
    <row r="692" spans="1:14">
      <c r="A692" t="e">
        <f ca="1">E00251619053021</f>
        <v>#NAME?</v>
      </c>
      <c r="B692" t="s">
        <v>1329</v>
      </c>
      <c r="C692" t="s">
        <v>518</v>
      </c>
      <c r="D692">
        <v>110</v>
      </c>
      <c r="E692">
        <v>119</v>
      </c>
      <c r="F692" t="s">
        <v>1330</v>
      </c>
      <c r="G692" t="s">
        <v>79</v>
      </c>
      <c r="H692">
        <v>4</v>
      </c>
      <c r="I692">
        <v>6</v>
      </c>
      <c r="J692">
        <v>1</v>
      </c>
      <c r="K692">
        <v>3</v>
      </c>
      <c r="L692">
        <v>1</v>
      </c>
      <c r="M692">
        <v>1</v>
      </c>
      <c r="N692">
        <v>3</v>
      </c>
    </row>
    <row r="693" spans="1:14">
      <c r="A693" t="e">
        <f ca="1">E00251619053521</f>
        <v>#NAME?</v>
      </c>
      <c r="B693" t="s">
        <v>573</v>
      </c>
      <c r="C693">
        <v>176</v>
      </c>
      <c r="D693" t="s">
        <v>201</v>
      </c>
      <c r="E693" t="s">
        <v>198</v>
      </c>
      <c r="F693" t="s">
        <v>1331</v>
      </c>
      <c r="G693" t="s">
        <v>60</v>
      </c>
      <c r="H693">
        <v>2</v>
      </c>
      <c r="I693">
        <v>4</v>
      </c>
      <c r="J693">
        <v>0</v>
      </c>
      <c r="K693">
        <v>3</v>
      </c>
      <c r="L693">
        <v>1</v>
      </c>
      <c r="M693">
        <v>1</v>
      </c>
      <c r="N693">
        <v>0</v>
      </c>
    </row>
    <row r="694" spans="1:14">
      <c r="A694" t="e">
        <f ca="1">E00251619053621</f>
        <v>#NAME?</v>
      </c>
      <c r="B694" t="s">
        <v>424</v>
      </c>
      <c r="C694" t="s">
        <v>518</v>
      </c>
      <c r="D694">
        <v>90</v>
      </c>
      <c r="E694">
        <v>119</v>
      </c>
      <c r="F694" t="s">
        <v>1332</v>
      </c>
      <c r="G694" t="s">
        <v>91</v>
      </c>
      <c r="H694">
        <v>4</v>
      </c>
      <c r="I694">
        <v>6</v>
      </c>
      <c r="J694">
        <v>1</v>
      </c>
      <c r="K694">
        <v>1</v>
      </c>
      <c r="L694">
        <v>0</v>
      </c>
      <c r="M694">
        <v>1</v>
      </c>
      <c r="N694">
        <v>3</v>
      </c>
    </row>
    <row r="695" spans="1:14">
      <c r="A695" t="e">
        <f ca="1">E00251619054221</f>
        <v>#NAME?</v>
      </c>
      <c r="B695">
        <v>71</v>
      </c>
      <c r="C695">
        <v>169</v>
      </c>
      <c r="D695">
        <v>93</v>
      </c>
      <c r="E695">
        <v>110</v>
      </c>
      <c r="F695" t="s">
        <v>904</v>
      </c>
      <c r="G695" t="s">
        <v>23</v>
      </c>
      <c r="H695">
        <v>2</v>
      </c>
      <c r="I695">
        <v>4</v>
      </c>
      <c r="J695">
        <v>0</v>
      </c>
      <c r="K695">
        <v>3</v>
      </c>
      <c r="L695">
        <v>1</v>
      </c>
      <c r="M695">
        <v>1</v>
      </c>
      <c r="N695">
        <v>0</v>
      </c>
    </row>
    <row r="696" spans="1:14">
      <c r="A696" t="e">
        <f ca="1">E00251619054321</f>
        <v>#NAME?</v>
      </c>
      <c r="B696" t="s">
        <v>1333</v>
      </c>
      <c r="C696" t="s">
        <v>912</v>
      </c>
      <c r="D696">
        <v>85</v>
      </c>
      <c r="E696">
        <v>118</v>
      </c>
      <c r="F696" t="s">
        <v>1127</v>
      </c>
      <c r="G696" t="s">
        <v>249</v>
      </c>
      <c r="H696">
        <v>4</v>
      </c>
      <c r="I696">
        <v>6</v>
      </c>
      <c r="J696">
        <v>1</v>
      </c>
      <c r="K696">
        <v>1</v>
      </c>
      <c r="L696">
        <v>0</v>
      </c>
      <c r="M696">
        <v>0</v>
      </c>
      <c r="N696">
        <v>2</v>
      </c>
    </row>
    <row r="697" spans="1:14">
      <c r="A697" t="e">
        <f ca="1">E00251619054621</f>
        <v>#NAME?</v>
      </c>
      <c r="B697" t="s">
        <v>1334</v>
      </c>
      <c r="C697" t="s">
        <v>1335</v>
      </c>
      <c r="D697">
        <v>88</v>
      </c>
      <c r="E697" t="s">
        <v>264</v>
      </c>
      <c r="F697" t="s">
        <v>343</v>
      </c>
      <c r="G697" t="s">
        <v>439</v>
      </c>
      <c r="H697">
        <v>3</v>
      </c>
      <c r="I697">
        <v>5</v>
      </c>
      <c r="J697">
        <v>0</v>
      </c>
      <c r="K697">
        <v>3</v>
      </c>
      <c r="L697">
        <v>1</v>
      </c>
      <c r="M697">
        <v>0</v>
      </c>
      <c r="N697">
        <v>1</v>
      </c>
    </row>
    <row r="698" spans="1:14">
      <c r="A698" t="e">
        <f ca="1">E00251619054721</f>
        <v>#NAME?</v>
      </c>
      <c r="B698" t="s">
        <v>1336</v>
      </c>
      <c r="C698" t="s">
        <v>1337</v>
      </c>
      <c r="D698">
        <v>99</v>
      </c>
      <c r="E698">
        <v>105</v>
      </c>
      <c r="F698" t="s">
        <v>1294</v>
      </c>
      <c r="G698" t="s">
        <v>87</v>
      </c>
      <c r="H698">
        <v>3</v>
      </c>
      <c r="I698">
        <v>5</v>
      </c>
      <c r="J698">
        <v>0</v>
      </c>
      <c r="K698">
        <v>3</v>
      </c>
      <c r="L698">
        <v>1</v>
      </c>
      <c r="M698">
        <v>1</v>
      </c>
      <c r="N698">
        <v>2</v>
      </c>
    </row>
    <row r="699" spans="1:14">
      <c r="A699" t="e">
        <f ca="1">E00251619801621</f>
        <v>#NAME?</v>
      </c>
      <c r="B699" t="s">
        <v>847</v>
      </c>
      <c r="C699" t="s">
        <v>1338</v>
      </c>
      <c r="D699">
        <v>85</v>
      </c>
      <c r="E699">
        <v>94</v>
      </c>
      <c r="F699" t="s">
        <v>1182</v>
      </c>
      <c r="G699" t="s">
        <v>37</v>
      </c>
      <c r="H699">
        <v>2</v>
      </c>
      <c r="I699">
        <v>4</v>
      </c>
      <c r="J699">
        <v>0</v>
      </c>
      <c r="K699">
        <v>1</v>
      </c>
      <c r="L699">
        <v>0</v>
      </c>
      <c r="M699">
        <v>0</v>
      </c>
      <c r="N699">
        <v>0</v>
      </c>
    </row>
    <row r="700" spans="1:14">
      <c r="A700" t="e">
        <f ca="1">E00251619802021</f>
        <v>#NAME?</v>
      </c>
      <c r="B700" t="s">
        <v>1339</v>
      </c>
      <c r="C700" t="s">
        <v>1340</v>
      </c>
      <c r="D700">
        <v>93</v>
      </c>
      <c r="E700">
        <v>111</v>
      </c>
      <c r="F700" t="s">
        <v>1341</v>
      </c>
      <c r="G700" t="s">
        <v>19</v>
      </c>
      <c r="H700">
        <v>4</v>
      </c>
      <c r="I700">
        <v>6</v>
      </c>
      <c r="J700">
        <v>1</v>
      </c>
      <c r="K700">
        <v>2</v>
      </c>
      <c r="L700">
        <v>0</v>
      </c>
      <c r="M700">
        <v>1</v>
      </c>
      <c r="N700">
        <v>3</v>
      </c>
    </row>
    <row r="701" spans="1:14">
      <c r="A701" t="e">
        <f ca="1">E00251619807221</f>
        <v>#NAME?</v>
      </c>
      <c r="B701" t="s">
        <v>1342</v>
      </c>
      <c r="C701" t="s">
        <v>1343</v>
      </c>
      <c r="D701" t="s">
        <v>675</v>
      </c>
      <c r="E701">
        <v>107</v>
      </c>
      <c r="F701" t="s">
        <v>1344</v>
      </c>
      <c r="G701" t="s">
        <v>131</v>
      </c>
      <c r="H701">
        <v>4</v>
      </c>
      <c r="I701">
        <v>6</v>
      </c>
      <c r="J701">
        <v>1</v>
      </c>
      <c r="K701">
        <v>1</v>
      </c>
      <c r="L701">
        <v>0</v>
      </c>
      <c r="M701">
        <v>0</v>
      </c>
      <c r="N701">
        <v>2</v>
      </c>
    </row>
    <row r="702" spans="1:14">
      <c r="A702" t="e">
        <f ca="1">E00251619838721</f>
        <v>#NAME?</v>
      </c>
      <c r="B702" t="s">
        <v>1208</v>
      </c>
      <c r="C702" t="s">
        <v>1345</v>
      </c>
      <c r="D702" t="s">
        <v>1285</v>
      </c>
      <c r="E702">
        <v>112</v>
      </c>
      <c r="F702" t="s">
        <v>1346</v>
      </c>
      <c r="G702" t="s">
        <v>74</v>
      </c>
      <c r="H702">
        <v>4</v>
      </c>
      <c r="I702">
        <v>6</v>
      </c>
      <c r="J702">
        <v>1</v>
      </c>
      <c r="K702">
        <v>1</v>
      </c>
      <c r="L702">
        <v>0</v>
      </c>
      <c r="M702">
        <v>1</v>
      </c>
      <c r="N702">
        <v>3</v>
      </c>
    </row>
    <row r="703" spans="1:14">
      <c r="A703" t="e">
        <f ca="1">E00251619838921</f>
        <v>#NAME?</v>
      </c>
      <c r="B703" t="s">
        <v>391</v>
      </c>
      <c r="C703">
        <v>169</v>
      </c>
      <c r="D703" t="s">
        <v>328</v>
      </c>
      <c r="E703">
        <v>105</v>
      </c>
      <c r="F703" t="s">
        <v>1347</v>
      </c>
      <c r="G703" t="s">
        <v>448</v>
      </c>
      <c r="H703">
        <v>4</v>
      </c>
      <c r="I703">
        <v>6</v>
      </c>
      <c r="J703">
        <v>1</v>
      </c>
      <c r="K703">
        <v>3</v>
      </c>
      <c r="L703">
        <v>1</v>
      </c>
      <c r="M703">
        <v>1</v>
      </c>
      <c r="N703">
        <v>3</v>
      </c>
    </row>
    <row r="704" spans="1:14">
      <c r="A704" t="e">
        <f ca="1">E00251619839021</f>
        <v>#NAME?</v>
      </c>
      <c r="B704" t="s">
        <v>1348</v>
      </c>
      <c r="C704" t="s">
        <v>1349</v>
      </c>
      <c r="D704" t="s">
        <v>106</v>
      </c>
      <c r="E704">
        <v>110</v>
      </c>
      <c r="F704" t="s">
        <v>1350</v>
      </c>
      <c r="G704" t="s">
        <v>121</v>
      </c>
      <c r="H704">
        <v>3</v>
      </c>
      <c r="I704">
        <v>5</v>
      </c>
      <c r="J704">
        <v>0</v>
      </c>
      <c r="K704">
        <v>2</v>
      </c>
      <c r="L704">
        <v>0</v>
      </c>
      <c r="M704">
        <v>1</v>
      </c>
      <c r="N704">
        <v>2</v>
      </c>
    </row>
    <row r="705" spans="1:14">
      <c r="A705" t="e">
        <f ca="1">E00251619839221</f>
        <v>#NAME?</v>
      </c>
      <c r="B705" t="s">
        <v>787</v>
      </c>
      <c r="C705" t="s">
        <v>1351</v>
      </c>
      <c r="D705">
        <v>77</v>
      </c>
      <c r="E705">
        <v>101</v>
      </c>
      <c r="F705" t="s">
        <v>139</v>
      </c>
      <c r="G705" t="s">
        <v>91</v>
      </c>
      <c r="H705">
        <v>3</v>
      </c>
      <c r="I705">
        <v>5</v>
      </c>
      <c r="J705">
        <v>0</v>
      </c>
      <c r="K705">
        <v>1</v>
      </c>
      <c r="L705">
        <v>0</v>
      </c>
      <c r="M705">
        <v>0</v>
      </c>
      <c r="N705">
        <v>1</v>
      </c>
    </row>
    <row r="706" spans="1:14">
      <c r="A706" t="e">
        <f ca="1">E00251619840021</f>
        <v>#NAME?</v>
      </c>
      <c r="B706" t="s">
        <v>164</v>
      </c>
      <c r="C706">
        <v>170</v>
      </c>
      <c r="D706" t="s">
        <v>1228</v>
      </c>
      <c r="E706">
        <v>99</v>
      </c>
      <c r="F706" t="s">
        <v>781</v>
      </c>
      <c r="G706" t="s">
        <v>60</v>
      </c>
      <c r="H706">
        <v>2</v>
      </c>
      <c r="I706">
        <v>4</v>
      </c>
      <c r="J706">
        <v>0</v>
      </c>
      <c r="K706">
        <v>1</v>
      </c>
      <c r="L706">
        <v>0</v>
      </c>
      <c r="M706">
        <v>0</v>
      </c>
      <c r="N706">
        <v>0</v>
      </c>
    </row>
    <row r="707" spans="1:14">
      <c r="A707" t="e">
        <f ca="1">E00251619840221</f>
        <v>#NAME?</v>
      </c>
      <c r="B707" t="s">
        <v>117</v>
      </c>
      <c r="C707" t="s">
        <v>1352</v>
      </c>
      <c r="D707">
        <v>92</v>
      </c>
      <c r="E707">
        <v>120</v>
      </c>
      <c r="F707" t="s">
        <v>1353</v>
      </c>
      <c r="G707" t="s">
        <v>31</v>
      </c>
      <c r="H707">
        <v>4</v>
      </c>
      <c r="I707">
        <v>6</v>
      </c>
      <c r="J707">
        <v>1</v>
      </c>
      <c r="K707">
        <v>1</v>
      </c>
      <c r="L707">
        <v>0</v>
      </c>
      <c r="M707">
        <v>1</v>
      </c>
      <c r="N707">
        <v>3</v>
      </c>
    </row>
    <row r="708" spans="1:14">
      <c r="A708" t="e">
        <f ca="1">E00251619840421</f>
        <v>#NAME?</v>
      </c>
      <c r="B708" t="s">
        <v>1354</v>
      </c>
      <c r="C708" t="s">
        <v>1355</v>
      </c>
      <c r="D708">
        <v>83</v>
      </c>
      <c r="E708" t="s">
        <v>342</v>
      </c>
      <c r="F708" t="s">
        <v>1356</v>
      </c>
      <c r="G708" t="s">
        <v>51</v>
      </c>
      <c r="H708">
        <v>2</v>
      </c>
      <c r="I708">
        <v>4</v>
      </c>
      <c r="J708">
        <v>0</v>
      </c>
      <c r="K708">
        <v>1</v>
      </c>
      <c r="L708">
        <v>0</v>
      </c>
      <c r="M708">
        <v>0</v>
      </c>
      <c r="N708">
        <v>0</v>
      </c>
    </row>
    <row r="709" spans="1:14">
      <c r="A709" t="e">
        <f ca="1">E00251619840821</f>
        <v>#NAME?</v>
      </c>
      <c r="B709" t="s">
        <v>1357</v>
      </c>
      <c r="C709" t="s">
        <v>102</v>
      </c>
      <c r="D709">
        <v>76</v>
      </c>
      <c r="E709" t="s">
        <v>47</v>
      </c>
      <c r="F709" t="s">
        <v>1358</v>
      </c>
      <c r="G709" t="s">
        <v>283</v>
      </c>
      <c r="H709">
        <v>2</v>
      </c>
      <c r="I709">
        <v>4</v>
      </c>
      <c r="J709">
        <v>0</v>
      </c>
      <c r="K709">
        <v>1</v>
      </c>
      <c r="L709">
        <v>0</v>
      </c>
      <c r="M709">
        <v>0</v>
      </c>
      <c r="N709">
        <v>0</v>
      </c>
    </row>
    <row r="710" spans="1:14">
      <c r="A710" t="e">
        <f ca="1">E00251619841121</f>
        <v>#NAME?</v>
      </c>
      <c r="B710" t="s">
        <v>1132</v>
      </c>
      <c r="C710" t="s">
        <v>1359</v>
      </c>
      <c r="D710">
        <v>95</v>
      </c>
      <c r="E710">
        <v>132</v>
      </c>
      <c r="F710" t="s">
        <v>1360</v>
      </c>
      <c r="G710" t="s">
        <v>249</v>
      </c>
      <c r="H710">
        <v>4</v>
      </c>
      <c r="I710">
        <v>7</v>
      </c>
      <c r="J710">
        <v>1</v>
      </c>
      <c r="K710">
        <v>1</v>
      </c>
      <c r="L710">
        <v>0</v>
      </c>
      <c r="M710">
        <v>1</v>
      </c>
      <c r="N710">
        <v>3</v>
      </c>
    </row>
    <row r="711" spans="1:14">
      <c r="A711" t="e">
        <f ca="1">E00251619842221</f>
        <v>#NAME?</v>
      </c>
      <c r="B711" t="s">
        <v>280</v>
      </c>
      <c r="C711" t="s">
        <v>1361</v>
      </c>
      <c r="D711" t="s">
        <v>1201</v>
      </c>
      <c r="E711" t="s">
        <v>198</v>
      </c>
      <c r="F711" t="s">
        <v>1362</v>
      </c>
      <c r="G711" t="s">
        <v>607</v>
      </c>
      <c r="H711">
        <v>3</v>
      </c>
      <c r="I711">
        <v>5</v>
      </c>
      <c r="J711">
        <v>0</v>
      </c>
      <c r="K711">
        <v>1</v>
      </c>
      <c r="L711">
        <v>0</v>
      </c>
      <c r="M711">
        <v>0</v>
      </c>
      <c r="N711">
        <v>1</v>
      </c>
    </row>
    <row r="712" spans="1:14">
      <c r="A712" t="e">
        <f ca="1">E00251619842621</f>
        <v>#NAME?</v>
      </c>
      <c r="B712" t="s">
        <v>364</v>
      </c>
      <c r="C712">
        <v>159</v>
      </c>
      <c r="D712">
        <v>103</v>
      </c>
      <c r="E712" t="s">
        <v>1363</v>
      </c>
      <c r="F712" t="s">
        <v>1364</v>
      </c>
      <c r="G712" t="s">
        <v>91</v>
      </c>
      <c r="H712">
        <v>4</v>
      </c>
      <c r="I712">
        <v>8</v>
      </c>
      <c r="J712">
        <v>1</v>
      </c>
      <c r="K712">
        <v>1</v>
      </c>
      <c r="L712">
        <v>0</v>
      </c>
      <c r="M712">
        <v>1</v>
      </c>
      <c r="N712">
        <v>4</v>
      </c>
    </row>
    <row r="713" spans="1:14">
      <c r="A713" t="e">
        <f ca="1">E00251619843321</f>
        <v>#NAME?</v>
      </c>
      <c r="B713" t="s">
        <v>263</v>
      </c>
      <c r="C713" t="s">
        <v>1365</v>
      </c>
      <c r="D713" t="s">
        <v>1366</v>
      </c>
      <c r="E713" t="s">
        <v>302</v>
      </c>
      <c r="F713" t="s">
        <v>143</v>
      </c>
      <c r="G713" t="s">
        <v>82</v>
      </c>
      <c r="H713">
        <v>4</v>
      </c>
      <c r="I713">
        <v>6</v>
      </c>
      <c r="J713">
        <v>1</v>
      </c>
      <c r="K713">
        <v>1</v>
      </c>
      <c r="L713">
        <v>0</v>
      </c>
      <c r="M713">
        <v>0</v>
      </c>
      <c r="N713">
        <v>2</v>
      </c>
    </row>
    <row r="714" spans="1:14">
      <c r="A714" t="e">
        <f ca="1">E00251624178821</f>
        <v>#NAME?</v>
      </c>
      <c r="B714" t="s">
        <v>725</v>
      </c>
      <c r="C714">
        <v>180</v>
      </c>
      <c r="D714">
        <v>90</v>
      </c>
      <c r="E714">
        <v>103</v>
      </c>
      <c r="F714" t="s">
        <v>104</v>
      </c>
      <c r="G714" t="s">
        <v>60</v>
      </c>
      <c r="H714">
        <v>2</v>
      </c>
      <c r="I714">
        <v>4</v>
      </c>
      <c r="J714">
        <v>0</v>
      </c>
      <c r="K714">
        <v>1</v>
      </c>
      <c r="L714">
        <v>0</v>
      </c>
      <c r="M714">
        <v>0</v>
      </c>
      <c r="N714">
        <v>0</v>
      </c>
    </row>
    <row r="715" spans="1:14">
      <c r="A715" t="e">
        <f ca="1">E00251625264121</f>
        <v>#NAME?</v>
      </c>
      <c r="B715" t="s">
        <v>1273</v>
      </c>
      <c r="C715">
        <v>170</v>
      </c>
      <c r="D715">
        <v>71</v>
      </c>
      <c r="E715">
        <v>98</v>
      </c>
      <c r="F715" t="s">
        <v>1367</v>
      </c>
      <c r="G715" t="s">
        <v>249</v>
      </c>
      <c r="H715">
        <v>2</v>
      </c>
      <c r="I715">
        <v>4</v>
      </c>
      <c r="J715">
        <v>0</v>
      </c>
      <c r="K715">
        <v>1</v>
      </c>
      <c r="L715">
        <v>0</v>
      </c>
      <c r="M715">
        <v>0</v>
      </c>
      <c r="N715">
        <v>0</v>
      </c>
    </row>
    <row r="716" spans="1:14">
      <c r="A716" t="e">
        <f ca="1">E00251625722621</f>
        <v>#NAME?</v>
      </c>
      <c r="B716" t="s">
        <v>1368</v>
      </c>
      <c r="C716" t="s">
        <v>883</v>
      </c>
      <c r="D716">
        <v>85</v>
      </c>
      <c r="E716">
        <v>100</v>
      </c>
      <c r="F716" t="s">
        <v>1369</v>
      </c>
      <c r="G716" t="s">
        <v>23</v>
      </c>
      <c r="H716">
        <v>2</v>
      </c>
      <c r="I716">
        <v>4</v>
      </c>
      <c r="J716">
        <v>0</v>
      </c>
      <c r="K716">
        <v>1</v>
      </c>
      <c r="L716">
        <v>0</v>
      </c>
      <c r="M716">
        <v>0</v>
      </c>
      <c r="N716">
        <v>0</v>
      </c>
    </row>
    <row r="717" spans="1:14">
      <c r="A717" t="e">
        <f ca="1">E00251626522321</f>
        <v>#NAME?</v>
      </c>
      <c r="B717">
        <v>59</v>
      </c>
      <c r="C717">
        <v>172</v>
      </c>
      <c r="D717" t="s">
        <v>297</v>
      </c>
      <c r="E717">
        <v>113</v>
      </c>
      <c r="F717" t="s">
        <v>1370</v>
      </c>
      <c r="G717" t="s">
        <v>79</v>
      </c>
      <c r="H717">
        <v>2</v>
      </c>
      <c r="I717">
        <v>4</v>
      </c>
      <c r="J717">
        <v>0</v>
      </c>
      <c r="K717">
        <v>1</v>
      </c>
      <c r="L717">
        <v>0</v>
      </c>
      <c r="M717">
        <v>1</v>
      </c>
      <c r="N717">
        <v>0</v>
      </c>
    </row>
    <row r="718" spans="1:14">
      <c r="A718" t="e">
        <f ca="1">E00251626524421</f>
        <v>#NAME?</v>
      </c>
      <c r="B718">
        <v>83</v>
      </c>
      <c r="C718">
        <v>170</v>
      </c>
      <c r="D718">
        <v>87</v>
      </c>
      <c r="E718">
        <v>100</v>
      </c>
      <c r="F718" t="s">
        <v>1371</v>
      </c>
      <c r="G718" t="s">
        <v>60</v>
      </c>
      <c r="H718">
        <v>3</v>
      </c>
      <c r="I718">
        <v>5</v>
      </c>
      <c r="J718">
        <v>0</v>
      </c>
      <c r="K718">
        <v>3</v>
      </c>
      <c r="L718">
        <v>1</v>
      </c>
      <c r="M718">
        <v>0</v>
      </c>
      <c r="N718">
        <v>1</v>
      </c>
    </row>
    <row r="719" spans="1:14">
      <c r="A719" t="e">
        <f ca="1">E00251626527921</f>
        <v>#NAME?</v>
      </c>
      <c r="B719">
        <v>85</v>
      </c>
      <c r="C719">
        <v>185</v>
      </c>
      <c r="D719">
        <v>88</v>
      </c>
      <c r="E719">
        <v>103</v>
      </c>
      <c r="F719" t="s">
        <v>206</v>
      </c>
      <c r="G719" t="s">
        <v>23</v>
      </c>
      <c r="H719">
        <v>2</v>
      </c>
      <c r="I719">
        <v>4</v>
      </c>
      <c r="J719">
        <v>0</v>
      </c>
      <c r="K719">
        <v>1</v>
      </c>
      <c r="L719">
        <v>0</v>
      </c>
      <c r="M719">
        <v>0</v>
      </c>
      <c r="N719">
        <v>0</v>
      </c>
    </row>
    <row r="720" spans="1:14">
      <c r="A720" t="e">
        <f ca="1">E00251626544721</f>
        <v>#NAME?</v>
      </c>
      <c r="B720">
        <v>68</v>
      </c>
      <c r="C720">
        <v>151</v>
      </c>
      <c r="D720">
        <v>85</v>
      </c>
      <c r="E720">
        <v>102</v>
      </c>
      <c r="F720" t="s">
        <v>1372</v>
      </c>
      <c r="G720" t="s">
        <v>51</v>
      </c>
      <c r="H720">
        <v>3</v>
      </c>
      <c r="I720">
        <v>5</v>
      </c>
      <c r="J720">
        <v>0</v>
      </c>
      <c r="K720">
        <v>2</v>
      </c>
      <c r="L720">
        <v>0</v>
      </c>
      <c r="M720">
        <v>0</v>
      </c>
      <c r="N720">
        <v>1</v>
      </c>
    </row>
    <row r="721" spans="1:14">
      <c r="A721" t="e">
        <f ca="1">E00251626545321</f>
        <v>#NAME?</v>
      </c>
      <c r="B721">
        <v>115</v>
      </c>
      <c r="C721">
        <v>180</v>
      </c>
      <c r="D721">
        <v>115</v>
      </c>
      <c r="E721">
        <v>118</v>
      </c>
      <c r="F721" t="s">
        <v>1373</v>
      </c>
      <c r="G721" t="s">
        <v>65</v>
      </c>
      <c r="H721">
        <v>4</v>
      </c>
      <c r="I721">
        <v>7</v>
      </c>
      <c r="J721">
        <v>1</v>
      </c>
      <c r="K721">
        <v>2</v>
      </c>
      <c r="L721">
        <v>0</v>
      </c>
      <c r="M721">
        <v>1</v>
      </c>
      <c r="N721">
        <v>3</v>
      </c>
    </row>
    <row r="722" spans="1:14">
      <c r="A722" t="e">
        <f ca="1">E00251626548221</f>
        <v>#NAME?</v>
      </c>
      <c r="B722">
        <v>92</v>
      </c>
      <c r="C722">
        <v>178</v>
      </c>
      <c r="D722">
        <v>97</v>
      </c>
      <c r="E722">
        <v>102</v>
      </c>
      <c r="F722" t="s">
        <v>1214</v>
      </c>
      <c r="G722" t="s">
        <v>112</v>
      </c>
      <c r="H722">
        <v>3</v>
      </c>
      <c r="I722">
        <v>5</v>
      </c>
      <c r="J722">
        <v>0</v>
      </c>
      <c r="K722">
        <v>1</v>
      </c>
      <c r="L722">
        <v>0</v>
      </c>
      <c r="M722">
        <v>0</v>
      </c>
      <c r="N722">
        <v>1</v>
      </c>
    </row>
    <row r="723" spans="1:14">
      <c r="A723" t="e">
        <f ca="1">E00251626548421</f>
        <v>#NAME?</v>
      </c>
      <c r="B723">
        <v>64</v>
      </c>
      <c r="C723">
        <v>158</v>
      </c>
      <c r="D723">
        <v>87</v>
      </c>
      <c r="E723">
        <v>100</v>
      </c>
      <c r="F723" t="s">
        <v>1281</v>
      </c>
      <c r="G723" t="s">
        <v>60</v>
      </c>
      <c r="H723">
        <v>3</v>
      </c>
      <c r="I723">
        <v>5</v>
      </c>
      <c r="J723">
        <v>0</v>
      </c>
      <c r="K723">
        <v>3</v>
      </c>
      <c r="L723">
        <v>1</v>
      </c>
      <c r="M723">
        <v>0</v>
      </c>
      <c r="N723">
        <v>1</v>
      </c>
    </row>
    <row r="724" spans="1:14">
      <c r="A724" t="e">
        <f ca="1">E00251626562021</f>
        <v>#NAME?</v>
      </c>
      <c r="B724">
        <v>120</v>
      </c>
      <c r="C724">
        <v>186</v>
      </c>
      <c r="D724">
        <v>115</v>
      </c>
      <c r="E724">
        <v>116</v>
      </c>
      <c r="F724" t="s">
        <v>1374</v>
      </c>
      <c r="G724" t="s">
        <v>245</v>
      </c>
      <c r="H724">
        <v>4</v>
      </c>
      <c r="I724">
        <v>6</v>
      </c>
      <c r="J724">
        <v>1</v>
      </c>
      <c r="K724">
        <v>2</v>
      </c>
      <c r="L724">
        <v>0</v>
      </c>
      <c r="M724">
        <v>1</v>
      </c>
      <c r="N724">
        <v>3</v>
      </c>
    </row>
    <row r="725" spans="1:14">
      <c r="A725" t="e">
        <f ca="1">E00251626568221</f>
        <v>#NAME?</v>
      </c>
      <c r="B725">
        <v>65</v>
      </c>
      <c r="C725">
        <v>170</v>
      </c>
      <c r="D725">
        <v>80</v>
      </c>
      <c r="E725">
        <v>91</v>
      </c>
      <c r="F725" t="s">
        <v>1375</v>
      </c>
      <c r="G725" t="s">
        <v>76</v>
      </c>
      <c r="H725">
        <v>2</v>
      </c>
      <c r="I725">
        <v>4</v>
      </c>
      <c r="J725">
        <v>0</v>
      </c>
      <c r="K725">
        <v>1</v>
      </c>
      <c r="L725">
        <v>0</v>
      </c>
      <c r="M725">
        <v>0</v>
      </c>
      <c r="N725">
        <v>0</v>
      </c>
    </row>
    <row r="726" spans="1:14">
      <c r="A726" t="e">
        <f ca="1">E00251626575521</f>
        <v>#NAME?</v>
      </c>
      <c r="B726">
        <v>89</v>
      </c>
      <c r="C726">
        <v>198</v>
      </c>
      <c r="D726">
        <v>89</v>
      </c>
      <c r="E726">
        <v>98</v>
      </c>
      <c r="F726" t="s">
        <v>403</v>
      </c>
      <c r="G726" t="s">
        <v>93</v>
      </c>
      <c r="H726">
        <v>2</v>
      </c>
      <c r="I726">
        <v>4</v>
      </c>
      <c r="J726">
        <v>0</v>
      </c>
      <c r="K726">
        <v>1</v>
      </c>
      <c r="L726">
        <v>0</v>
      </c>
      <c r="M726">
        <v>0</v>
      </c>
      <c r="N726">
        <v>0</v>
      </c>
    </row>
    <row r="727" spans="1:14">
      <c r="A727" t="e">
        <f ca="1">E00251626623121</f>
        <v>#NAME?</v>
      </c>
      <c r="B727">
        <v>81</v>
      </c>
      <c r="C727">
        <v>179</v>
      </c>
      <c r="D727">
        <v>81</v>
      </c>
      <c r="E727">
        <v>93</v>
      </c>
      <c r="F727" t="s">
        <v>1376</v>
      </c>
      <c r="G727" t="s">
        <v>60</v>
      </c>
      <c r="H727">
        <v>3</v>
      </c>
      <c r="I727">
        <v>5</v>
      </c>
      <c r="J727">
        <v>0</v>
      </c>
      <c r="K727">
        <v>1</v>
      </c>
      <c r="L727">
        <v>0</v>
      </c>
      <c r="M727">
        <v>0</v>
      </c>
      <c r="N727">
        <v>1</v>
      </c>
    </row>
    <row r="728" spans="1:14">
      <c r="A728" t="e">
        <f ca="1">E00251628060621</f>
        <v>#NAME?</v>
      </c>
      <c r="B728" t="s">
        <v>128</v>
      </c>
      <c r="C728">
        <v>172</v>
      </c>
      <c r="D728">
        <v>90</v>
      </c>
      <c r="E728">
        <v>98</v>
      </c>
      <c r="F728" t="s">
        <v>885</v>
      </c>
      <c r="G728" t="s">
        <v>79</v>
      </c>
      <c r="H728">
        <v>2</v>
      </c>
      <c r="I728">
        <v>4</v>
      </c>
      <c r="J728">
        <v>0</v>
      </c>
      <c r="K728">
        <v>1</v>
      </c>
      <c r="L728">
        <v>0</v>
      </c>
      <c r="M728">
        <v>0</v>
      </c>
      <c r="N728">
        <v>0</v>
      </c>
    </row>
    <row r="729" spans="1:14">
      <c r="A729" t="e">
        <f ca="1">E00251629160421</f>
        <v>#NAME?</v>
      </c>
      <c r="B729" t="s">
        <v>1377</v>
      </c>
      <c r="C729">
        <v>151</v>
      </c>
      <c r="D729" t="s">
        <v>1378</v>
      </c>
      <c r="E729">
        <v>105</v>
      </c>
      <c r="F729" t="s">
        <v>975</v>
      </c>
      <c r="G729" t="s">
        <v>60</v>
      </c>
      <c r="H729">
        <v>3</v>
      </c>
      <c r="I729">
        <v>5</v>
      </c>
      <c r="J729">
        <v>0</v>
      </c>
      <c r="K729">
        <v>3</v>
      </c>
      <c r="L729">
        <v>1</v>
      </c>
      <c r="M729">
        <v>1</v>
      </c>
      <c r="N729">
        <v>2</v>
      </c>
    </row>
    <row r="730" spans="1:14">
      <c r="A730" t="e">
        <f ca="1">E00251629186521</f>
        <v>#NAME?</v>
      </c>
      <c r="B730" t="s">
        <v>95</v>
      </c>
      <c r="C730">
        <v>176</v>
      </c>
      <c r="D730">
        <v>94</v>
      </c>
      <c r="E730" t="s">
        <v>380</v>
      </c>
      <c r="F730" t="s">
        <v>96</v>
      </c>
      <c r="G730" t="s">
        <v>237</v>
      </c>
      <c r="H730">
        <v>3</v>
      </c>
      <c r="I730">
        <v>5</v>
      </c>
      <c r="J730">
        <v>0</v>
      </c>
      <c r="K730">
        <v>3</v>
      </c>
      <c r="L730">
        <v>1</v>
      </c>
      <c r="M730">
        <v>0</v>
      </c>
      <c r="N730">
        <v>1</v>
      </c>
    </row>
    <row r="731" spans="1:14">
      <c r="A731" t="e">
        <f ca="1">E00251710596121</f>
        <v>#NAME?</v>
      </c>
      <c r="B731" t="s">
        <v>535</v>
      </c>
      <c r="C731">
        <v>189</v>
      </c>
      <c r="D731">
        <v>95</v>
      </c>
      <c r="E731">
        <v>107</v>
      </c>
      <c r="F731" t="s">
        <v>1379</v>
      </c>
      <c r="G731" t="s">
        <v>71</v>
      </c>
      <c r="H731">
        <v>2</v>
      </c>
      <c r="I731">
        <v>4</v>
      </c>
      <c r="J731">
        <v>0</v>
      </c>
      <c r="K731">
        <v>1</v>
      </c>
      <c r="L731">
        <v>0</v>
      </c>
      <c r="M731">
        <v>0</v>
      </c>
      <c r="N731">
        <v>0</v>
      </c>
    </row>
    <row r="732" spans="1:14">
      <c r="A732" t="e">
        <f ca="1">E00251711585721</f>
        <v>#NAME?</v>
      </c>
      <c r="B732" t="s">
        <v>935</v>
      </c>
      <c r="C732" t="s">
        <v>1380</v>
      </c>
      <c r="D732">
        <v>122</v>
      </c>
      <c r="E732" t="s">
        <v>106</v>
      </c>
      <c r="F732" t="s">
        <v>1381</v>
      </c>
      <c r="G732" t="s">
        <v>796</v>
      </c>
      <c r="H732">
        <v>4</v>
      </c>
      <c r="I732">
        <v>7</v>
      </c>
      <c r="J732">
        <v>1</v>
      </c>
      <c r="K732">
        <v>3</v>
      </c>
      <c r="L732">
        <v>1</v>
      </c>
      <c r="M732">
        <v>1</v>
      </c>
      <c r="N732">
        <v>3</v>
      </c>
    </row>
    <row r="733" spans="1:14">
      <c r="A733" t="e">
        <f ca="1">E00251711658521</f>
        <v>#NAME?</v>
      </c>
      <c r="B733" t="s">
        <v>103</v>
      </c>
      <c r="C733" t="s">
        <v>511</v>
      </c>
      <c r="D733">
        <v>98</v>
      </c>
      <c r="E733">
        <v>95</v>
      </c>
      <c r="F733" t="s">
        <v>1382</v>
      </c>
      <c r="G733" t="s">
        <v>237</v>
      </c>
      <c r="H733">
        <v>4</v>
      </c>
      <c r="I733">
        <v>6</v>
      </c>
      <c r="J733">
        <v>1</v>
      </c>
      <c r="K733">
        <v>3</v>
      </c>
      <c r="L733">
        <v>1</v>
      </c>
      <c r="M733">
        <v>0</v>
      </c>
      <c r="N733">
        <v>2</v>
      </c>
    </row>
    <row r="734" spans="1:14">
      <c r="A734" t="e">
        <f ca="1">E00251711664321</f>
        <v>#NAME?</v>
      </c>
      <c r="B734" t="s">
        <v>1128</v>
      </c>
      <c r="C734">
        <v>174</v>
      </c>
      <c r="D734">
        <v>103</v>
      </c>
      <c r="E734">
        <v>104</v>
      </c>
      <c r="F734" t="s">
        <v>1383</v>
      </c>
      <c r="G734" t="s">
        <v>245</v>
      </c>
      <c r="H734">
        <v>3</v>
      </c>
      <c r="I734">
        <v>5</v>
      </c>
      <c r="J734">
        <v>0</v>
      </c>
      <c r="K734">
        <v>2</v>
      </c>
      <c r="L734">
        <v>0</v>
      </c>
      <c r="M734">
        <v>1</v>
      </c>
      <c r="N734">
        <v>2</v>
      </c>
    </row>
    <row r="735" spans="1:14">
      <c r="A735" t="e">
        <f ca="1">E00251711667021</f>
        <v>#NAME?</v>
      </c>
      <c r="B735" t="s">
        <v>132</v>
      </c>
      <c r="C735" t="s">
        <v>292</v>
      </c>
      <c r="D735">
        <v>94</v>
      </c>
      <c r="E735">
        <v>112</v>
      </c>
      <c r="F735" t="s">
        <v>236</v>
      </c>
      <c r="G735" t="s">
        <v>19</v>
      </c>
      <c r="H735">
        <v>3</v>
      </c>
      <c r="I735">
        <v>5</v>
      </c>
      <c r="J735">
        <v>0</v>
      </c>
      <c r="K735">
        <v>2</v>
      </c>
      <c r="L735">
        <v>0</v>
      </c>
      <c r="M735">
        <v>1</v>
      </c>
      <c r="N735">
        <v>2</v>
      </c>
    </row>
    <row r="736" spans="1:14">
      <c r="A736" t="e">
        <f ca="1">E00251711668421</f>
        <v>#NAME?</v>
      </c>
      <c r="B736">
        <v>72</v>
      </c>
      <c r="C736" t="s">
        <v>810</v>
      </c>
      <c r="D736">
        <v>89</v>
      </c>
      <c r="E736">
        <v>106</v>
      </c>
      <c r="F736" t="s">
        <v>1384</v>
      </c>
      <c r="G736" t="s">
        <v>19</v>
      </c>
      <c r="H736">
        <v>3</v>
      </c>
      <c r="I736">
        <v>5</v>
      </c>
      <c r="J736">
        <v>0</v>
      </c>
      <c r="K736">
        <v>2</v>
      </c>
      <c r="L736">
        <v>0</v>
      </c>
      <c r="M736">
        <v>1</v>
      </c>
      <c r="N736">
        <v>2</v>
      </c>
    </row>
    <row r="737" spans="1:14">
      <c r="A737" t="e">
        <f ca="1">E00251711670221</f>
        <v>#NAME?</v>
      </c>
      <c r="B737">
        <v>100</v>
      </c>
      <c r="C737">
        <v>179</v>
      </c>
      <c r="D737">
        <v>105</v>
      </c>
      <c r="E737">
        <v>108</v>
      </c>
      <c r="F737" t="s">
        <v>1385</v>
      </c>
      <c r="G737" t="s">
        <v>65</v>
      </c>
      <c r="H737">
        <v>4</v>
      </c>
      <c r="I737">
        <v>6</v>
      </c>
      <c r="J737">
        <v>1</v>
      </c>
      <c r="K737">
        <v>2</v>
      </c>
      <c r="L737">
        <v>0</v>
      </c>
      <c r="M737">
        <v>1</v>
      </c>
      <c r="N737">
        <v>3</v>
      </c>
    </row>
    <row r="738" spans="1:14">
      <c r="A738" t="e">
        <f ca="1">E00251711696621</f>
        <v>#NAME?</v>
      </c>
      <c r="B738" t="s">
        <v>137</v>
      </c>
      <c r="C738">
        <v>177</v>
      </c>
      <c r="D738">
        <v>104</v>
      </c>
      <c r="E738">
        <v>106</v>
      </c>
      <c r="F738" t="s">
        <v>1386</v>
      </c>
      <c r="G738" t="s">
        <v>121</v>
      </c>
      <c r="H738">
        <v>3</v>
      </c>
      <c r="I738">
        <v>5</v>
      </c>
      <c r="J738">
        <v>0</v>
      </c>
      <c r="K738">
        <v>2</v>
      </c>
      <c r="L738">
        <v>0</v>
      </c>
      <c r="M738">
        <v>1</v>
      </c>
      <c r="N738">
        <v>2</v>
      </c>
    </row>
    <row r="739" spans="1:14">
      <c r="A739" t="e">
        <f ca="1">E00251713652521</f>
        <v>#NAME?</v>
      </c>
      <c r="B739" t="s">
        <v>284</v>
      </c>
      <c r="C739" t="s">
        <v>1016</v>
      </c>
      <c r="D739">
        <v>77</v>
      </c>
      <c r="E739">
        <v>89</v>
      </c>
      <c r="F739" t="s">
        <v>1375</v>
      </c>
      <c r="G739" t="s">
        <v>60</v>
      </c>
      <c r="H739">
        <v>2</v>
      </c>
      <c r="I739">
        <v>4</v>
      </c>
      <c r="J739">
        <v>0</v>
      </c>
      <c r="K739">
        <v>1</v>
      </c>
      <c r="L739">
        <v>0</v>
      </c>
      <c r="M739">
        <v>0</v>
      </c>
      <c r="N739">
        <v>0</v>
      </c>
    </row>
    <row r="740" spans="1:14">
      <c r="A740" t="e">
        <f ca="1">E00251713667221</f>
        <v>#NAME?</v>
      </c>
      <c r="B740" t="s">
        <v>1387</v>
      </c>
      <c r="C740">
        <v>150</v>
      </c>
      <c r="D740">
        <v>88</v>
      </c>
      <c r="E740">
        <v>108</v>
      </c>
      <c r="F740" t="s">
        <v>1388</v>
      </c>
      <c r="G740" t="s">
        <v>57</v>
      </c>
      <c r="H740">
        <v>4</v>
      </c>
      <c r="I740">
        <v>6</v>
      </c>
      <c r="J740">
        <v>1</v>
      </c>
      <c r="K740">
        <v>2</v>
      </c>
      <c r="L740">
        <v>0</v>
      </c>
      <c r="M740">
        <v>0</v>
      </c>
      <c r="N740">
        <v>2</v>
      </c>
    </row>
    <row r="741" spans="1:14">
      <c r="A741" t="e">
        <f ca="1">E00251713668621</f>
        <v>#NAME?</v>
      </c>
      <c r="B741" t="s">
        <v>217</v>
      </c>
      <c r="C741" t="s">
        <v>1389</v>
      </c>
      <c r="D741" t="s">
        <v>69</v>
      </c>
      <c r="E741">
        <v>98</v>
      </c>
      <c r="F741" t="s">
        <v>486</v>
      </c>
      <c r="G741" t="s">
        <v>245</v>
      </c>
      <c r="H741">
        <v>3</v>
      </c>
      <c r="I741">
        <v>5</v>
      </c>
      <c r="J741">
        <v>0</v>
      </c>
      <c r="K741">
        <v>2</v>
      </c>
      <c r="L741">
        <v>0</v>
      </c>
      <c r="M741">
        <v>0</v>
      </c>
      <c r="N741">
        <v>1</v>
      </c>
    </row>
    <row r="742" spans="1:14">
      <c r="A742" t="e">
        <f ca="1">E00251713681821</f>
        <v>#NAME?</v>
      </c>
      <c r="B742" t="s">
        <v>1390</v>
      </c>
      <c r="C742">
        <v>154</v>
      </c>
      <c r="D742">
        <v>98</v>
      </c>
      <c r="E742">
        <v>104</v>
      </c>
      <c r="F742" t="s">
        <v>1134</v>
      </c>
      <c r="G742" t="s">
        <v>87</v>
      </c>
      <c r="H742">
        <v>4</v>
      </c>
      <c r="I742">
        <v>6</v>
      </c>
      <c r="J742">
        <v>1</v>
      </c>
      <c r="K742">
        <v>3</v>
      </c>
      <c r="L742">
        <v>1</v>
      </c>
      <c r="M742">
        <v>1</v>
      </c>
      <c r="N742">
        <v>3</v>
      </c>
    </row>
    <row r="743" spans="1:14">
      <c r="A743" t="e">
        <f ca="1">E00251713690721</f>
        <v>#NAME?</v>
      </c>
      <c r="B743" t="s">
        <v>1183</v>
      </c>
      <c r="C743">
        <v>171</v>
      </c>
      <c r="D743" t="s">
        <v>258</v>
      </c>
      <c r="E743" t="s">
        <v>1391</v>
      </c>
      <c r="F743" t="s">
        <v>1392</v>
      </c>
      <c r="G743" t="s">
        <v>23</v>
      </c>
      <c r="H743">
        <v>2</v>
      </c>
      <c r="I743">
        <v>4</v>
      </c>
      <c r="J743">
        <v>0</v>
      </c>
      <c r="K743">
        <v>3</v>
      </c>
      <c r="L743">
        <v>1</v>
      </c>
      <c r="M743">
        <v>0</v>
      </c>
      <c r="N743">
        <v>0</v>
      </c>
    </row>
    <row r="744" spans="1:14">
      <c r="A744" t="e">
        <f ca="1">E00251713731721</f>
        <v>#NAME?</v>
      </c>
      <c r="B744" t="s">
        <v>1143</v>
      </c>
      <c r="C744">
        <v>167</v>
      </c>
      <c r="D744">
        <v>77</v>
      </c>
      <c r="E744">
        <v>89</v>
      </c>
      <c r="F744" t="s">
        <v>1393</v>
      </c>
      <c r="G744" t="s">
        <v>60</v>
      </c>
      <c r="H744">
        <v>2</v>
      </c>
      <c r="I744">
        <v>4</v>
      </c>
      <c r="J744">
        <v>0</v>
      </c>
      <c r="K744">
        <v>3</v>
      </c>
      <c r="L744">
        <v>1</v>
      </c>
      <c r="M744">
        <v>0</v>
      </c>
      <c r="N744">
        <v>0</v>
      </c>
    </row>
    <row r="745" spans="1:14">
      <c r="A745" t="e">
        <f ca="1">E00251713751121</f>
        <v>#NAME?</v>
      </c>
      <c r="B745" t="s">
        <v>1394</v>
      </c>
      <c r="C745">
        <v>161</v>
      </c>
      <c r="D745">
        <v>89</v>
      </c>
      <c r="E745" t="s">
        <v>106</v>
      </c>
      <c r="F745" t="s">
        <v>1395</v>
      </c>
      <c r="G745" t="s">
        <v>51</v>
      </c>
      <c r="H745">
        <v>3</v>
      </c>
      <c r="I745">
        <v>5</v>
      </c>
      <c r="J745">
        <v>0</v>
      </c>
      <c r="K745">
        <v>2</v>
      </c>
      <c r="L745">
        <v>0</v>
      </c>
      <c r="M745">
        <v>1</v>
      </c>
      <c r="N745">
        <v>2</v>
      </c>
    </row>
    <row r="746" spans="1:14">
      <c r="A746" t="e">
        <f ca="1">E00251713771121</f>
        <v>#NAME?</v>
      </c>
      <c r="B746" t="s">
        <v>1396</v>
      </c>
      <c r="C746" t="s">
        <v>540</v>
      </c>
      <c r="D746">
        <v>70</v>
      </c>
      <c r="E746">
        <v>96</v>
      </c>
      <c r="F746" t="s">
        <v>1397</v>
      </c>
      <c r="G746" t="s">
        <v>443</v>
      </c>
      <c r="H746">
        <v>2</v>
      </c>
      <c r="I746">
        <v>4</v>
      </c>
      <c r="J746">
        <v>0</v>
      </c>
      <c r="K746">
        <v>1</v>
      </c>
      <c r="L746">
        <v>0</v>
      </c>
      <c r="M746">
        <v>0</v>
      </c>
      <c r="N746">
        <v>0</v>
      </c>
    </row>
    <row r="747" spans="1:14">
      <c r="A747" t="e">
        <f ca="1">E00251715024021</f>
        <v>#NAME?</v>
      </c>
      <c r="B747">
        <v>56</v>
      </c>
      <c r="C747" t="s">
        <v>558</v>
      </c>
      <c r="D747">
        <v>87</v>
      </c>
      <c r="E747">
        <v>97</v>
      </c>
      <c r="F747" t="s">
        <v>1398</v>
      </c>
      <c r="G747" t="s">
        <v>37</v>
      </c>
      <c r="H747">
        <v>2</v>
      </c>
      <c r="I747">
        <v>4</v>
      </c>
      <c r="J747">
        <v>0</v>
      </c>
      <c r="K747">
        <v>1</v>
      </c>
      <c r="L747">
        <v>0</v>
      </c>
      <c r="M747">
        <v>0</v>
      </c>
      <c r="N747">
        <v>0</v>
      </c>
    </row>
    <row r="748" spans="1:14">
      <c r="A748" t="e">
        <f ca="1">E00251715027421</f>
        <v>#NAME?</v>
      </c>
      <c r="B748">
        <v>79</v>
      </c>
      <c r="C748">
        <v>172</v>
      </c>
      <c r="D748">
        <v>92</v>
      </c>
      <c r="E748">
        <v>105</v>
      </c>
      <c r="F748" t="s">
        <v>122</v>
      </c>
      <c r="G748" t="s">
        <v>76</v>
      </c>
      <c r="H748">
        <v>3</v>
      </c>
      <c r="I748">
        <v>5</v>
      </c>
      <c r="J748">
        <v>0</v>
      </c>
      <c r="K748">
        <v>1</v>
      </c>
      <c r="L748">
        <v>0</v>
      </c>
      <c r="M748">
        <v>0</v>
      </c>
      <c r="N748">
        <v>1</v>
      </c>
    </row>
    <row r="749" spans="1:14">
      <c r="A749" t="e">
        <f ca="1">E00251715048221</f>
        <v>#NAME?</v>
      </c>
      <c r="B749">
        <v>87</v>
      </c>
      <c r="C749">
        <v>153</v>
      </c>
      <c r="D749">
        <v>95</v>
      </c>
      <c r="E749">
        <v>118</v>
      </c>
      <c r="F749" t="s">
        <v>1399</v>
      </c>
      <c r="G749" t="s">
        <v>57</v>
      </c>
      <c r="H749">
        <v>4</v>
      </c>
      <c r="I749">
        <v>7</v>
      </c>
      <c r="J749">
        <v>1</v>
      </c>
      <c r="K749">
        <v>2</v>
      </c>
      <c r="L749">
        <v>0</v>
      </c>
      <c r="M749">
        <v>1</v>
      </c>
      <c r="N749">
        <v>3</v>
      </c>
    </row>
    <row r="750" spans="1:14">
      <c r="A750" t="e">
        <f ca="1">E00251715425121</f>
        <v>#NAME?</v>
      </c>
      <c r="B750">
        <v>60</v>
      </c>
      <c r="C750" t="s">
        <v>1400</v>
      </c>
      <c r="D750">
        <v>79</v>
      </c>
      <c r="E750">
        <v>106</v>
      </c>
      <c r="F750" t="s">
        <v>1040</v>
      </c>
      <c r="G750" t="s">
        <v>89</v>
      </c>
      <c r="H750">
        <v>3</v>
      </c>
      <c r="I750">
        <v>5</v>
      </c>
      <c r="J750">
        <v>0</v>
      </c>
      <c r="K750">
        <v>1</v>
      </c>
      <c r="L750">
        <v>0</v>
      </c>
      <c r="M750">
        <v>0</v>
      </c>
      <c r="N750">
        <v>1</v>
      </c>
    </row>
    <row r="751" spans="1:14">
      <c r="A751" t="e">
        <f ca="1">E00251715428921</f>
        <v>#NAME?</v>
      </c>
      <c r="B751" t="s">
        <v>1254</v>
      </c>
      <c r="C751">
        <v>160</v>
      </c>
      <c r="D751">
        <v>103</v>
      </c>
      <c r="E751">
        <v>104</v>
      </c>
      <c r="F751" t="s">
        <v>1401</v>
      </c>
      <c r="G751" t="s">
        <v>245</v>
      </c>
      <c r="H751">
        <v>4</v>
      </c>
      <c r="I751">
        <v>6</v>
      </c>
      <c r="J751">
        <v>1</v>
      </c>
      <c r="K751">
        <v>3</v>
      </c>
      <c r="L751">
        <v>1</v>
      </c>
      <c r="M751">
        <v>1</v>
      </c>
      <c r="N751">
        <v>3</v>
      </c>
    </row>
    <row r="752" spans="1:14">
      <c r="A752" t="e">
        <f ca="1">E00251715431821</f>
        <v>#NAME?</v>
      </c>
      <c r="B752">
        <v>78</v>
      </c>
      <c r="C752">
        <v>168</v>
      </c>
      <c r="D752">
        <v>100</v>
      </c>
      <c r="E752">
        <v>103</v>
      </c>
      <c r="F752" t="s">
        <v>466</v>
      </c>
      <c r="G752" t="s">
        <v>65</v>
      </c>
      <c r="H752">
        <v>3</v>
      </c>
      <c r="I752">
        <v>5</v>
      </c>
      <c r="J752">
        <v>0</v>
      </c>
      <c r="K752">
        <v>3</v>
      </c>
      <c r="L752">
        <v>1</v>
      </c>
      <c r="M752">
        <v>1</v>
      </c>
      <c r="N752">
        <v>2</v>
      </c>
    </row>
    <row r="753" spans="1:14">
      <c r="A753" t="e">
        <f ca="1">E00251715539621</f>
        <v>#NAME?</v>
      </c>
      <c r="B753">
        <v>106</v>
      </c>
      <c r="C753">
        <v>174</v>
      </c>
      <c r="D753">
        <v>102</v>
      </c>
      <c r="E753">
        <v>110</v>
      </c>
      <c r="F753" t="s">
        <v>1402</v>
      </c>
      <c r="G753" t="s">
        <v>74</v>
      </c>
      <c r="H753">
        <v>4</v>
      </c>
      <c r="I753">
        <v>7</v>
      </c>
      <c r="J753">
        <v>1</v>
      </c>
      <c r="K753">
        <v>1</v>
      </c>
      <c r="L753">
        <v>0</v>
      </c>
      <c r="M753">
        <v>0</v>
      </c>
      <c r="N753">
        <v>3</v>
      </c>
    </row>
    <row r="754" spans="1:14">
      <c r="A754" t="e">
        <f ca="1">E00251715544321</f>
        <v>#NAME?</v>
      </c>
      <c r="B754">
        <v>89</v>
      </c>
      <c r="C754">
        <v>160</v>
      </c>
      <c r="D754">
        <v>91</v>
      </c>
      <c r="E754">
        <v>112</v>
      </c>
      <c r="F754" t="s">
        <v>1403</v>
      </c>
      <c r="G754" t="s">
        <v>57</v>
      </c>
      <c r="H754">
        <v>4</v>
      </c>
      <c r="I754">
        <v>6</v>
      </c>
      <c r="J754">
        <v>1</v>
      </c>
      <c r="K754">
        <v>2</v>
      </c>
      <c r="L754">
        <v>0</v>
      </c>
      <c r="M754">
        <v>1</v>
      </c>
      <c r="N754">
        <v>3</v>
      </c>
    </row>
    <row r="755" spans="1:14">
      <c r="A755" t="e">
        <f ca="1">E00251715551121</f>
        <v>#NAME?</v>
      </c>
      <c r="B755">
        <v>74</v>
      </c>
      <c r="C755">
        <v>173</v>
      </c>
      <c r="D755">
        <v>85</v>
      </c>
      <c r="E755">
        <v>98</v>
      </c>
      <c r="F755" t="s">
        <v>1404</v>
      </c>
      <c r="G755" t="s">
        <v>60</v>
      </c>
      <c r="H755">
        <v>2</v>
      </c>
      <c r="I755">
        <v>4</v>
      </c>
      <c r="J755">
        <v>0</v>
      </c>
      <c r="K755">
        <v>1</v>
      </c>
      <c r="L755">
        <v>0</v>
      </c>
      <c r="M755">
        <v>0</v>
      </c>
      <c r="N755">
        <v>0</v>
      </c>
    </row>
    <row r="756" spans="1:14">
      <c r="A756" t="e">
        <f ca="1">E00251715553021</f>
        <v>#NAME?</v>
      </c>
      <c r="B756">
        <v>81</v>
      </c>
      <c r="C756">
        <v>172</v>
      </c>
      <c r="D756">
        <v>87</v>
      </c>
      <c r="E756">
        <v>98</v>
      </c>
      <c r="F756" t="s">
        <v>1405</v>
      </c>
      <c r="G756" t="s">
        <v>71</v>
      </c>
      <c r="H756">
        <v>3</v>
      </c>
      <c r="I756">
        <v>5</v>
      </c>
      <c r="J756">
        <v>0</v>
      </c>
      <c r="K756">
        <v>1</v>
      </c>
      <c r="L756">
        <v>0</v>
      </c>
      <c r="M756">
        <v>0</v>
      </c>
      <c r="N756">
        <v>1</v>
      </c>
    </row>
    <row r="757" spans="1:14">
      <c r="A757" t="e">
        <f ca="1">E00251715553221</f>
        <v>#NAME?</v>
      </c>
      <c r="B757">
        <v>71</v>
      </c>
      <c r="C757">
        <v>159</v>
      </c>
      <c r="D757">
        <v>86</v>
      </c>
      <c r="E757">
        <v>99</v>
      </c>
      <c r="F757" t="s">
        <v>1176</v>
      </c>
      <c r="G757" t="s">
        <v>60</v>
      </c>
      <c r="H757">
        <v>3</v>
      </c>
      <c r="I757">
        <v>5</v>
      </c>
      <c r="J757">
        <v>0</v>
      </c>
      <c r="K757">
        <v>3</v>
      </c>
      <c r="L757">
        <v>1</v>
      </c>
      <c r="M757">
        <v>0</v>
      </c>
      <c r="N757">
        <v>1</v>
      </c>
    </row>
    <row r="758" spans="1:14">
      <c r="A758" t="e">
        <f ca="1">E00251715558021</f>
        <v>#NAME?</v>
      </c>
      <c r="B758">
        <v>76</v>
      </c>
      <c r="C758">
        <v>165</v>
      </c>
      <c r="D758">
        <v>83</v>
      </c>
      <c r="E758" t="s">
        <v>402</v>
      </c>
      <c r="F758" t="s">
        <v>1406</v>
      </c>
      <c r="G758" t="s">
        <v>51</v>
      </c>
      <c r="H758">
        <v>3</v>
      </c>
      <c r="I758">
        <v>5</v>
      </c>
      <c r="J758">
        <v>0</v>
      </c>
      <c r="K758">
        <v>2</v>
      </c>
      <c r="L758">
        <v>0</v>
      </c>
      <c r="M758">
        <v>0</v>
      </c>
      <c r="N758">
        <v>1</v>
      </c>
    </row>
    <row r="759" spans="1:14">
      <c r="A759" t="e">
        <f ca="1">E00251715729921</f>
        <v>#NAME?</v>
      </c>
      <c r="B759" t="s">
        <v>628</v>
      </c>
      <c r="C759" t="s">
        <v>1407</v>
      </c>
      <c r="D759">
        <v>75</v>
      </c>
      <c r="E759">
        <v>100</v>
      </c>
      <c r="F759" t="s">
        <v>1408</v>
      </c>
      <c r="G759" t="s">
        <v>89</v>
      </c>
      <c r="H759">
        <v>2</v>
      </c>
      <c r="I759">
        <v>4</v>
      </c>
      <c r="J759">
        <v>0</v>
      </c>
      <c r="K759">
        <v>1</v>
      </c>
      <c r="L759">
        <v>0</v>
      </c>
      <c r="M759">
        <v>0</v>
      </c>
      <c r="N759">
        <v>0</v>
      </c>
    </row>
    <row r="760" spans="1:14">
      <c r="A760" t="e">
        <f ca="1">E00251715733321</f>
        <v>#NAME?</v>
      </c>
      <c r="B760" t="s">
        <v>1409</v>
      </c>
      <c r="C760">
        <v>155</v>
      </c>
      <c r="D760">
        <v>125</v>
      </c>
      <c r="E760">
        <v>140</v>
      </c>
      <c r="F760" t="s">
        <v>1410</v>
      </c>
      <c r="G760" t="s">
        <v>71</v>
      </c>
      <c r="H760">
        <v>4</v>
      </c>
      <c r="I760">
        <v>8</v>
      </c>
      <c r="J760">
        <v>1</v>
      </c>
      <c r="K760">
        <v>3</v>
      </c>
      <c r="L760">
        <v>1</v>
      </c>
      <c r="M760">
        <v>1</v>
      </c>
      <c r="N760">
        <v>4</v>
      </c>
    </row>
    <row r="761" spans="1:14">
      <c r="A761" t="e">
        <f ca="1">E00251715752221</f>
        <v>#NAME?</v>
      </c>
      <c r="B761" t="s">
        <v>1180</v>
      </c>
      <c r="C761" t="s">
        <v>1411</v>
      </c>
      <c r="D761" t="s">
        <v>69</v>
      </c>
      <c r="E761">
        <v>105</v>
      </c>
      <c r="F761" t="s">
        <v>1412</v>
      </c>
      <c r="G761" t="s">
        <v>74</v>
      </c>
      <c r="H761">
        <v>4</v>
      </c>
      <c r="I761">
        <v>6</v>
      </c>
      <c r="J761">
        <v>1</v>
      </c>
      <c r="K761">
        <v>1</v>
      </c>
      <c r="L761">
        <v>0</v>
      </c>
      <c r="M761">
        <v>0</v>
      </c>
      <c r="N761">
        <v>2</v>
      </c>
    </row>
    <row r="762" spans="1:14">
      <c r="A762" t="e">
        <f ca="1">E00251715760521</f>
        <v>#NAME?</v>
      </c>
      <c r="B762" t="s">
        <v>433</v>
      </c>
      <c r="C762" t="s">
        <v>1413</v>
      </c>
      <c r="D762">
        <v>82</v>
      </c>
      <c r="E762" t="s">
        <v>297</v>
      </c>
      <c r="F762" t="s">
        <v>1414</v>
      </c>
      <c r="G762" t="s">
        <v>27</v>
      </c>
      <c r="H762">
        <v>3</v>
      </c>
      <c r="I762">
        <v>5</v>
      </c>
      <c r="J762">
        <v>0</v>
      </c>
      <c r="K762">
        <v>1</v>
      </c>
      <c r="L762">
        <v>0</v>
      </c>
      <c r="M762">
        <v>0</v>
      </c>
      <c r="N762">
        <v>1</v>
      </c>
    </row>
    <row r="763" spans="1:14">
      <c r="A763" t="e">
        <f ca="1">E00251715770121</f>
        <v>#NAME?</v>
      </c>
      <c r="B763" t="s">
        <v>1015</v>
      </c>
      <c r="C763" t="s">
        <v>1415</v>
      </c>
      <c r="D763">
        <v>102</v>
      </c>
      <c r="E763">
        <v>106</v>
      </c>
      <c r="F763" t="s">
        <v>1416</v>
      </c>
      <c r="G763" t="s">
        <v>43</v>
      </c>
      <c r="H763">
        <v>3</v>
      </c>
      <c r="I763">
        <v>5</v>
      </c>
      <c r="J763">
        <v>0</v>
      </c>
      <c r="K763">
        <v>2</v>
      </c>
      <c r="L763">
        <v>0</v>
      </c>
      <c r="M763">
        <v>0</v>
      </c>
      <c r="N763">
        <v>1</v>
      </c>
    </row>
    <row r="764" spans="1:14">
      <c r="A764" t="e">
        <f ca="1">E00251715777721</f>
        <v>#NAME?</v>
      </c>
      <c r="B764" t="s">
        <v>1417</v>
      </c>
      <c r="C764" t="s">
        <v>597</v>
      </c>
      <c r="D764">
        <v>112</v>
      </c>
      <c r="E764">
        <v>117</v>
      </c>
      <c r="F764" t="s">
        <v>1418</v>
      </c>
      <c r="G764" t="s">
        <v>43</v>
      </c>
      <c r="H764">
        <v>4</v>
      </c>
      <c r="I764">
        <v>7</v>
      </c>
      <c r="J764">
        <v>1</v>
      </c>
      <c r="K764">
        <v>3</v>
      </c>
      <c r="L764">
        <v>1</v>
      </c>
      <c r="M764">
        <v>1</v>
      </c>
      <c r="N764">
        <v>3</v>
      </c>
    </row>
    <row r="765" spans="1:14">
      <c r="A765" t="e">
        <f ca="1">E00251715779021</f>
        <v>#NAME?</v>
      </c>
      <c r="B765" t="s">
        <v>1262</v>
      </c>
      <c r="C765">
        <v>153</v>
      </c>
      <c r="D765">
        <v>99</v>
      </c>
      <c r="E765">
        <v>104</v>
      </c>
      <c r="F765" t="s">
        <v>1419</v>
      </c>
      <c r="G765" t="s">
        <v>112</v>
      </c>
      <c r="H765">
        <v>3</v>
      </c>
      <c r="I765">
        <v>5</v>
      </c>
      <c r="J765">
        <v>0</v>
      </c>
      <c r="K765">
        <v>3</v>
      </c>
      <c r="L765">
        <v>1</v>
      </c>
      <c r="M765">
        <v>1</v>
      </c>
      <c r="N765">
        <v>2</v>
      </c>
    </row>
    <row r="766" spans="1:14">
      <c r="A766" t="e">
        <f ca="1">E00251715784221</f>
        <v>#NAME?</v>
      </c>
      <c r="B766" t="s">
        <v>853</v>
      </c>
      <c r="C766">
        <v>170</v>
      </c>
      <c r="D766" t="s">
        <v>165</v>
      </c>
      <c r="E766" t="s">
        <v>281</v>
      </c>
      <c r="F766" t="s">
        <v>1420</v>
      </c>
      <c r="G766" t="s">
        <v>74</v>
      </c>
      <c r="H766">
        <v>2</v>
      </c>
      <c r="I766">
        <v>4</v>
      </c>
      <c r="J766">
        <v>0</v>
      </c>
      <c r="K766">
        <v>1</v>
      </c>
      <c r="L766">
        <v>0</v>
      </c>
      <c r="M766">
        <v>0</v>
      </c>
      <c r="N766">
        <v>0</v>
      </c>
    </row>
    <row r="767" spans="1:14">
      <c r="A767" t="e">
        <f ca="1">E00251715795621</f>
        <v>#NAME?</v>
      </c>
      <c r="B767" t="s">
        <v>44</v>
      </c>
      <c r="C767" t="s">
        <v>765</v>
      </c>
      <c r="D767">
        <v>90</v>
      </c>
      <c r="E767">
        <v>104</v>
      </c>
      <c r="F767" t="s">
        <v>176</v>
      </c>
      <c r="G767" t="s">
        <v>60</v>
      </c>
      <c r="H767">
        <v>3</v>
      </c>
      <c r="I767">
        <v>5</v>
      </c>
      <c r="J767">
        <v>0</v>
      </c>
      <c r="K767">
        <v>3</v>
      </c>
      <c r="L767">
        <v>1</v>
      </c>
      <c r="M767">
        <v>1</v>
      </c>
      <c r="N767">
        <v>2</v>
      </c>
    </row>
    <row r="768" spans="1:14">
      <c r="A768" t="e">
        <f ca="1">E00251715797721</f>
        <v>#NAME?</v>
      </c>
      <c r="B768" t="s">
        <v>1262</v>
      </c>
      <c r="C768" t="s">
        <v>1421</v>
      </c>
      <c r="D768">
        <v>81</v>
      </c>
      <c r="E768">
        <v>102</v>
      </c>
      <c r="F768" t="s">
        <v>209</v>
      </c>
      <c r="G768" t="s">
        <v>82</v>
      </c>
      <c r="H768">
        <v>2</v>
      </c>
      <c r="I768">
        <v>4</v>
      </c>
      <c r="J768">
        <v>0</v>
      </c>
      <c r="K768">
        <v>1</v>
      </c>
      <c r="L768">
        <v>0</v>
      </c>
      <c r="M768">
        <v>0</v>
      </c>
      <c r="N768">
        <v>0</v>
      </c>
    </row>
    <row r="769" spans="1:14">
      <c r="A769" t="e">
        <f ca="1">E00251715820821</f>
        <v>#NAME?</v>
      </c>
      <c r="B769" t="s">
        <v>1135</v>
      </c>
      <c r="C769" t="s">
        <v>1422</v>
      </c>
      <c r="D769">
        <v>90</v>
      </c>
      <c r="E769">
        <v>104</v>
      </c>
      <c r="F769" t="s">
        <v>1423</v>
      </c>
      <c r="G769" t="s">
        <v>60</v>
      </c>
      <c r="H769">
        <v>3</v>
      </c>
      <c r="I769">
        <v>5</v>
      </c>
      <c r="J769">
        <v>0</v>
      </c>
      <c r="K769">
        <v>3</v>
      </c>
      <c r="L769">
        <v>1</v>
      </c>
      <c r="M769">
        <v>1</v>
      </c>
      <c r="N769">
        <v>2</v>
      </c>
    </row>
    <row r="770" spans="1:14">
      <c r="A770" t="e">
        <f ca="1">E00251715832121</f>
        <v>#NAME?</v>
      </c>
      <c r="B770" t="s">
        <v>1424</v>
      </c>
      <c r="C770" t="s">
        <v>1425</v>
      </c>
      <c r="D770">
        <v>88</v>
      </c>
      <c r="E770">
        <v>96</v>
      </c>
      <c r="F770" t="s">
        <v>1426</v>
      </c>
      <c r="G770" t="s">
        <v>79</v>
      </c>
      <c r="H770">
        <v>2</v>
      </c>
      <c r="I770">
        <v>4</v>
      </c>
      <c r="J770">
        <v>0</v>
      </c>
      <c r="K770">
        <v>1</v>
      </c>
      <c r="L770">
        <v>0</v>
      </c>
      <c r="M770">
        <v>0</v>
      </c>
      <c r="N770">
        <v>0</v>
      </c>
    </row>
    <row r="771" spans="1:14">
      <c r="A771" t="e">
        <f ca="1">E00251715835421</f>
        <v>#NAME?</v>
      </c>
      <c r="B771">
        <v>105</v>
      </c>
      <c r="C771">
        <v>174</v>
      </c>
      <c r="D771" t="s">
        <v>272</v>
      </c>
      <c r="E771">
        <v>123</v>
      </c>
      <c r="F771" t="s">
        <v>1427</v>
      </c>
      <c r="G771" t="s">
        <v>74</v>
      </c>
      <c r="H771">
        <v>4</v>
      </c>
      <c r="I771">
        <v>6</v>
      </c>
      <c r="J771">
        <v>1</v>
      </c>
      <c r="K771">
        <v>1</v>
      </c>
      <c r="L771">
        <v>0</v>
      </c>
      <c r="M771">
        <v>1</v>
      </c>
      <c r="N771">
        <v>3</v>
      </c>
    </row>
    <row r="772" spans="1:14">
      <c r="A772" t="e">
        <f ca="1">E00251715848321</f>
        <v>#NAME?</v>
      </c>
      <c r="B772" t="s">
        <v>506</v>
      </c>
      <c r="C772" t="s">
        <v>1428</v>
      </c>
      <c r="D772" t="s">
        <v>259</v>
      </c>
      <c r="E772" t="s">
        <v>166</v>
      </c>
      <c r="F772" t="s">
        <v>1429</v>
      </c>
      <c r="G772" t="s">
        <v>112</v>
      </c>
      <c r="H772">
        <v>3</v>
      </c>
      <c r="I772">
        <v>5</v>
      </c>
      <c r="J772">
        <v>0</v>
      </c>
      <c r="K772">
        <v>1</v>
      </c>
      <c r="L772">
        <v>0</v>
      </c>
      <c r="M772">
        <v>0</v>
      </c>
      <c r="N772">
        <v>1</v>
      </c>
    </row>
    <row r="773" spans="1:14">
      <c r="A773" t="e">
        <f ca="1">E00251716444121</f>
        <v>#NAME?</v>
      </c>
      <c r="B773" t="s">
        <v>599</v>
      </c>
      <c r="C773">
        <v>156</v>
      </c>
      <c r="D773">
        <v>90</v>
      </c>
      <c r="E773">
        <v>120</v>
      </c>
      <c r="F773" t="s">
        <v>1430</v>
      </c>
      <c r="G773" t="s">
        <v>89</v>
      </c>
      <c r="H773">
        <v>4</v>
      </c>
      <c r="I773">
        <v>6</v>
      </c>
      <c r="J773">
        <v>1</v>
      </c>
      <c r="K773">
        <v>1</v>
      </c>
      <c r="L773">
        <v>0</v>
      </c>
      <c r="M773">
        <v>1</v>
      </c>
      <c r="N773">
        <v>3</v>
      </c>
    </row>
    <row r="774" spans="1:14">
      <c r="A774" t="e">
        <f ca="1">E00251716445121</f>
        <v>#NAME?</v>
      </c>
      <c r="B774" t="s">
        <v>99</v>
      </c>
      <c r="C774" t="s">
        <v>597</v>
      </c>
      <c r="D774">
        <v>105</v>
      </c>
      <c r="E774">
        <v>130</v>
      </c>
      <c r="F774" t="s">
        <v>1431</v>
      </c>
      <c r="G774" t="s">
        <v>57</v>
      </c>
      <c r="H774">
        <v>4</v>
      </c>
      <c r="I774">
        <v>7</v>
      </c>
      <c r="J774">
        <v>1</v>
      </c>
      <c r="K774">
        <v>2</v>
      </c>
      <c r="L774">
        <v>0</v>
      </c>
      <c r="M774">
        <v>1</v>
      </c>
      <c r="N774">
        <v>3</v>
      </c>
    </row>
    <row r="775" spans="1:14">
      <c r="A775" t="e">
        <f ca="1">E00251716445321</f>
        <v>#NAME?</v>
      </c>
      <c r="B775" t="s">
        <v>539</v>
      </c>
      <c r="C775" t="s">
        <v>178</v>
      </c>
      <c r="D775">
        <v>106</v>
      </c>
      <c r="E775">
        <v>103</v>
      </c>
      <c r="F775" t="s">
        <v>152</v>
      </c>
      <c r="G775" t="s">
        <v>237</v>
      </c>
      <c r="H775">
        <v>3</v>
      </c>
      <c r="I775">
        <v>5</v>
      </c>
      <c r="J775">
        <v>0</v>
      </c>
      <c r="K775">
        <v>3</v>
      </c>
      <c r="L775">
        <v>1</v>
      </c>
      <c r="M775">
        <v>1</v>
      </c>
      <c r="N775">
        <v>2</v>
      </c>
    </row>
    <row r="776" spans="1:14">
      <c r="A776" t="e">
        <f ca="1">E00251716459421</f>
        <v>#NAME?</v>
      </c>
      <c r="B776">
        <v>116</v>
      </c>
      <c r="C776" t="s">
        <v>1166</v>
      </c>
      <c r="D776">
        <v>115</v>
      </c>
      <c r="E776">
        <v>124</v>
      </c>
      <c r="F776" t="s">
        <v>1432</v>
      </c>
      <c r="G776" t="s">
        <v>74</v>
      </c>
      <c r="H776">
        <v>4</v>
      </c>
      <c r="I776">
        <v>7</v>
      </c>
      <c r="J776">
        <v>1</v>
      </c>
      <c r="K776">
        <v>1</v>
      </c>
      <c r="L776">
        <v>0</v>
      </c>
      <c r="M776">
        <v>1</v>
      </c>
      <c r="N776">
        <v>3</v>
      </c>
    </row>
    <row r="777" spans="1:14">
      <c r="A777" t="e">
        <f ca="1">E00251716475921</f>
        <v>#NAME?</v>
      </c>
      <c r="B777" t="s">
        <v>1433</v>
      </c>
      <c r="C777">
        <v>173</v>
      </c>
      <c r="D777">
        <v>98</v>
      </c>
      <c r="E777">
        <v>106</v>
      </c>
      <c r="F777" t="s">
        <v>1130</v>
      </c>
      <c r="G777" t="s">
        <v>79</v>
      </c>
      <c r="H777">
        <v>3</v>
      </c>
      <c r="I777">
        <v>5</v>
      </c>
      <c r="J777">
        <v>0</v>
      </c>
      <c r="K777">
        <v>1</v>
      </c>
      <c r="L777">
        <v>0</v>
      </c>
      <c r="M777">
        <v>0</v>
      </c>
      <c r="N777">
        <v>1</v>
      </c>
    </row>
    <row r="778" spans="1:14">
      <c r="A778" t="e">
        <f ca="1">E00251716492321</f>
        <v>#NAME?</v>
      </c>
      <c r="B778">
        <v>105</v>
      </c>
      <c r="C778">
        <v>178</v>
      </c>
      <c r="D778">
        <v>109</v>
      </c>
      <c r="E778">
        <v>105</v>
      </c>
      <c r="F778" t="s">
        <v>1095</v>
      </c>
      <c r="G778" t="s">
        <v>231</v>
      </c>
      <c r="H778">
        <v>4</v>
      </c>
      <c r="I778">
        <v>6</v>
      </c>
      <c r="J778">
        <v>1</v>
      </c>
      <c r="K778">
        <v>3</v>
      </c>
      <c r="L778">
        <v>1</v>
      </c>
      <c r="M778">
        <v>1</v>
      </c>
      <c r="N778">
        <v>3</v>
      </c>
    </row>
    <row r="779" spans="1:14">
      <c r="A779" t="e">
        <f ca="1">E00251716498121</f>
        <v>#NAME?</v>
      </c>
      <c r="B779" t="s">
        <v>1434</v>
      </c>
      <c r="C779">
        <v>166</v>
      </c>
      <c r="D779">
        <v>74</v>
      </c>
      <c r="E779">
        <v>97</v>
      </c>
      <c r="F779" t="s">
        <v>1435</v>
      </c>
      <c r="G779" t="s">
        <v>91</v>
      </c>
      <c r="H779">
        <v>2</v>
      </c>
      <c r="I779">
        <v>4</v>
      </c>
      <c r="J779">
        <v>0</v>
      </c>
      <c r="K779">
        <v>1</v>
      </c>
      <c r="L779">
        <v>0</v>
      </c>
      <c r="M779">
        <v>0</v>
      </c>
      <c r="N779">
        <v>0</v>
      </c>
    </row>
    <row r="780" spans="1:14">
      <c r="A780" t="e">
        <f ca="1">E00251716512621</f>
        <v>#NAME?</v>
      </c>
      <c r="B780">
        <v>80</v>
      </c>
      <c r="C780" t="s">
        <v>511</v>
      </c>
      <c r="D780">
        <v>92</v>
      </c>
      <c r="E780">
        <v>117</v>
      </c>
      <c r="F780" t="s">
        <v>186</v>
      </c>
      <c r="G780" t="s">
        <v>82</v>
      </c>
      <c r="H780">
        <v>3</v>
      </c>
      <c r="I780">
        <v>5</v>
      </c>
      <c r="J780">
        <v>0</v>
      </c>
      <c r="K780">
        <v>1</v>
      </c>
      <c r="L780">
        <v>0</v>
      </c>
      <c r="M780">
        <v>1</v>
      </c>
      <c r="N780">
        <v>2</v>
      </c>
    </row>
    <row r="781" spans="1:14">
      <c r="A781" t="e">
        <f ca="1">E00251716513921</f>
        <v>#NAME?</v>
      </c>
      <c r="B781" t="s">
        <v>968</v>
      </c>
      <c r="C781" t="s">
        <v>467</v>
      </c>
      <c r="D781">
        <v>89</v>
      </c>
      <c r="E781">
        <v>100</v>
      </c>
      <c r="F781" t="s">
        <v>1436</v>
      </c>
      <c r="G781" t="s">
        <v>71</v>
      </c>
      <c r="H781">
        <v>3</v>
      </c>
      <c r="I781">
        <v>5</v>
      </c>
      <c r="J781">
        <v>0</v>
      </c>
      <c r="K781">
        <v>3</v>
      </c>
      <c r="L781">
        <v>1</v>
      </c>
      <c r="M781">
        <v>1</v>
      </c>
      <c r="N781">
        <v>2</v>
      </c>
    </row>
    <row r="782" spans="1:14">
      <c r="A782" t="e">
        <f ca="1">E00251716516021</f>
        <v>#NAME?</v>
      </c>
      <c r="B782">
        <v>98</v>
      </c>
      <c r="C782">
        <v>180</v>
      </c>
      <c r="D782">
        <v>111</v>
      </c>
      <c r="E782">
        <v>105</v>
      </c>
      <c r="F782" t="s">
        <v>1437</v>
      </c>
      <c r="G782" t="s">
        <v>494</v>
      </c>
      <c r="H782">
        <v>4</v>
      </c>
      <c r="I782">
        <v>6</v>
      </c>
      <c r="J782">
        <v>1</v>
      </c>
      <c r="K782">
        <v>3</v>
      </c>
      <c r="L782">
        <v>1</v>
      </c>
      <c r="M782">
        <v>1</v>
      </c>
      <c r="N782">
        <v>3</v>
      </c>
    </row>
    <row r="783" spans="1:14">
      <c r="A783" t="e">
        <f ca="1">E00251716517221</f>
        <v>#NAME?</v>
      </c>
      <c r="B783">
        <v>77</v>
      </c>
      <c r="C783">
        <v>161</v>
      </c>
      <c r="D783">
        <v>91</v>
      </c>
      <c r="E783">
        <v>101</v>
      </c>
      <c r="F783" t="s">
        <v>542</v>
      </c>
      <c r="G783" t="s">
        <v>37</v>
      </c>
      <c r="H783">
        <v>3</v>
      </c>
      <c r="I783">
        <v>5</v>
      </c>
      <c r="J783">
        <v>0</v>
      </c>
      <c r="K783">
        <v>3</v>
      </c>
      <c r="L783">
        <v>1</v>
      </c>
      <c r="M783">
        <v>1</v>
      </c>
      <c r="N783">
        <v>2</v>
      </c>
    </row>
    <row r="784" spans="1:14">
      <c r="A784" t="e">
        <f ca="1">E00251716548221</f>
        <v>#NAME?</v>
      </c>
      <c r="B784">
        <v>78</v>
      </c>
      <c r="C784">
        <v>162</v>
      </c>
      <c r="D784">
        <v>89</v>
      </c>
      <c r="E784">
        <v>114</v>
      </c>
      <c r="F784" t="s">
        <v>1386</v>
      </c>
      <c r="G784" t="s">
        <v>27</v>
      </c>
      <c r="H784">
        <v>3</v>
      </c>
      <c r="I784">
        <v>5</v>
      </c>
      <c r="J784">
        <v>0</v>
      </c>
      <c r="K784">
        <v>1</v>
      </c>
      <c r="L784">
        <v>0</v>
      </c>
      <c r="M784">
        <v>1</v>
      </c>
      <c r="N784">
        <v>2</v>
      </c>
    </row>
    <row r="785" spans="1:14">
      <c r="A785" t="e">
        <f ca="1">E00251716551821</f>
        <v>#NAME?</v>
      </c>
      <c r="B785" t="s">
        <v>1147</v>
      </c>
      <c r="C785">
        <v>180</v>
      </c>
      <c r="D785">
        <v>105</v>
      </c>
      <c r="E785">
        <v>110</v>
      </c>
      <c r="F785" t="s">
        <v>1127</v>
      </c>
      <c r="G785" t="s">
        <v>112</v>
      </c>
      <c r="H785">
        <v>4</v>
      </c>
      <c r="I785">
        <v>6</v>
      </c>
      <c r="J785">
        <v>1</v>
      </c>
      <c r="K785">
        <v>1</v>
      </c>
      <c r="L785">
        <v>0</v>
      </c>
      <c r="M785">
        <v>1</v>
      </c>
      <c r="N785">
        <v>3</v>
      </c>
    </row>
    <row r="786" spans="1:14">
      <c r="A786" t="e">
        <f ca="1">E00251716562321</f>
        <v>#NAME?</v>
      </c>
      <c r="B786">
        <v>90</v>
      </c>
      <c r="C786">
        <v>179</v>
      </c>
      <c r="D786">
        <v>92</v>
      </c>
      <c r="E786">
        <v>98</v>
      </c>
      <c r="F786" t="s">
        <v>293</v>
      </c>
      <c r="G786" t="s">
        <v>87</v>
      </c>
      <c r="H786">
        <v>3</v>
      </c>
      <c r="I786">
        <v>5</v>
      </c>
      <c r="J786">
        <v>0</v>
      </c>
      <c r="K786">
        <v>1</v>
      </c>
      <c r="L786">
        <v>0</v>
      </c>
      <c r="M786">
        <v>0</v>
      </c>
      <c r="N786">
        <v>1</v>
      </c>
    </row>
    <row r="787" spans="1:14">
      <c r="A787" t="e">
        <f ca="1">E00251716565521</f>
        <v>#NAME?</v>
      </c>
      <c r="B787">
        <v>59</v>
      </c>
      <c r="C787" t="s">
        <v>1438</v>
      </c>
      <c r="D787" t="s">
        <v>103</v>
      </c>
      <c r="E787" t="s">
        <v>46</v>
      </c>
      <c r="F787" t="s">
        <v>973</v>
      </c>
      <c r="G787" t="s">
        <v>93</v>
      </c>
      <c r="H787">
        <v>2</v>
      </c>
      <c r="I787">
        <v>4</v>
      </c>
      <c r="J787">
        <v>0</v>
      </c>
      <c r="K787">
        <v>3</v>
      </c>
      <c r="L787">
        <v>1</v>
      </c>
      <c r="M787">
        <v>0</v>
      </c>
      <c r="N787">
        <v>0</v>
      </c>
    </row>
    <row r="788" spans="1:14">
      <c r="A788" t="e">
        <f ca="1">E00251716569321</f>
        <v>#NAME?</v>
      </c>
      <c r="B788">
        <v>68</v>
      </c>
      <c r="C788">
        <v>155</v>
      </c>
      <c r="D788">
        <v>85</v>
      </c>
      <c r="E788">
        <v>103</v>
      </c>
      <c r="F788" t="s">
        <v>1384</v>
      </c>
      <c r="G788" t="s">
        <v>51</v>
      </c>
      <c r="H788">
        <v>3</v>
      </c>
      <c r="I788">
        <v>5</v>
      </c>
      <c r="J788">
        <v>0</v>
      </c>
      <c r="K788">
        <v>2</v>
      </c>
      <c r="L788">
        <v>0</v>
      </c>
      <c r="M788">
        <v>0</v>
      </c>
      <c r="N788">
        <v>1</v>
      </c>
    </row>
    <row r="789" spans="1:14">
      <c r="A789" t="e">
        <f ca="1">E00251716572021</f>
        <v>#NAME?</v>
      </c>
      <c r="B789">
        <v>99</v>
      </c>
      <c r="C789" t="s">
        <v>912</v>
      </c>
      <c r="D789">
        <v>112</v>
      </c>
      <c r="E789">
        <v>114</v>
      </c>
      <c r="F789" t="s">
        <v>1439</v>
      </c>
      <c r="G789" t="s">
        <v>121</v>
      </c>
      <c r="H789">
        <v>4</v>
      </c>
      <c r="I789">
        <v>6</v>
      </c>
      <c r="J789">
        <v>1</v>
      </c>
      <c r="K789">
        <v>2</v>
      </c>
      <c r="L789">
        <v>0</v>
      </c>
      <c r="M789">
        <v>1</v>
      </c>
      <c r="N789">
        <v>3</v>
      </c>
    </row>
    <row r="790" spans="1:14">
      <c r="A790" t="e">
        <f ca="1">E00251716576321</f>
        <v>#NAME?</v>
      </c>
      <c r="B790">
        <v>78</v>
      </c>
      <c r="C790">
        <v>154</v>
      </c>
      <c r="D790">
        <v>104</v>
      </c>
      <c r="E790">
        <v>112</v>
      </c>
      <c r="F790" t="s">
        <v>1440</v>
      </c>
      <c r="G790" t="s">
        <v>74</v>
      </c>
      <c r="H790">
        <v>4</v>
      </c>
      <c r="I790">
        <v>6</v>
      </c>
      <c r="J790">
        <v>1</v>
      </c>
      <c r="K790">
        <v>3</v>
      </c>
      <c r="L790">
        <v>1</v>
      </c>
      <c r="M790">
        <v>1</v>
      </c>
      <c r="N790">
        <v>3</v>
      </c>
    </row>
    <row r="791" spans="1:14">
      <c r="A791" t="e">
        <f ca="1">E00251716591121</f>
        <v>#NAME?</v>
      </c>
      <c r="B791">
        <v>77</v>
      </c>
      <c r="C791">
        <v>162</v>
      </c>
      <c r="D791">
        <v>95</v>
      </c>
      <c r="E791">
        <v>100</v>
      </c>
      <c r="F791" t="s">
        <v>1441</v>
      </c>
      <c r="G791" t="s">
        <v>112</v>
      </c>
      <c r="H791">
        <v>3</v>
      </c>
      <c r="I791">
        <v>5</v>
      </c>
      <c r="J791">
        <v>0</v>
      </c>
      <c r="K791">
        <v>1</v>
      </c>
      <c r="L791">
        <v>0</v>
      </c>
      <c r="M791">
        <v>0</v>
      </c>
      <c r="N791">
        <v>1</v>
      </c>
    </row>
    <row r="792" spans="1:14">
      <c r="A792" t="e">
        <f ca="1">E00251716594121</f>
        <v>#NAME?</v>
      </c>
      <c r="B792" t="s">
        <v>1170</v>
      </c>
      <c r="C792">
        <v>173</v>
      </c>
      <c r="D792">
        <v>93</v>
      </c>
      <c r="E792">
        <v>100</v>
      </c>
      <c r="F792" t="s">
        <v>139</v>
      </c>
      <c r="G792" t="s">
        <v>74</v>
      </c>
      <c r="H792">
        <v>3</v>
      </c>
      <c r="I792">
        <v>5</v>
      </c>
      <c r="J792">
        <v>0</v>
      </c>
      <c r="K792">
        <v>1</v>
      </c>
      <c r="L792">
        <v>0</v>
      </c>
      <c r="M792">
        <v>0</v>
      </c>
      <c r="N792">
        <v>1</v>
      </c>
    </row>
    <row r="793" spans="1:14">
      <c r="A793" t="e">
        <f ca="1">E00251716594621</f>
        <v>#NAME?</v>
      </c>
      <c r="B793" t="s">
        <v>412</v>
      </c>
      <c r="C793" t="s">
        <v>350</v>
      </c>
      <c r="D793">
        <v>119</v>
      </c>
      <c r="E793">
        <v>109</v>
      </c>
      <c r="F793" t="s">
        <v>1442</v>
      </c>
      <c r="G793" t="s">
        <v>1443</v>
      </c>
      <c r="H793">
        <v>4</v>
      </c>
      <c r="I793">
        <v>6</v>
      </c>
      <c r="J793">
        <v>1</v>
      </c>
      <c r="K793">
        <v>3</v>
      </c>
      <c r="L793">
        <v>1</v>
      </c>
      <c r="M793">
        <v>1</v>
      </c>
      <c r="N793">
        <v>3</v>
      </c>
    </row>
    <row r="794" spans="1:14">
      <c r="A794" t="e">
        <f ca="1">E00251717116321</f>
        <v>#NAME?</v>
      </c>
      <c r="B794">
        <v>54</v>
      </c>
      <c r="C794">
        <v>168</v>
      </c>
      <c r="D794">
        <v>65</v>
      </c>
      <c r="E794">
        <v>90</v>
      </c>
      <c r="F794" t="s">
        <v>1444</v>
      </c>
      <c r="G794" t="s">
        <v>249</v>
      </c>
      <c r="H794">
        <v>2</v>
      </c>
      <c r="I794">
        <v>4</v>
      </c>
      <c r="J794">
        <v>0</v>
      </c>
      <c r="K794">
        <v>1</v>
      </c>
      <c r="L794">
        <v>0</v>
      </c>
      <c r="M794">
        <v>0</v>
      </c>
      <c r="N794">
        <v>0</v>
      </c>
    </row>
    <row r="795" spans="1:14">
      <c r="A795" t="e">
        <f ca="1">E00251717131921</f>
        <v>#NAME?</v>
      </c>
      <c r="B795">
        <v>70</v>
      </c>
      <c r="C795">
        <v>156</v>
      </c>
      <c r="D795">
        <v>96</v>
      </c>
      <c r="E795">
        <v>101</v>
      </c>
      <c r="F795" t="s">
        <v>457</v>
      </c>
      <c r="G795" t="s">
        <v>112</v>
      </c>
      <c r="H795">
        <v>3</v>
      </c>
      <c r="I795">
        <v>5</v>
      </c>
      <c r="J795">
        <v>0</v>
      </c>
      <c r="K795">
        <v>3</v>
      </c>
      <c r="L795">
        <v>1</v>
      </c>
      <c r="M795">
        <v>1</v>
      </c>
      <c r="N795">
        <v>2</v>
      </c>
    </row>
    <row r="796" spans="1:14">
      <c r="A796" t="e">
        <f ca="1">E00251717155721</f>
        <v>#NAME?</v>
      </c>
      <c r="B796">
        <v>78</v>
      </c>
      <c r="C796">
        <v>170</v>
      </c>
      <c r="D796">
        <v>98</v>
      </c>
      <c r="E796">
        <v>103</v>
      </c>
      <c r="F796" t="s">
        <v>1012</v>
      </c>
      <c r="G796" t="s">
        <v>112</v>
      </c>
      <c r="H796">
        <v>3</v>
      </c>
      <c r="I796">
        <v>5</v>
      </c>
      <c r="J796">
        <v>0</v>
      </c>
      <c r="K796">
        <v>3</v>
      </c>
      <c r="L796">
        <v>1</v>
      </c>
      <c r="M796">
        <v>1</v>
      </c>
      <c r="N796">
        <v>2</v>
      </c>
    </row>
    <row r="797" spans="1:14">
      <c r="A797" t="e">
        <f ca="1">E00251717171221</f>
        <v>#NAME?</v>
      </c>
      <c r="B797">
        <v>78</v>
      </c>
      <c r="C797">
        <v>167</v>
      </c>
      <c r="D797">
        <v>98</v>
      </c>
      <c r="E797">
        <v>109</v>
      </c>
      <c r="F797" t="s">
        <v>609</v>
      </c>
      <c r="G797" t="s">
        <v>37</v>
      </c>
      <c r="H797">
        <v>3</v>
      </c>
      <c r="I797">
        <v>5</v>
      </c>
      <c r="J797">
        <v>0</v>
      </c>
      <c r="K797">
        <v>3</v>
      </c>
      <c r="L797">
        <v>1</v>
      </c>
      <c r="M797">
        <v>1</v>
      </c>
      <c r="N797">
        <v>2</v>
      </c>
    </row>
    <row r="798" spans="1:14">
      <c r="A798" t="e">
        <f ca="1">E00251717187721</f>
        <v>#NAME?</v>
      </c>
      <c r="B798">
        <v>60</v>
      </c>
      <c r="C798">
        <v>163</v>
      </c>
      <c r="D798">
        <v>75</v>
      </c>
      <c r="E798">
        <v>90</v>
      </c>
      <c r="F798" t="s">
        <v>1445</v>
      </c>
      <c r="G798" t="s">
        <v>51</v>
      </c>
      <c r="H798">
        <v>2</v>
      </c>
      <c r="I798">
        <v>4</v>
      </c>
      <c r="J798">
        <v>0</v>
      </c>
      <c r="K798">
        <v>1</v>
      </c>
      <c r="L798">
        <v>0</v>
      </c>
      <c r="M798">
        <v>0</v>
      </c>
      <c r="N798">
        <v>0</v>
      </c>
    </row>
    <row r="799" spans="1:14">
      <c r="A799" t="e">
        <f ca="1">E00251717194221</f>
        <v>#NAME?</v>
      </c>
      <c r="B799">
        <v>107</v>
      </c>
      <c r="C799">
        <v>186</v>
      </c>
      <c r="D799">
        <v>125</v>
      </c>
      <c r="E799">
        <v>122</v>
      </c>
      <c r="F799" t="s">
        <v>664</v>
      </c>
      <c r="G799" t="s">
        <v>874</v>
      </c>
      <c r="H799">
        <v>4</v>
      </c>
      <c r="I799">
        <v>6</v>
      </c>
      <c r="J799">
        <v>1</v>
      </c>
      <c r="K799">
        <v>3</v>
      </c>
      <c r="L799">
        <v>1</v>
      </c>
      <c r="M799">
        <v>1</v>
      </c>
      <c r="N799">
        <v>3</v>
      </c>
    </row>
    <row r="800" spans="1:14">
      <c r="A800" t="e">
        <f ca="1">E00251717807221</f>
        <v>#NAME?</v>
      </c>
      <c r="B800" t="s">
        <v>1424</v>
      </c>
      <c r="C800" t="s">
        <v>1446</v>
      </c>
      <c r="D800" t="s">
        <v>264</v>
      </c>
      <c r="E800">
        <v>113</v>
      </c>
      <c r="F800" t="s">
        <v>1447</v>
      </c>
      <c r="G800" t="s">
        <v>93</v>
      </c>
      <c r="H800">
        <v>4</v>
      </c>
      <c r="I800">
        <v>6</v>
      </c>
      <c r="J800">
        <v>1</v>
      </c>
      <c r="K800">
        <v>3</v>
      </c>
      <c r="L800">
        <v>1</v>
      </c>
      <c r="M800">
        <v>1</v>
      </c>
      <c r="N800">
        <v>3</v>
      </c>
    </row>
    <row r="801" spans="1:14">
      <c r="A801" t="e">
        <f ca="1">E00251718031521</f>
        <v>#NAME?</v>
      </c>
      <c r="B801" t="s">
        <v>799</v>
      </c>
      <c r="C801" t="s">
        <v>1448</v>
      </c>
      <c r="D801">
        <v>112</v>
      </c>
      <c r="E801">
        <v>114</v>
      </c>
      <c r="F801" t="s">
        <v>1117</v>
      </c>
      <c r="G801" t="s">
        <v>121</v>
      </c>
      <c r="H801">
        <v>4</v>
      </c>
      <c r="I801">
        <v>6</v>
      </c>
      <c r="J801">
        <v>1</v>
      </c>
      <c r="K801">
        <v>2</v>
      </c>
      <c r="L801">
        <v>0</v>
      </c>
      <c r="M801">
        <v>1</v>
      </c>
      <c r="N801">
        <v>3</v>
      </c>
    </row>
    <row r="802" spans="1:14">
      <c r="A802" t="e">
        <f ca="1">E00251718050821</f>
        <v>#NAME?</v>
      </c>
      <c r="B802">
        <v>74</v>
      </c>
      <c r="C802">
        <v>173</v>
      </c>
      <c r="D802">
        <v>97</v>
      </c>
      <c r="E802">
        <v>107</v>
      </c>
      <c r="F802" t="s">
        <v>1404</v>
      </c>
      <c r="G802" t="s">
        <v>93</v>
      </c>
      <c r="H802">
        <v>2</v>
      </c>
      <c r="I802">
        <v>4</v>
      </c>
      <c r="J802">
        <v>0</v>
      </c>
      <c r="K802">
        <v>1</v>
      </c>
      <c r="L802">
        <v>0</v>
      </c>
      <c r="M802">
        <v>0</v>
      </c>
      <c r="N802">
        <v>0</v>
      </c>
    </row>
    <row r="803" spans="1:14">
      <c r="A803" t="e">
        <f ca="1">E00251718067721</f>
        <v>#NAME?</v>
      </c>
      <c r="B803" t="s">
        <v>599</v>
      </c>
      <c r="C803" t="s">
        <v>890</v>
      </c>
      <c r="D803" t="s">
        <v>99</v>
      </c>
      <c r="E803" t="s">
        <v>80</v>
      </c>
      <c r="F803" t="s">
        <v>1105</v>
      </c>
      <c r="G803" t="s">
        <v>112</v>
      </c>
      <c r="H803">
        <v>3</v>
      </c>
      <c r="I803">
        <v>5</v>
      </c>
      <c r="J803">
        <v>0</v>
      </c>
      <c r="K803">
        <v>1</v>
      </c>
      <c r="L803">
        <v>0</v>
      </c>
      <c r="M803">
        <v>0</v>
      </c>
      <c r="N803">
        <v>1</v>
      </c>
    </row>
    <row r="804" spans="1:14">
      <c r="A804" t="e">
        <f ca="1">E00251718071621</f>
        <v>#NAME?</v>
      </c>
      <c r="B804" t="s">
        <v>653</v>
      </c>
      <c r="C804" t="s">
        <v>1449</v>
      </c>
      <c r="D804" t="s">
        <v>1450</v>
      </c>
      <c r="E804">
        <v>111</v>
      </c>
      <c r="F804" t="s">
        <v>1041</v>
      </c>
      <c r="G804" t="s">
        <v>43</v>
      </c>
      <c r="H804">
        <v>3</v>
      </c>
      <c r="I804">
        <v>5</v>
      </c>
      <c r="J804">
        <v>0</v>
      </c>
      <c r="K804">
        <v>3</v>
      </c>
      <c r="L804">
        <v>1</v>
      </c>
      <c r="M804">
        <v>1</v>
      </c>
      <c r="N804">
        <v>2</v>
      </c>
    </row>
    <row r="805" spans="1:14">
      <c r="A805" t="e">
        <f ca="1">E00251718095121</f>
        <v>#NAME?</v>
      </c>
      <c r="B805">
        <v>104</v>
      </c>
      <c r="C805">
        <v>184</v>
      </c>
      <c r="D805">
        <v>120</v>
      </c>
      <c r="E805">
        <v>108</v>
      </c>
      <c r="F805" t="s">
        <v>567</v>
      </c>
      <c r="G805" t="s">
        <v>1451</v>
      </c>
      <c r="H805">
        <v>4</v>
      </c>
      <c r="I805">
        <v>6</v>
      </c>
      <c r="J805">
        <v>1</v>
      </c>
      <c r="K805">
        <v>3</v>
      </c>
      <c r="L805">
        <v>1</v>
      </c>
      <c r="M805">
        <v>1</v>
      </c>
      <c r="N805">
        <v>3</v>
      </c>
    </row>
    <row r="806" spans="1:14">
      <c r="A806" t="e">
        <f ca="1">E00251718260021</f>
        <v>#NAME?</v>
      </c>
      <c r="B806">
        <v>58</v>
      </c>
      <c r="C806">
        <v>157</v>
      </c>
      <c r="D806">
        <v>79</v>
      </c>
      <c r="E806">
        <v>100</v>
      </c>
      <c r="F806" t="s">
        <v>442</v>
      </c>
      <c r="G806" t="s">
        <v>82</v>
      </c>
      <c r="H806">
        <v>2</v>
      </c>
      <c r="I806">
        <v>4</v>
      </c>
      <c r="J806">
        <v>0</v>
      </c>
      <c r="K806">
        <v>1</v>
      </c>
      <c r="L806">
        <v>0</v>
      </c>
      <c r="M806">
        <v>0</v>
      </c>
      <c r="N806">
        <v>0</v>
      </c>
    </row>
    <row r="807" spans="1:14">
      <c r="A807" t="e">
        <f ca="1">E00251722805021</f>
        <v>#NAME?</v>
      </c>
      <c r="B807" t="s">
        <v>599</v>
      </c>
      <c r="C807" t="s">
        <v>1452</v>
      </c>
      <c r="D807">
        <v>89</v>
      </c>
      <c r="E807" t="s">
        <v>620</v>
      </c>
      <c r="F807" t="s">
        <v>1453</v>
      </c>
      <c r="G807" t="s">
        <v>91</v>
      </c>
      <c r="H807">
        <v>3</v>
      </c>
      <c r="I807">
        <v>5</v>
      </c>
      <c r="J807">
        <v>0</v>
      </c>
      <c r="K807">
        <v>1</v>
      </c>
      <c r="L807">
        <v>0</v>
      </c>
      <c r="M807">
        <v>0</v>
      </c>
      <c r="N8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2020-07-06T15:04:05Z</dcterms:created>
  <dcterms:modified xsi:type="dcterms:W3CDTF">2020-07-06T15:04:12Z</dcterms:modified>
  <cp:category/>
  <cp:contentStatus/>
</cp:coreProperties>
</file>