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ion" sheetId="1" r:id="rId4"/>
    <sheet state="visible" name="All Possibilitie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38">
      <text>
        <t xml:space="preserve">Probability that the first and the second person tie for the lead (not the third person).
	-Clayton Allard</t>
      </text>
    </comment>
    <comment authorId="0" ref="E137">
      <text>
        <t xml:space="preserve">Probability of a three way tie.
	-Clayton Allard</t>
      </text>
    </comment>
    <comment authorId="0" ref="E136">
      <text>
        <t xml:space="preserve">Probability that the second person has a higher score than everyone else.
	-Clayton Allard</t>
      </text>
    </comment>
    <comment authorId="0" ref="E135">
      <text>
        <t xml:space="preserve">Probability that the first and the third person tie for the lead (not the second person).
	-Clayton Allard</t>
      </text>
    </comment>
    <comment authorId="0" ref="E134">
      <text>
        <t xml:space="preserve">Probability that the second person has a higher score than everyone else.
	-Clayton Allard</t>
      </text>
    </comment>
    <comment authorId="0" ref="D130">
      <text>
        <t xml:space="preserve">TIEBREAKER:
If there is a tie, everyone who is tied has an equal chance of winning.
	-Clayton Allard</t>
      </text>
    </comment>
    <comment authorId="0" ref="E133">
      <text>
        <t xml:space="preserve">Probability that the second and the third person tie for the lead (not the first person).
	-Clayton Allard</t>
      </text>
    </comment>
    <comment authorId="0" ref="E132">
      <text>
        <t xml:space="preserve">Probability that the third person has a lower score than the first or second person.
	-Clayton Allard</t>
      </text>
    </comment>
    <comment authorId="0" ref="E131">
      <text>
        <t xml:space="preserve">Probability that the third person has tied with at least one of the other two people.
	-Clayton Allard</t>
      </text>
    </comment>
    <comment authorId="0" ref="E130">
      <text>
        <t xml:space="preserve">Probability that the third person has a higher score than everyone else.
	-Clayton Allard</t>
      </text>
    </comment>
    <comment authorId="0" ref="B130">
      <text>
        <t xml:space="preserve">Doesn't really contribution to anything, but this is the probability that a certain score is the winning score.
	-Clayton Allard</t>
      </text>
    </comment>
    <comment authorId="0" ref="Y106">
      <text>
        <t xml:space="preserve">The probability distribution of all possible scores of the third person.
	-Clayton Allard</t>
      </text>
    </comment>
    <comment authorId="0" ref="C106">
      <text>
        <t xml:space="preserve">Joint density function of all combinations of the maximum between the first people and the score of the third person.
	-Clayton Allard</t>
      </text>
    </comment>
    <comment authorId="0" ref="B106">
      <text>
        <t xml:space="preserve">The score of the third person.
	-Clayton Allard</t>
      </text>
    </comment>
    <comment authorId="0" ref="Y58">
      <text>
        <t xml:space="preserve">Probability distribution of the second person's final score.
	-Clayton Allard</t>
      </text>
    </comment>
    <comment authorId="0" ref="B27">
      <text>
        <t xml:space="preserve">Getting a score of 0 just means that it was a bust (the sum of the two spins was greater than 100).
	-Clayton Allard</t>
      </text>
    </comment>
    <comment authorId="0" ref="E84">
      <text>
        <t xml:space="preserve">Probability that the first and second person tied.
	-Clayton Allard</t>
      </text>
    </comment>
    <comment authorId="0" ref="E83">
      <text>
        <t xml:space="preserve">Probability that the first person scored higher than the second.
	-Clayton Allard</t>
      </text>
    </comment>
    <comment authorId="0" ref="E82">
      <text>
        <t xml:space="preserve">Probability that the second person scored higher than the first.
	-Clayton Allard</t>
      </text>
    </comment>
    <comment authorId="0" ref="B81">
      <text>
        <t xml:space="preserve">This is taking every combination into account and adding up the probability for each of the maximums.
	-Clayton Allard</t>
      </text>
    </comment>
    <comment authorId="0" ref="C58">
      <text>
        <t xml:space="preserve">Knowing what the freeze point is for the first and second person, this is the probability of getting any combination of scores for the first and second person.
	-Clayton Allard</t>
      </text>
    </comment>
    <comment authorId="0" ref="B33">
      <text>
        <t xml:space="preserve">To the right is the probability of the second person getting any score given that we know the result of the first person's spin. Everything less than the freeze point should be identical. This is really just here to give us information to resort back to in the next distribution (joint distribution).
	-Clayton Allard</t>
      </text>
    </comment>
    <comment authorId="0" ref="A1">
      <text>
        <t xml:space="preserve">Here is the game: There is a wheel of 20 numbers. 5, 10, 15,..., 100. Each of the 3 contestants get to spin one or two times and the goal is to get the highest number without going over 100. Each person can choose whether or not to spin a second time. If they spin a second time, their next spin score will be added to what they currently have. [So getting 35 on the first spin then 50 on the second spin would yield a score of 85]. If there is a tie, everyone who is tied has an equal chance of winning. The goal of this is to find the optimal strategy for each of the 3 people as to when to stay with the first spin and when to spin again. What I have denoted as a "freeze point" is the maximum value at which it is optimal to stay instead of spinning again. For the first person, it is just a matter of whether or not the first spin is greater than or less than that freeze point to decide to spin again. For the second and third person it is that combined with whether or not someone who went before them has a higher score (because you are obviously going to spin again if you are losing). So this sheet presents all possibilities with all different strategies (except for the third person because the strategy is obvious).
	-Clayton Allard</t>
      </text>
    </comment>
    <comment authorId="0" ref="C1">
      <text>
        <t xml:space="preserve">Here is the optimal strategy: 
First person- spin again if the first spin is less than 70, otherwise stay.
Second person- spin again if either the first spin is less than 55, or less than the first person's score. If there is a tie with the first person, then only stay if the score is a 70 or above, otherwise spin again.
Third person- spin again if the score is less than the current highest score. If there is a 2 way tie, only spin again if the the score is less than 50 (at exactly 50 it really doesn't matter). If there is a 3 way tie, spin again if the score is less than 70, otherwise stay.
Note: I know that the decision of what to do in the event of a tie isn't a given option in this model. It would take a ridiculous amount of work to incorporate that element (and be more confusing to look at than it already is) just for a very miniscule difference. So I just assumed that everyone makes the optimal decision in the event of a tie even though I know that is not always the case.
	-Clayton Allard</t>
      </text>
    </comment>
    <comment authorId="0" ref="B6">
      <text>
        <t xml:space="preserve">Down below are the possible scores. Everything to the right is the probability of getting any of these scores giving a s_x.
	-Clayton Allard</t>
      </text>
    </comment>
    <comment authorId="0" ref="A6">
      <text>
        <t xml:space="preserve">For every possible freeze point, this is the distribution of scores you will get.
	-Clayton Allard</t>
      </text>
    </comment>
    <comment authorId="0" ref="D1">
      <text>
        <t xml:space="preserve">I usually allow people to edit this, but since this is public, I don't want to risk someone ruining the calculation so I have just put it to the optimal strategies. The next tab over "All Possibilities" has the probabilities of all combinations.
	-Clayton Allard</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s_x is the first person with x as the freeze point (orange).
t_y is the second person with y as the freeze point (green).
k is the third person (doesn't have a freeze point since the strategy is obvious (blue).
	-Clayton Allard</t>
      </text>
    </comment>
    <comment authorId="0" ref="A73">
      <text>
        <t xml:space="preserve">Maximum probability of winning over all freeze points of the second player for all 3 players given the freeze point of the first person.
	-Clayton Allard</t>
      </text>
    </comment>
    <comment authorId="0" ref="A70">
      <text>
        <t xml:space="preserve">Minimum probability of winning over all freeze points of the second player for all 3 players given the freeze point of the first person.
	-Clayton Allard</t>
      </text>
    </comment>
    <comment authorId="0" ref="A67">
      <text>
        <t xml:space="preserve">Freeze point for the second person at which the maximum probability of winning occurs for all 3 players given the freeze point of the first person.
	-Clayton Allard</t>
      </text>
    </comment>
    <comment authorId="0" ref="A64">
      <text>
        <t xml:space="preserve">Freeze point for the second person at which the minimum probability of winning occurs for all 3 players given the freeze point of the first person.
	-Clayton Allard</t>
      </text>
    </comment>
  </commentList>
</comments>
</file>

<file path=xl/sharedStrings.xml><?xml version="1.0" encoding="utf-8"?>
<sst xmlns="http://schemas.openxmlformats.org/spreadsheetml/2006/main" count="396" uniqueCount="88">
  <si>
    <t>s: First person</t>
  </si>
  <si>
    <t>Select your x and y values</t>
  </si>
  <si>
    <t>x=</t>
  </si>
  <si>
    <t>P(s_x Winning)</t>
  </si>
  <si>
    <t>t: Second person</t>
  </si>
  <si>
    <t>y=</t>
  </si>
  <si>
    <t>P(t_y Winning)</t>
  </si>
  <si>
    <t>k: Third person</t>
  </si>
  <si>
    <t>DO NOT RESOLVE COMMENTS</t>
  </si>
  <si>
    <t>^SELECT VALUES^</t>
  </si>
  <si>
    <t>P(k Winning)</t>
  </si>
  <si>
    <t>x: First person freeze point</t>
  </si>
  <si>
    <t>y: Second person freeze point</t>
  </si>
  <si>
    <t>s_x</t>
  </si>
  <si>
    <t>s_5</t>
  </si>
  <si>
    <t>s_10</t>
  </si>
  <si>
    <t>s_15</t>
  </si>
  <si>
    <t>s_20</t>
  </si>
  <si>
    <t>s_25</t>
  </si>
  <si>
    <t>s_30</t>
  </si>
  <si>
    <t>s_35</t>
  </si>
  <si>
    <t>s_40</t>
  </si>
  <si>
    <t>s_45</t>
  </si>
  <si>
    <t>s_50</t>
  </si>
  <si>
    <t>s_55</t>
  </si>
  <si>
    <t>s_60</t>
  </si>
  <si>
    <t>s_65</t>
  </si>
  <si>
    <t>s_70</t>
  </si>
  <si>
    <t>s_75</t>
  </si>
  <si>
    <t>s_80</t>
  </si>
  <si>
    <t>s_85</t>
  </si>
  <si>
    <t>s_90</t>
  </si>
  <si>
    <t>s_95</t>
  </si>
  <si>
    <t>s_100</t>
  </si>
  <si>
    <t>x</t>
  </si>
  <si>
    <t>0 = Bust (&gt;100)</t>
  </si>
  <si>
    <t>SUM</t>
  </si>
  <si>
    <t>f(x,y)</t>
  </si>
  <si>
    <t>Probability mass of s_x</t>
  </si>
  <si>
    <t>t_y</t>
  </si>
  <si>
    <t xml:space="preserve">Probability of t_y given s_x </t>
  </si>
  <si>
    <t xml:space="preserve">Joint probability of t_y and s_x </t>
  </si>
  <si>
    <t>Let p=</t>
  </si>
  <si>
    <t>Max{s_x,t_y}</t>
  </si>
  <si>
    <t>Probabilities</t>
  </si>
  <si>
    <t>P(t_y &gt; s_x)</t>
  </si>
  <si>
    <t>P(t_y = s_x)</t>
  </si>
  <si>
    <t>P(t_y &lt; s_x)</t>
  </si>
  <si>
    <t>p</t>
  </si>
  <si>
    <t>k</t>
  </si>
  <si>
    <t>Joint probability of Max{s_x,t_y} = p and k</t>
  </si>
  <si>
    <t>Max{k,p}</t>
  </si>
  <si>
    <t>P(k &gt; p)</t>
  </si>
  <si>
    <t>P(k = p)</t>
  </si>
  <si>
    <t>P(k &lt; p)</t>
  </si>
  <si>
    <t>P(p = t_y, k=p)</t>
  </si>
  <si>
    <t>P(p = t_y, k&lt;p)</t>
  </si>
  <si>
    <t>P(p = s_x, k=p)</t>
  </si>
  <si>
    <t>P(p = s_x, k&lt;p)</t>
  </si>
  <si>
    <t>P(t_y=s_x, k=p)</t>
  </si>
  <si>
    <t>P(t_y=s_x. k&lt;p)</t>
  </si>
  <si>
    <t>y</t>
  </si>
  <si>
    <t>Minimum</t>
  </si>
  <si>
    <t>Maximum</t>
  </si>
  <si>
    <t>Min Probability</t>
  </si>
  <si>
    <t>Max Probability</t>
  </si>
  <si>
    <t>Min at x= 5</t>
  </si>
  <si>
    <t>Max at x= 70</t>
  </si>
  <si>
    <t>Min at x= 85</t>
  </si>
  <si>
    <t>Max at x= 5</t>
  </si>
  <si>
    <t>Min at x= 55</t>
  </si>
  <si>
    <t>Max at x= 100</t>
  </si>
  <si>
    <t>Min at x= 80</t>
  </si>
  <si>
    <t>Min at x= 60</t>
  </si>
  <si>
    <t>Min at x= 75</t>
  </si>
  <si>
    <t>Min at x= 65</t>
  </si>
  <si>
    <t>Min at x=75</t>
  </si>
  <si>
    <t>Min at x= 70</t>
  </si>
  <si>
    <t>Min at x= 100</t>
  </si>
  <si>
    <t>Max at x= 65</t>
  </si>
  <si>
    <t>Max at x= 60</t>
  </si>
  <si>
    <t>Min at y= 5,10</t>
  </si>
  <si>
    <t>Min at y= 5,10,15</t>
  </si>
  <si>
    <t>Min at y= 100</t>
  </si>
  <si>
    <t>Min at y= 60</t>
  </si>
  <si>
    <t>Min at y= 65</t>
  </si>
  <si>
    <t>Max at y= 100</t>
  </si>
  <si>
    <t>Max at y= 55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</si>
</sst>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0.0"/>
      <color rgb="FF000000"/>
      <name val="Arial"/>
    </font>
    <font>
      <color theme="1"/>
      <name val="Arial"/>
    </font>
    <font>
      <color rgb="FFFFFFFF"/>
      <name val="Arial"/>
    </font>
    <font>
      <sz val="8.0"/>
      <color theme="1"/>
      <name val="Arial"/>
    </font>
    <font>
      <sz val="11.0"/>
      <color rgb="FF000000"/>
      <name val="Inconsolata"/>
    </font>
    <font>
      <color rgb="FF000000"/>
      <name val="Arial"/>
    </font>
  </fonts>
  <fills count="45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6B26B"/>
        <bgColor rgb="FFF6B26B"/>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CCCCCC"/>
        <bgColor rgb="FFCCCCCC"/>
      </patternFill>
    </fill>
    <fill>
      <patternFill patternType="solid">
        <fgColor rgb="FFFFFF00"/>
        <bgColor rgb="FFFFFF00"/>
      </patternFill>
    </fill>
    <fill>
      <patternFill patternType="solid">
        <fgColor rgb="FFD9D2E9"/>
        <bgColor rgb="FFD9D2E9"/>
      </patternFill>
    </fill>
    <fill>
      <patternFill patternType="solid">
        <fgColor rgb="FFD0E0E3"/>
        <bgColor rgb="FFD0E0E3"/>
      </patternFill>
    </fill>
    <fill>
      <patternFill patternType="solid">
        <fgColor rgb="FFB4A7D6"/>
        <bgColor rgb="FFB4A7D6"/>
      </patternFill>
    </fill>
    <fill>
      <patternFill patternType="solid">
        <fgColor rgb="FFC9DAF8"/>
        <bgColor rgb="FFC9DAF8"/>
      </patternFill>
    </fill>
    <fill>
      <patternFill patternType="solid">
        <fgColor rgb="FF93C47D"/>
        <bgColor rgb="FF93C47D"/>
      </patternFill>
    </fill>
    <fill>
      <patternFill patternType="solid">
        <fgColor rgb="FFA2C4C9"/>
        <bgColor rgb="FFA2C4C9"/>
      </patternFill>
    </fill>
    <fill>
      <patternFill patternType="solid">
        <fgColor rgb="FFE6B8AF"/>
        <bgColor rgb="FFE6B8AF"/>
      </patternFill>
    </fill>
    <fill>
      <patternFill patternType="solid">
        <fgColor rgb="FFFFE599"/>
        <bgColor rgb="FFFFE599"/>
      </patternFill>
    </fill>
    <fill>
      <patternFill patternType="solid">
        <fgColor rgb="FFF9CB9C"/>
        <bgColor rgb="FFF9CB9C"/>
      </patternFill>
    </fill>
    <fill>
      <patternFill patternType="solid">
        <fgColor rgb="FFEA9999"/>
        <bgColor rgb="FFEA9999"/>
      </patternFill>
    </fill>
    <fill>
      <patternFill patternType="solid">
        <fgColor rgb="FFFCE1C0"/>
        <bgColor rgb="FFFCE1C0"/>
      </patternFill>
    </fill>
    <fill>
      <patternFill patternType="solid">
        <fgColor rgb="FFFCDCB3"/>
        <bgColor rgb="FFFCDCB3"/>
      </patternFill>
    </fill>
    <fill>
      <patternFill patternType="solid">
        <fgColor rgb="FFFCD7A5"/>
        <bgColor rgb="FFFCD7A5"/>
      </patternFill>
    </fill>
    <fill>
      <patternFill patternType="solid">
        <fgColor rgb="FFFCD298"/>
        <bgColor rgb="FFFCD298"/>
      </patternFill>
    </fill>
    <fill>
      <patternFill patternType="solid">
        <fgColor rgb="FFFCCD8B"/>
        <bgColor rgb="FFFCCD8B"/>
      </patternFill>
    </fill>
    <fill>
      <patternFill patternType="solid">
        <fgColor rgb="FFFDC87E"/>
        <bgColor rgb="FFFDC87E"/>
      </patternFill>
    </fill>
    <fill>
      <patternFill patternType="solid">
        <fgColor rgb="FFFDC472"/>
        <bgColor rgb="FFFDC472"/>
      </patternFill>
    </fill>
    <fill>
      <patternFill patternType="solid">
        <fgColor rgb="FFFDBF66"/>
        <bgColor rgb="FFFDBF66"/>
      </patternFill>
    </fill>
    <fill>
      <patternFill patternType="solid">
        <fgColor rgb="FFFDBB5C"/>
        <bgColor rgb="FFFDBB5C"/>
      </patternFill>
    </fill>
    <fill>
      <patternFill patternType="solid">
        <fgColor rgb="FFFDB852"/>
        <bgColor rgb="FFFDB852"/>
      </patternFill>
    </fill>
    <fill>
      <patternFill patternType="solid">
        <fgColor rgb="FFFDB54B"/>
        <bgColor rgb="FFFDB54B"/>
      </patternFill>
    </fill>
    <fill>
      <patternFill patternType="solid">
        <fgColor rgb="FFFDB447"/>
        <bgColor rgb="FFFDB447"/>
      </patternFill>
    </fill>
    <fill>
      <patternFill patternType="solid">
        <fgColor rgb="FFFDB346"/>
        <bgColor rgb="FFFDB346"/>
      </patternFill>
    </fill>
    <fill>
      <patternFill patternType="solid">
        <fgColor rgb="FFFDB449"/>
        <bgColor rgb="FFFDB449"/>
      </patternFill>
    </fill>
    <fill>
      <patternFill patternType="solid">
        <fgColor rgb="FFFDB751"/>
        <bgColor rgb="FFFDB751"/>
      </patternFill>
    </fill>
    <fill>
      <patternFill patternType="solid">
        <fgColor rgb="FFFDBD61"/>
        <bgColor rgb="FFFDBD61"/>
      </patternFill>
    </fill>
    <fill>
      <patternFill patternType="solid">
        <fgColor rgb="FFFDC678"/>
        <bgColor rgb="FFFDC678"/>
      </patternFill>
    </fill>
    <fill>
      <patternFill patternType="solid">
        <fgColor rgb="FFFCD299"/>
        <bgColor rgb="FFFCD299"/>
      </patternFill>
    </fill>
    <fill>
      <patternFill patternType="solid">
        <fgColor rgb="FFFCE3C7"/>
        <bgColor rgb="FFFCE3C7"/>
      </patternFill>
    </fill>
    <fill>
      <patternFill patternType="solid">
        <fgColor rgb="FFD9D9D9"/>
        <bgColor rgb="FFD9D9D9"/>
      </patternFill>
    </fill>
    <fill>
      <patternFill patternType="solid">
        <fgColor rgb="FF78B160"/>
        <bgColor rgb="FF78B160"/>
      </patternFill>
    </fill>
    <fill>
      <patternFill patternType="solid">
        <fgColor rgb="FF79B160"/>
        <bgColor rgb="FF79B160"/>
      </patternFill>
    </fill>
    <fill>
      <patternFill patternType="solid">
        <fgColor rgb="FF79B161"/>
        <bgColor rgb="FF79B161"/>
      </patternFill>
    </fill>
    <fill>
      <patternFill patternType="solid">
        <fgColor rgb="FF7BB263"/>
        <bgColor rgb="FF7BB263"/>
      </patternFill>
    </fill>
    <fill>
      <patternFill patternType="solid">
        <fgColor rgb="FF7DB365"/>
        <bgColor rgb="FF7DB365"/>
      </patternFill>
    </fill>
    <fill>
      <patternFill patternType="solid">
        <fgColor rgb="FF7FB568"/>
        <bgColor rgb="FF7FB568"/>
      </patternFill>
    </fill>
    <fill>
      <patternFill patternType="solid">
        <fgColor rgb="FF82B76C"/>
        <bgColor rgb="FF82B76C"/>
      </patternFill>
    </fill>
    <fill>
      <patternFill patternType="solid">
        <fgColor rgb="FF86B970"/>
        <bgColor rgb="FF86B970"/>
      </patternFill>
    </fill>
    <fill>
      <patternFill patternType="solid">
        <fgColor rgb="FF8ABB75"/>
        <bgColor rgb="FF8ABB75"/>
      </patternFill>
    </fill>
    <fill>
      <patternFill patternType="solid">
        <fgColor rgb="FF8EBE7A"/>
        <bgColor rgb="FF8EBE7A"/>
      </patternFill>
    </fill>
    <fill>
      <patternFill patternType="solid">
        <fgColor rgb="FF92C07F"/>
        <bgColor rgb="FF92C07F"/>
      </patternFill>
    </fill>
    <fill>
      <patternFill patternType="solid">
        <fgColor rgb="FF97C384"/>
        <bgColor rgb="FF97C384"/>
      </patternFill>
    </fill>
    <fill>
      <patternFill patternType="solid">
        <fgColor rgb="FF9BC589"/>
        <bgColor rgb="FF9BC589"/>
      </patternFill>
    </fill>
    <fill>
      <patternFill patternType="solid">
        <fgColor rgb="FF9EC78D"/>
        <bgColor rgb="FF9EC78D"/>
      </patternFill>
    </fill>
    <fill>
      <patternFill patternType="solid">
        <fgColor rgb="FFA1C990"/>
        <bgColor rgb="FFA1C990"/>
      </patternFill>
    </fill>
    <fill>
      <patternFill patternType="solid">
        <fgColor rgb="FFA3CA93"/>
        <bgColor rgb="FFA3CA93"/>
      </patternFill>
    </fill>
    <fill>
      <patternFill patternType="solid">
        <fgColor rgb="FFA2C991"/>
        <bgColor rgb="FFA2C991"/>
      </patternFill>
    </fill>
    <fill>
      <patternFill patternType="solid">
        <fgColor rgb="FF9EC78C"/>
        <bgColor rgb="FF9EC78C"/>
      </patternFill>
    </fill>
    <fill>
      <patternFill patternType="solid">
        <fgColor rgb="FF84AAE9"/>
        <bgColor rgb="FF84AAE9"/>
      </patternFill>
    </fill>
    <fill>
      <patternFill patternType="solid">
        <fgColor rgb="FF8DB0EB"/>
        <bgColor rgb="FF8DB0EB"/>
      </patternFill>
    </fill>
    <fill>
      <patternFill patternType="solid">
        <fgColor rgb="FF95B6ED"/>
        <bgColor rgb="FF95B6ED"/>
      </patternFill>
    </fill>
    <fill>
      <patternFill patternType="solid">
        <fgColor rgb="FF9CBBEE"/>
        <bgColor rgb="FF9CBBEE"/>
      </patternFill>
    </fill>
    <fill>
      <patternFill patternType="solid">
        <fgColor rgb="FFA2BFF0"/>
        <bgColor rgb="FFA2BFF0"/>
      </patternFill>
    </fill>
    <fill>
      <patternFill patternType="solid">
        <fgColor rgb="FFA8C3F1"/>
        <bgColor rgb="FFA8C3F1"/>
      </patternFill>
    </fill>
    <fill>
      <patternFill patternType="solid">
        <fgColor rgb="FFADC6F2"/>
        <bgColor rgb="FFADC6F2"/>
      </patternFill>
    </fill>
    <fill>
      <patternFill patternType="solid">
        <fgColor rgb="FFB0C9F3"/>
        <bgColor rgb="FFB0C9F3"/>
      </patternFill>
    </fill>
    <fill>
      <patternFill patternType="solid">
        <fgColor rgb="FFB3CBF3"/>
        <bgColor rgb="FFB3CBF3"/>
      </patternFill>
    </fill>
    <fill>
      <patternFill patternType="solid">
        <fgColor rgb="FFB5CCF4"/>
        <bgColor rgb="FFB5CCF4"/>
      </patternFill>
    </fill>
    <fill>
      <patternFill patternType="solid">
        <fgColor rgb="FFB6CDF4"/>
        <bgColor rgb="FFB6CDF4"/>
      </patternFill>
    </fill>
    <fill>
      <patternFill patternType="solid">
        <fgColor rgb="FFAFC8F2"/>
        <bgColor rgb="FFAFC8F2"/>
      </patternFill>
    </fill>
    <fill>
      <patternFill patternType="solid">
        <fgColor rgb="FFA9C4F1"/>
        <bgColor rgb="FFA9C4F1"/>
      </patternFill>
    </fill>
    <fill>
      <patternFill patternType="solid">
        <fgColor rgb="FFA1BFEF"/>
        <bgColor rgb="FFA1BFEF"/>
      </patternFill>
    </fill>
    <fill>
      <patternFill patternType="solid">
        <fgColor rgb="FF97B7ED"/>
        <bgColor rgb="FF97B7ED"/>
      </patternFill>
    </fill>
    <fill>
      <patternFill patternType="solid">
        <fgColor rgb="FF89AEEA"/>
        <bgColor rgb="FF89AEEA"/>
      </patternFill>
    </fill>
    <fill>
      <patternFill patternType="solid">
        <fgColor rgb="FF78A2E6"/>
        <bgColor rgb="FF78A2E6"/>
      </patternFill>
    </fill>
    <fill>
      <patternFill patternType="solid">
        <fgColor rgb="FF6292E1"/>
        <bgColor rgb="FF6292E1"/>
      </patternFill>
    </fill>
    <fill>
      <patternFill patternType="solid">
        <fgColor rgb="FF7AB262"/>
        <bgColor rgb="FF7AB262"/>
      </patternFill>
    </fill>
    <fill>
      <patternFill patternType="solid">
        <fgColor rgb="FF7CB365"/>
        <bgColor rgb="FF7CB365"/>
      </patternFill>
    </fill>
    <fill>
      <patternFill patternType="solid">
        <fgColor rgb="FF7FB467"/>
        <bgColor rgb="FF7FB467"/>
      </patternFill>
    </fill>
    <fill>
      <patternFill patternType="solid">
        <fgColor rgb="FF82B66B"/>
        <bgColor rgb="FF82B66B"/>
      </patternFill>
    </fill>
    <fill>
      <patternFill patternType="solid">
        <fgColor rgb="FF85B86F"/>
        <bgColor rgb="FF85B86F"/>
      </patternFill>
    </fill>
    <fill>
      <patternFill patternType="solid">
        <fgColor rgb="FF89BB74"/>
        <bgColor rgb="FF89BB74"/>
      </patternFill>
    </fill>
    <fill>
      <patternFill patternType="solid">
        <fgColor rgb="FF8DBD78"/>
        <bgColor rgb="FF8DBD78"/>
      </patternFill>
    </fill>
    <fill>
      <patternFill patternType="solid">
        <fgColor rgb="FF91BF7D"/>
        <bgColor rgb="FF91BF7D"/>
      </patternFill>
    </fill>
    <fill>
      <patternFill patternType="solid">
        <fgColor rgb="FF95C282"/>
        <bgColor rgb="FF95C282"/>
      </patternFill>
    </fill>
    <fill>
      <patternFill patternType="solid">
        <fgColor rgb="FF99C486"/>
        <bgColor rgb="FF99C486"/>
      </patternFill>
    </fill>
    <fill>
      <patternFill patternType="solid">
        <fgColor rgb="FF9CC68A"/>
        <bgColor rgb="FF9CC68A"/>
      </patternFill>
    </fill>
    <fill>
      <patternFill patternType="solid">
        <fgColor rgb="FF9FC88E"/>
        <bgColor rgb="FF9FC88E"/>
      </patternFill>
    </fill>
    <fill>
      <patternFill patternType="solid">
        <fgColor rgb="FF9DC78C"/>
        <bgColor rgb="FF9DC78C"/>
      </patternFill>
    </fill>
    <fill>
      <patternFill patternType="solid">
        <fgColor rgb="FF91C07E"/>
        <bgColor rgb="FF91C07E"/>
      </patternFill>
    </fill>
    <fill>
      <patternFill patternType="solid">
        <fgColor rgb="FFA3C0F0"/>
        <bgColor rgb="FFA3C0F0"/>
      </patternFill>
    </fill>
    <fill>
      <patternFill patternType="solid">
        <fgColor rgb="FFADC7F2"/>
        <bgColor rgb="FFADC7F2"/>
      </patternFill>
    </fill>
    <fill>
      <patternFill patternType="solid">
        <fgColor rgb="FFB1CAF3"/>
        <bgColor rgb="FFB1CAF3"/>
      </patternFill>
    </fill>
    <fill>
      <patternFill patternType="solid">
        <fgColor rgb="FFB7CDF4"/>
        <bgColor rgb="FFB7CDF4"/>
      </patternFill>
    </fill>
    <fill>
      <patternFill patternType="solid">
        <fgColor rgb="FFB8CEF4"/>
        <bgColor rgb="FFB8CEF4"/>
      </patternFill>
    </fill>
    <fill>
      <patternFill patternType="solid">
        <fgColor rgb="FFB7CEF4"/>
        <bgColor rgb="FFB7CEF4"/>
      </patternFill>
    </fill>
    <fill>
      <patternFill patternType="solid">
        <fgColor rgb="FFB2CAF3"/>
        <bgColor rgb="FFB2CAF3"/>
      </patternFill>
    </fill>
    <fill>
      <patternFill patternType="solid">
        <fgColor rgb="FFA6C2F0"/>
        <bgColor rgb="FFA6C2F0"/>
      </patternFill>
    </fill>
    <fill>
      <patternFill patternType="solid">
        <fgColor rgb="FF8FB2EB"/>
        <bgColor rgb="FF8FB2EB"/>
      </patternFill>
    </fill>
    <fill>
      <patternFill patternType="solid">
        <fgColor rgb="FF7EA6E7"/>
        <bgColor rgb="FF7EA6E7"/>
      </patternFill>
    </fill>
    <fill>
      <patternFill patternType="solid">
        <fgColor rgb="FF6997E3"/>
        <bgColor rgb="FF6997E3"/>
      </patternFill>
    </fill>
    <fill>
      <patternFill patternType="solid">
        <fgColor rgb="FF78B05F"/>
        <bgColor rgb="FF78B05F"/>
      </patternFill>
    </fill>
    <fill>
      <patternFill patternType="solid">
        <fgColor rgb="FF7CB364"/>
        <bgColor rgb="FF7CB364"/>
      </patternFill>
    </fill>
    <fill>
      <patternFill patternType="solid">
        <fgColor rgb="FF7EB467"/>
        <bgColor rgb="FF7EB467"/>
      </patternFill>
    </fill>
    <fill>
      <patternFill patternType="solid">
        <fgColor rgb="FF81B66A"/>
        <bgColor rgb="FF81B66A"/>
      </patternFill>
    </fill>
    <fill>
      <patternFill patternType="solid">
        <fgColor rgb="FF84B86E"/>
        <bgColor rgb="FF84B86E"/>
      </patternFill>
    </fill>
    <fill>
      <patternFill patternType="solid">
        <fgColor rgb="FF88BA72"/>
        <bgColor rgb="FF88BA72"/>
      </patternFill>
    </fill>
    <fill>
      <patternFill patternType="solid">
        <fgColor rgb="FF8BBC77"/>
        <bgColor rgb="FF8BBC77"/>
      </patternFill>
    </fill>
    <fill>
      <patternFill patternType="solid">
        <fgColor rgb="FF8FBE7B"/>
        <bgColor rgb="FF8FBE7B"/>
      </patternFill>
    </fill>
    <fill>
      <patternFill patternType="solid">
        <fgColor rgb="FF93C180"/>
        <bgColor rgb="FF93C180"/>
      </patternFill>
    </fill>
    <fill>
      <patternFill patternType="solid">
        <fgColor rgb="FF96C384"/>
        <bgColor rgb="FF96C384"/>
      </patternFill>
    </fill>
    <fill>
      <patternFill patternType="solid">
        <fgColor rgb="FF99C487"/>
        <bgColor rgb="FF99C487"/>
      </patternFill>
    </fill>
    <fill>
      <patternFill patternType="solid">
        <fgColor rgb="FF94C181"/>
        <bgColor rgb="FF94C181"/>
      </patternFill>
    </fill>
    <fill>
      <patternFill patternType="solid">
        <fgColor rgb="FF8CBC77"/>
        <bgColor rgb="FF8CBC77"/>
      </patternFill>
    </fill>
    <fill>
      <patternFill patternType="solid">
        <fgColor rgb="FF85ABE9"/>
        <bgColor rgb="FF85ABE9"/>
      </patternFill>
    </fill>
    <fill>
      <patternFill patternType="solid">
        <fgColor rgb="FF9DBBEE"/>
        <bgColor rgb="FF9DBBEE"/>
      </patternFill>
    </fill>
    <fill>
      <patternFill patternType="solid">
        <fgColor rgb="FFAEC8F2"/>
        <bgColor rgb="FFAEC8F2"/>
      </patternFill>
    </fill>
    <fill>
      <patternFill patternType="solid">
        <fgColor rgb="FFB2CBF3"/>
        <bgColor rgb="FFB2CBF3"/>
      </patternFill>
    </fill>
    <fill>
      <patternFill patternType="solid">
        <fgColor rgb="FFB8CFF5"/>
        <bgColor rgb="FFB8CFF5"/>
      </patternFill>
    </fill>
    <fill>
      <patternFill patternType="solid">
        <fgColor rgb="FFBACFF5"/>
        <bgColor rgb="FFBACFF5"/>
      </patternFill>
    </fill>
    <fill>
      <patternFill patternType="solid">
        <fgColor rgb="FFBAD0F5"/>
        <bgColor rgb="FFBAD0F5"/>
      </patternFill>
    </fill>
    <fill>
      <patternFill patternType="solid">
        <fgColor rgb="FFAAC5F1"/>
        <bgColor rgb="FFAAC5F1"/>
      </patternFill>
    </fill>
    <fill>
      <patternFill patternType="solid">
        <fgColor rgb="FFA1BEEF"/>
        <bgColor rgb="FFA1BEEF"/>
      </patternFill>
    </fill>
    <fill>
      <patternFill patternType="solid">
        <fgColor rgb="FF94B6EC"/>
        <bgColor rgb="FF94B6EC"/>
      </patternFill>
    </fill>
    <fill>
      <patternFill patternType="solid">
        <fgColor rgb="FF709CE4"/>
        <bgColor rgb="FF709CE4"/>
      </patternFill>
    </fill>
    <fill>
      <patternFill patternType="solid">
        <fgColor rgb="FF77B05E"/>
        <bgColor rgb="FF77B05E"/>
      </patternFill>
    </fill>
    <fill>
      <patternFill patternType="solid">
        <fgColor rgb="FF7EB466"/>
        <bgColor rgb="FF7EB466"/>
      </patternFill>
    </fill>
    <fill>
      <patternFill patternType="solid">
        <fgColor rgb="FF80B66A"/>
        <bgColor rgb="FF80B66A"/>
      </patternFill>
    </fill>
    <fill>
      <patternFill patternType="solid">
        <fgColor rgb="FF83B76D"/>
        <bgColor rgb="FF83B76D"/>
      </patternFill>
    </fill>
    <fill>
      <patternFill patternType="solid">
        <fgColor rgb="FF87B971"/>
        <bgColor rgb="FF87B971"/>
      </patternFill>
    </fill>
    <fill>
      <patternFill patternType="solid">
        <fgColor rgb="FF8EBD79"/>
        <bgColor rgb="FF8EBD79"/>
      </patternFill>
    </fill>
    <fill>
      <patternFill patternType="solid">
        <fgColor rgb="FF98C486"/>
        <bgColor rgb="FF98C486"/>
      </patternFill>
    </fill>
    <fill>
      <patternFill patternType="solid">
        <fgColor rgb="FF97C385"/>
        <bgColor rgb="FF97C385"/>
      </patternFill>
    </fill>
    <fill>
      <patternFill patternType="solid">
        <fgColor rgb="FF86ACE9"/>
        <bgColor rgb="FF86ACE9"/>
      </patternFill>
    </fill>
    <fill>
      <patternFill patternType="solid">
        <fgColor rgb="FF8EB1EB"/>
        <bgColor rgb="FF8EB1EB"/>
      </patternFill>
    </fill>
    <fill>
      <patternFill patternType="solid">
        <fgColor rgb="FFA4C0F0"/>
        <bgColor rgb="FFA4C0F0"/>
      </patternFill>
    </fill>
    <fill>
      <patternFill patternType="solid">
        <fgColor rgb="FFAAC4F1"/>
        <bgColor rgb="FFAAC4F1"/>
      </patternFill>
    </fill>
    <fill>
      <patternFill patternType="solid">
        <fgColor rgb="FFB4CBF4"/>
        <bgColor rgb="FFB4CBF4"/>
      </patternFill>
    </fill>
    <fill>
      <patternFill patternType="solid">
        <fgColor rgb="FFBCD1F5"/>
        <bgColor rgb="FFBCD1F5"/>
      </patternFill>
    </fill>
    <fill>
      <patternFill patternType="solid">
        <fgColor rgb="FFBBD1F5"/>
        <bgColor rgb="FFBBD1F5"/>
      </patternFill>
    </fill>
    <fill>
      <patternFill patternType="solid">
        <fgColor rgb="FFB9CFF5"/>
        <bgColor rgb="FFB9CFF5"/>
      </patternFill>
    </fill>
    <fill>
      <patternFill patternType="solid">
        <fgColor rgb="FF9AB9EE"/>
        <bgColor rgb="FF9AB9EE"/>
      </patternFill>
    </fill>
    <fill>
      <patternFill patternType="solid">
        <fgColor rgb="FF8AAEEA"/>
        <bgColor rgb="FF8AAEEA"/>
      </patternFill>
    </fill>
    <fill>
      <patternFill patternType="solid">
        <fgColor rgb="FF76A1E6"/>
        <bgColor rgb="FF76A1E6"/>
      </patternFill>
    </fill>
    <fill>
      <patternFill patternType="solid">
        <fgColor rgb="FF75AF5C"/>
        <bgColor rgb="FF75AF5C"/>
      </patternFill>
    </fill>
    <fill>
      <patternFill patternType="solid">
        <fgColor rgb="FF7DB466"/>
        <bgColor rgb="FF7DB466"/>
      </patternFill>
    </fill>
    <fill>
      <patternFill patternType="solid">
        <fgColor rgb="FF80B569"/>
        <bgColor rgb="FF80B569"/>
      </patternFill>
    </fill>
    <fill>
      <patternFill patternType="solid">
        <fgColor rgb="FF83B76C"/>
        <bgColor rgb="FF83B76C"/>
      </patternFill>
    </fill>
    <fill>
      <patternFill patternType="solid">
        <fgColor rgb="FF8CBD78"/>
        <bgColor rgb="FF8CBD78"/>
      </patternFill>
    </fill>
    <fill>
      <patternFill patternType="solid">
        <fgColor rgb="FF90BF7D"/>
        <bgColor rgb="FF90BF7D"/>
      </patternFill>
    </fill>
    <fill>
      <patternFill patternType="solid">
        <fgColor rgb="FF8BBC76"/>
        <bgColor rgb="FF8BBC76"/>
      </patternFill>
    </fill>
    <fill>
      <patternFill patternType="solid">
        <fgColor rgb="FF88ADEA"/>
        <bgColor rgb="FF88ADEA"/>
      </patternFill>
    </fill>
    <fill>
      <patternFill patternType="solid">
        <fgColor rgb="FF96B7ED"/>
        <bgColor rgb="FF96B7ED"/>
      </patternFill>
    </fill>
    <fill>
      <patternFill patternType="solid">
        <fgColor rgb="FF9DBCEE"/>
        <bgColor rgb="FF9DBCEE"/>
      </patternFill>
    </fill>
    <fill>
      <patternFill patternType="solid">
        <fgColor rgb="FFBDD2F6"/>
        <bgColor rgb="FFBDD2F6"/>
      </patternFill>
    </fill>
    <fill>
      <patternFill patternType="solid">
        <fgColor rgb="FFBED3F6"/>
        <bgColor rgb="FFBED3F6"/>
      </patternFill>
    </fill>
    <fill>
      <patternFill patternType="solid">
        <fgColor rgb="FFBED2F6"/>
        <bgColor rgb="FFBED2F6"/>
      </patternFill>
    </fill>
    <fill>
      <patternFill patternType="solid">
        <fgColor rgb="FF9FBDEF"/>
        <bgColor rgb="FF9FBDEF"/>
      </patternFill>
    </fill>
    <fill>
      <patternFill patternType="solid">
        <fgColor rgb="FF90B2EB"/>
        <bgColor rgb="FF90B2EB"/>
      </patternFill>
    </fill>
    <fill>
      <patternFill patternType="solid">
        <fgColor rgb="FF7DA5E7"/>
        <bgColor rgb="FF7DA5E7"/>
      </patternFill>
    </fill>
    <fill>
      <patternFill patternType="solid">
        <fgColor rgb="FF73AE5A"/>
        <bgColor rgb="FF73AE5A"/>
      </patternFill>
    </fill>
    <fill>
      <patternFill patternType="solid">
        <fgColor rgb="FF90BF7C"/>
        <bgColor rgb="FF90BF7C"/>
      </patternFill>
    </fill>
    <fill>
      <patternFill patternType="solid">
        <fgColor rgb="FF92C07E"/>
        <bgColor rgb="FF92C07E"/>
      </patternFill>
    </fill>
    <fill>
      <patternFill patternType="solid">
        <fgColor rgb="FF93C07F"/>
        <bgColor rgb="FF93C07F"/>
      </patternFill>
    </fill>
    <fill>
      <patternFill patternType="solid">
        <fgColor rgb="FF86B971"/>
        <bgColor rgb="FF86B971"/>
      </patternFill>
    </fill>
    <fill>
      <patternFill patternType="solid">
        <fgColor rgb="FF8BAFEA"/>
        <bgColor rgb="FF8BAFEA"/>
      </patternFill>
    </fill>
    <fill>
      <patternFill patternType="solid">
        <fgColor rgb="FF91B3EC"/>
        <bgColor rgb="FF91B3EC"/>
      </patternFill>
    </fill>
    <fill>
      <patternFill patternType="solid">
        <fgColor rgb="FF98B8ED"/>
        <bgColor rgb="FF98B8ED"/>
      </patternFill>
    </fill>
    <fill>
      <patternFill patternType="solid">
        <fgColor rgb="FF9EBCEF"/>
        <bgColor rgb="FF9EBCEF"/>
      </patternFill>
    </fill>
    <fill>
      <patternFill patternType="solid">
        <fgColor rgb="FFA5C1F0"/>
        <bgColor rgb="FFA5C1F0"/>
      </patternFill>
    </fill>
    <fill>
      <patternFill patternType="solid">
        <fgColor rgb="FFABC5F2"/>
        <bgColor rgb="FFABC5F2"/>
      </patternFill>
    </fill>
    <fill>
      <patternFill patternType="solid">
        <fgColor rgb="FFB1C9F3"/>
        <bgColor rgb="FFB1C9F3"/>
      </patternFill>
    </fill>
    <fill>
      <patternFill patternType="solid">
        <fgColor rgb="FFBFD3F6"/>
        <bgColor rgb="FFBFD3F6"/>
      </patternFill>
    </fill>
    <fill>
      <patternFill patternType="solid">
        <fgColor rgb="FFC1D4F6"/>
        <bgColor rgb="FFC1D4F6"/>
      </patternFill>
    </fill>
    <fill>
      <patternFill patternType="solid">
        <fgColor rgb="FFC0D4F6"/>
        <bgColor rgb="FFC0D4F6"/>
      </patternFill>
    </fill>
    <fill>
      <patternFill patternType="solid">
        <fgColor rgb="FF83A9E8"/>
        <bgColor rgb="FF83A9E8"/>
      </patternFill>
    </fill>
    <fill>
      <patternFill patternType="solid">
        <fgColor rgb="FFFCE0C0"/>
        <bgColor rgb="FFFCE0C0"/>
      </patternFill>
    </fill>
    <fill>
      <patternFill patternType="solid">
        <fgColor rgb="FFFDBB5B"/>
        <bgColor rgb="FFFDBB5B"/>
      </patternFill>
    </fill>
    <fill>
      <patternFill patternType="solid">
        <fgColor rgb="FF71AC57"/>
        <bgColor rgb="FF71AC57"/>
      </patternFill>
    </fill>
    <fill>
      <patternFill patternType="solid">
        <fgColor rgb="FF76AF5D"/>
        <bgColor rgb="FF76AF5D"/>
      </patternFill>
    </fill>
    <fill>
      <patternFill patternType="solid">
        <fgColor rgb="FF84B76D"/>
        <bgColor rgb="FF84B76D"/>
      </patternFill>
    </fill>
    <fill>
      <patternFill patternType="solid">
        <fgColor rgb="FF8DBD79"/>
        <bgColor rgb="FF8DBD79"/>
      </patternFill>
    </fill>
    <fill>
      <patternFill patternType="solid">
        <fgColor rgb="FF8DB1EB"/>
        <bgColor rgb="FF8DB1EB"/>
      </patternFill>
    </fill>
    <fill>
      <patternFill patternType="solid">
        <fgColor rgb="FF93B5EC"/>
        <bgColor rgb="FF93B5EC"/>
      </patternFill>
    </fill>
    <fill>
      <patternFill patternType="solid">
        <fgColor rgb="FFA0BDEF"/>
        <bgColor rgb="FFA0BDEF"/>
      </patternFill>
    </fill>
    <fill>
      <patternFill patternType="solid">
        <fgColor rgb="FFACC6F2"/>
        <bgColor rgb="FFACC6F2"/>
      </patternFill>
    </fill>
    <fill>
      <patternFill patternType="solid">
        <fgColor rgb="FFBBD0F5"/>
        <bgColor rgb="FFBBD0F5"/>
      </patternFill>
    </fill>
    <fill>
      <patternFill patternType="solid">
        <fgColor rgb="FFC1D5F7"/>
        <bgColor rgb="FFC1D5F7"/>
      </patternFill>
    </fill>
    <fill>
      <patternFill patternType="solid">
        <fgColor rgb="FFC3D6F7"/>
        <bgColor rgb="FFC3D6F7"/>
      </patternFill>
    </fill>
    <fill>
      <patternFill patternType="solid">
        <fgColor rgb="FFC2D5F7"/>
        <bgColor rgb="FFC2D5F7"/>
      </patternFill>
    </fill>
    <fill>
      <patternFill patternType="solid">
        <fgColor rgb="FF9ABAEE"/>
        <bgColor rgb="FF9ABAEE"/>
      </patternFill>
    </fill>
    <fill>
      <patternFill patternType="solid">
        <fgColor rgb="FFFCDBB2"/>
        <bgColor rgb="FFFCDBB2"/>
      </patternFill>
    </fill>
    <fill>
      <patternFill patternType="solid">
        <fgColor rgb="FFFDC372"/>
        <bgColor rgb="FFFDC372"/>
      </patternFill>
    </fill>
    <fill>
      <patternFill patternType="solid">
        <fgColor rgb="FF6FAB55"/>
        <bgColor rgb="FF6FAB55"/>
      </patternFill>
    </fill>
    <fill>
      <patternFill patternType="solid">
        <fgColor rgb="FF71AD58"/>
        <bgColor rgb="FF71AD58"/>
      </patternFill>
    </fill>
    <fill>
      <patternFill patternType="solid">
        <fgColor rgb="FF74AE5B"/>
        <bgColor rgb="FF74AE5B"/>
      </patternFill>
    </fill>
    <fill>
      <patternFill patternType="solid">
        <fgColor rgb="FF76B05E"/>
        <bgColor rgb="FF76B05E"/>
      </patternFill>
    </fill>
    <fill>
      <patternFill patternType="solid">
        <fgColor rgb="FF7BB364"/>
        <bgColor rgb="FF7BB364"/>
      </patternFill>
    </fill>
    <fill>
      <patternFill patternType="solid">
        <fgColor rgb="FF85B970"/>
        <bgColor rgb="FF85B970"/>
      </patternFill>
    </fill>
    <fill>
      <patternFill patternType="solid">
        <fgColor rgb="FF88BA73"/>
        <bgColor rgb="FF88BA73"/>
      </patternFill>
    </fill>
    <fill>
      <patternFill patternType="solid">
        <fgColor rgb="FF90B3EC"/>
        <bgColor rgb="FF90B3EC"/>
      </patternFill>
    </fill>
    <fill>
      <patternFill patternType="solid">
        <fgColor rgb="FFA2BFEF"/>
        <bgColor rgb="FFA2BFEF"/>
      </patternFill>
    </fill>
    <fill>
      <patternFill patternType="solid">
        <fgColor rgb="FFA7C3F1"/>
        <bgColor rgb="FFA7C3F1"/>
      </patternFill>
    </fill>
    <fill>
      <patternFill patternType="solid">
        <fgColor rgb="FFC4D7F7"/>
        <bgColor rgb="FFC4D7F7"/>
      </patternFill>
    </fill>
    <fill>
      <patternFill patternType="solid">
        <fgColor rgb="FFC5D7F7"/>
        <bgColor rgb="FFC5D7F7"/>
      </patternFill>
    </fill>
    <fill>
      <patternFill patternType="solid">
        <fgColor rgb="FF9EBDEF"/>
        <bgColor rgb="FF9EBDEF"/>
      </patternFill>
    </fill>
    <fill>
      <patternFill patternType="solid">
        <fgColor rgb="FFFCE0BF"/>
        <bgColor rgb="FFFCE0BF"/>
      </patternFill>
    </fill>
    <fill>
      <patternFill patternType="solid">
        <fgColor rgb="FFFCD6A5"/>
        <bgColor rgb="FFFCD6A5"/>
      </patternFill>
    </fill>
    <fill>
      <patternFill patternType="solid">
        <fgColor rgb="FFFCD198"/>
        <bgColor rgb="FFFCD198"/>
      </patternFill>
    </fill>
    <fill>
      <patternFill patternType="solid">
        <fgColor rgb="FFFDB347"/>
        <bgColor rgb="FFFDB347"/>
      </patternFill>
    </fill>
    <fill>
      <patternFill patternType="solid">
        <fgColor rgb="FF6DAA52"/>
        <bgColor rgb="FF6DAA52"/>
      </patternFill>
    </fill>
    <fill>
      <patternFill patternType="solid">
        <fgColor rgb="FF70AC56"/>
        <bgColor rgb="FF70AC56"/>
      </patternFill>
    </fill>
    <fill>
      <patternFill patternType="solid">
        <fgColor rgb="FF72AD59"/>
        <bgColor rgb="FF72AD59"/>
      </patternFill>
    </fill>
    <fill>
      <patternFill patternType="solid">
        <fgColor rgb="FF85B86E"/>
        <bgColor rgb="FF85B86E"/>
      </patternFill>
    </fill>
    <fill>
      <patternFill patternType="solid">
        <fgColor rgb="FF72AD58"/>
        <bgColor rgb="FF72AD58"/>
      </patternFill>
    </fill>
    <fill>
      <patternFill patternType="solid">
        <fgColor rgb="FF99B9ED"/>
        <bgColor rgb="FF99B9ED"/>
      </patternFill>
    </fill>
    <fill>
      <patternFill patternType="solid">
        <fgColor rgb="FFC6D8F8"/>
        <bgColor rgb="FFC6D8F8"/>
      </patternFill>
    </fill>
    <fill>
      <patternFill patternType="solid">
        <fgColor rgb="FFC7D9F8"/>
        <bgColor rgb="FFC7D9F8"/>
      </patternFill>
    </fill>
    <fill>
      <patternFill patternType="solid">
        <fgColor rgb="FFAFC8F3"/>
        <bgColor rgb="FFAFC8F3"/>
      </patternFill>
    </fill>
    <fill>
      <patternFill patternType="solid">
        <fgColor rgb="FFFCE5CC"/>
        <bgColor rgb="FFFCE5CC"/>
      </patternFill>
    </fill>
    <fill>
      <patternFill patternType="solid">
        <fgColor rgb="FFFCDBB1"/>
        <bgColor rgb="FFFCDBB1"/>
      </patternFill>
    </fill>
    <fill>
      <patternFill patternType="solid">
        <fgColor rgb="FFFCD6A4"/>
        <bgColor rgb="FFFCD6A4"/>
      </patternFill>
    </fill>
    <fill>
      <patternFill patternType="solid">
        <fgColor rgb="FFFCD197"/>
        <bgColor rgb="FFFCD197"/>
      </patternFill>
    </fill>
    <fill>
      <patternFill patternType="solid">
        <fgColor rgb="FFFCCC8A"/>
        <bgColor rgb="FFFCCC8A"/>
      </patternFill>
    </fill>
    <fill>
      <patternFill patternType="solid">
        <fgColor rgb="FFFDC87D"/>
        <bgColor rgb="FFFDC87D"/>
      </patternFill>
    </fill>
    <fill>
      <patternFill patternType="solid">
        <fgColor rgb="FFFDC371"/>
        <bgColor rgb="FFFDC371"/>
      </patternFill>
    </fill>
    <fill>
      <patternFill patternType="solid">
        <fgColor rgb="FFFDB345"/>
        <bgColor rgb="FFFDB345"/>
      </patternFill>
    </fill>
    <fill>
      <patternFill patternType="solid">
        <fgColor rgb="FFFDBD60"/>
        <bgColor rgb="FFFDBD60"/>
      </patternFill>
    </fill>
    <fill>
      <patternFill patternType="solid">
        <fgColor rgb="FFFCE3C6"/>
        <bgColor rgb="FFFCE3C6"/>
      </patternFill>
    </fill>
    <fill>
      <patternFill patternType="solid">
        <fgColor rgb="FF6BA951"/>
        <bgColor rgb="FF6BA951"/>
      </patternFill>
    </fill>
    <fill>
      <patternFill patternType="solid">
        <fgColor rgb="FF6EAB54"/>
        <bgColor rgb="FF6EAB54"/>
      </patternFill>
    </fill>
    <fill>
      <patternFill patternType="solid">
        <fgColor rgb="FF81B66B"/>
        <bgColor rgb="FF81B66B"/>
      </patternFill>
    </fill>
    <fill>
      <patternFill patternType="solid">
        <fgColor rgb="FF96B6ED"/>
        <bgColor rgb="FF96B6ED"/>
      </patternFill>
    </fill>
    <fill>
      <patternFill patternType="solid">
        <fgColor rgb="FF9BBAEE"/>
        <bgColor rgb="FF9BBAEE"/>
      </patternFill>
    </fill>
    <fill>
      <patternFill patternType="solid">
        <fgColor rgb="FFA0BEEF"/>
        <bgColor rgb="FFA0BEEF"/>
      </patternFill>
    </fill>
    <fill>
      <patternFill patternType="solid">
        <fgColor rgb="FFC5D8F8"/>
        <bgColor rgb="FFC5D8F8"/>
      </patternFill>
    </fill>
    <fill>
      <patternFill patternType="solid">
        <fgColor rgb="FFC8DAF8"/>
        <bgColor rgb="FFC8DAF8"/>
      </patternFill>
    </fill>
    <fill>
      <patternFill patternType="solid">
        <fgColor rgb="FFC8D9F8"/>
        <bgColor rgb="FFC8D9F8"/>
      </patternFill>
    </fill>
    <fill>
      <patternFill patternType="solid">
        <fgColor rgb="FF94B5EC"/>
        <bgColor rgb="FF94B5EC"/>
      </patternFill>
    </fill>
    <fill>
      <patternFill patternType="solid">
        <fgColor rgb="FFFCE5CB"/>
        <bgColor rgb="FFFCE5CB"/>
      </patternFill>
    </fill>
    <fill>
      <patternFill patternType="solid">
        <fgColor rgb="FFFCE0BD"/>
        <bgColor rgb="FFFCE0BD"/>
      </patternFill>
    </fill>
    <fill>
      <patternFill patternType="solid">
        <fgColor rgb="FFFCDBB0"/>
        <bgColor rgb="FFFCDBB0"/>
      </patternFill>
    </fill>
    <fill>
      <patternFill patternType="solid">
        <fgColor rgb="FFFCD6A3"/>
        <bgColor rgb="FFFCD6A3"/>
      </patternFill>
    </fill>
    <fill>
      <patternFill patternType="solid">
        <fgColor rgb="FFFCD196"/>
        <bgColor rgb="FFFCD196"/>
      </patternFill>
    </fill>
    <fill>
      <patternFill patternType="solid">
        <fgColor rgb="FFFDCC89"/>
        <bgColor rgb="FFFDCC89"/>
      </patternFill>
    </fill>
    <fill>
      <patternFill patternType="solid">
        <fgColor rgb="FFFDC77C"/>
        <bgColor rgb="FFFDC77C"/>
      </patternFill>
    </fill>
    <fill>
      <patternFill patternType="solid">
        <fgColor rgb="FFFDC370"/>
        <bgColor rgb="FFFDC370"/>
      </patternFill>
    </fill>
    <fill>
      <patternFill patternType="solid">
        <fgColor rgb="FFFDBF65"/>
        <bgColor rgb="FFFDBF65"/>
      </patternFill>
    </fill>
    <fill>
      <patternFill patternType="solid">
        <fgColor rgb="FFFDB448"/>
        <bgColor rgb="FFFDB448"/>
      </patternFill>
    </fill>
    <fill>
      <patternFill patternType="solid">
        <fgColor rgb="FFFDC677"/>
        <bgColor rgb="FFFDC677"/>
      </patternFill>
    </fill>
    <fill>
      <patternFill patternType="solid">
        <fgColor rgb="FF6AA84F"/>
        <bgColor rgb="FF6AA84F"/>
      </patternFill>
    </fill>
    <fill>
      <patternFill patternType="solid">
        <fgColor rgb="FF6DAA53"/>
        <bgColor rgb="FF6DAA53"/>
      </patternFill>
    </fill>
    <fill>
      <patternFill patternType="solid">
        <fgColor rgb="FF97B8ED"/>
        <bgColor rgb="FF97B8ED"/>
      </patternFill>
    </fill>
    <fill>
      <patternFill patternType="solid">
        <fgColor rgb="FFBCD1F6"/>
        <bgColor rgb="FFBCD1F6"/>
      </patternFill>
    </fill>
    <fill>
      <patternFill patternType="solid">
        <fgColor rgb="FFFCE4C9"/>
        <bgColor rgb="FFFCE4C9"/>
      </patternFill>
    </fill>
    <fill>
      <patternFill patternType="solid">
        <fgColor rgb="FFFCDFBC"/>
        <bgColor rgb="FFFCDFBC"/>
      </patternFill>
    </fill>
    <fill>
      <patternFill patternType="solid">
        <fgColor rgb="FFFCDAAE"/>
        <bgColor rgb="FFFCDAAE"/>
      </patternFill>
    </fill>
    <fill>
      <patternFill patternType="solid">
        <fgColor rgb="FFFCD5A1"/>
        <bgColor rgb="FFFCD5A1"/>
      </patternFill>
    </fill>
    <fill>
      <patternFill patternType="solid">
        <fgColor rgb="FFFCD094"/>
        <bgColor rgb="FFFCD094"/>
      </patternFill>
    </fill>
    <fill>
      <patternFill patternType="solid">
        <fgColor rgb="FFFDCB87"/>
        <bgColor rgb="FFFDCB87"/>
      </patternFill>
    </fill>
    <fill>
      <patternFill patternType="solid">
        <fgColor rgb="FFFDC77B"/>
        <bgColor rgb="FFFDC77B"/>
      </patternFill>
    </fill>
    <fill>
      <patternFill patternType="solid">
        <fgColor rgb="FFFDC26F"/>
        <bgColor rgb="FFFDC26F"/>
      </patternFill>
    </fill>
    <fill>
      <patternFill patternType="solid">
        <fgColor rgb="FFFDBE64"/>
        <bgColor rgb="FFFDBE64"/>
      </patternFill>
    </fill>
    <fill>
      <patternFill patternType="solid">
        <fgColor rgb="FFFDBB5A"/>
        <bgColor rgb="FFFDBB5A"/>
      </patternFill>
    </fill>
    <fill>
      <patternFill patternType="solid">
        <fgColor rgb="FFFDB54A"/>
        <bgColor rgb="FFFDB54A"/>
      </patternFill>
    </fill>
    <fill>
      <patternFill patternType="solid">
        <fgColor rgb="FFFEB344"/>
        <bgColor rgb="FFFEB344"/>
      </patternFill>
    </fill>
    <fill>
      <patternFill patternType="solid">
        <fgColor rgb="FFFDB750"/>
        <bgColor rgb="FFFDB750"/>
      </patternFill>
    </fill>
    <fill>
      <patternFill patternType="solid">
        <fgColor rgb="FFFDBD5F"/>
        <bgColor rgb="FFFDBD5F"/>
      </patternFill>
    </fill>
    <fill>
      <patternFill patternType="solid">
        <fgColor rgb="FFFDC577"/>
        <bgColor rgb="FFFDC577"/>
      </patternFill>
    </fill>
    <fill>
      <patternFill patternType="solid">
        <fgColor rgb="FFFCE3C5"/>
        <bgColor rgb="FFFCE3C5"/>
      </patternFill>
    </fill>
    <fill>
      <patternFill patternType="solid">
        <fgColor rgb="FF6BA950"/>
        <bgColor rgb="FF6BA950"/>
      </patternFill>
    </fill>
    <fill>
      <patternFill patternType="solid">
        <fgColor rgb="FF8ABB74"/>
        <bgColor rgb="FF8ABB74"/>
      </patternFill>
    </fill>
    <fill>
      <patternFill patternType="solid">
        <fgColor rgb="FFAEC7F2"/>
        <bgColor rgb="FFAEC7F2"/>
      </patternFill>
    </fill>
    <fill>
      <patternFill patternType="solid">
        <fgColor rgb="FFC4D6F7"/>
        <bgColor rgb="FFC4D6F7"/>
      </patternFill>
    </fill>
    <fill>
      <patternFill patternType="solid">
        <fgColor rgb="FFA6C2F1"/>
        <bgColor rgb="FFA6C2F1"/>
      </patternFill>
    </fill>
    <fill>
      <patternFill patternType="solid">
        <fgColor rgb="FFFCDEB9"/>
        <bgColor rgb="FFFCDEB9"/>
      </patternFill>
    </fill>
    <fill>
      <patternFill patternType="solid">
        <fgColor rgb="FFFCD9AC"/>
        <bgColor rgb="FFFCD9AC"/>
      </patternFill>
    </fill>
    <fill>
      <patternFill patternType="solid">
        <fgColor rgb="FFFCD49E"/>
        <bgColor rgb="FFFCD49E"/>
      </patternFill>
    </fill>
    <fill>
      <patternFill patternType="solid">
        <fgColor rgb="FFFCCF91"/>
        <bgColor rgb="FFFCCF91"/>
      </patternFill>
    </fill>
    <fill>
      <patternFill patternType="solid">
        <fgColor rgb="FFFDCA84"/>
        <bgColor rgb="FFFDCA84"/>
      </patternFill>
    </fill>
    <fill>
      <patternFill patternType="solid">
        <fgColor rgb="FFFDC16C"/>
        <bgColor rgb="FFFDC16C"/>
      </patternFill>
    </fill>
    <fill>
      <patternFill patternType="solid">
        <fgColor rgb="FFFDBE62"/>
        <bgColor rgb="FFFDBE62"/>
      </patternFill>
    </fill>
    <fill>
      <patternFill patternType="solid">
        <fgColor rgb="FFFDBA58"/>
        <bgColor rgb="FFFDBA58"/>
      </patternFill>
    </fill>
    <fill>
      <patternFill patternType="solid">
        <fgColor rgb="FFFEB345"/>
        <bgColor rgb="FFFEB345"/>
      </patternFill>
    </fill>
    <fill>
      <patternFill patternType="solid">
        <fgColor rgb="FFFEB244"/>
        <bgColor rgb="FFFEB244"/>
      </patternFill>
    </fill>
    <fill>
      <patternFill patternType="solid">
        <fgColor rgb="FFFDB74F"/>
        <bgColor rgb="FFFDB74F"/>
      </patternFill>
    </fill>
    <fill>
      <patternFill patternType="solid">
        <fgColor rgb="FFFDBC5F"/>
        <bgColor rgb="FFFDBC5F"/>
      </patternFill>
    </fill>
    <fill>
      <patternFill patternType="solid">
        <fgColor rgb="FFFDC576"/>
        <bgColor rgb="FFFDC576"/>
      </patternFill>
    </fill>
    <fill>
      <patternFill patternType="solid">
        <fgColor rgb="FFFCE2C5"/>
        <bgColor rgb="FFFCE2C5"/>
      </patternFill>
    </fill>
    <fill>
      <patternFill patternType="solid">
        <fgColor rgb="FF6CA951"/>
        <bgColor rgb="FF6CA951"/>
      </patternFill>
    </fill>
    <fill>
      <patternFill patternType="solid">
        <fgColor rgb="FF77B05F"/>
        <bgColor rgb="FF77B05F"/>
      </patternFill>
    </fill>
    <fill>
      <patternFill patternType="solid">
        <fgColor rgb="FF89BA73"/>
        <bgColor rgb="FF89BA73"/>
      </patternFill>
    </fill>
    <fill>
      <patternFill patternType="solid">
        <fgColor rgb="FF87BA72"/>
        <bgColor rgb="FF87BA72"/>
      </patternFill>
    </fill>
    <fill>
      <patternFill patternType="solid">
        <fgColor rgb="FFFCE2C4"/>
        <bgColor rgb="FFFCE2C4"/>
      </patternFill>
    </fill>
    <fill>
      <patternFill patternType="solid">
        <fgColor rgb="FFFCDDB6"/>
        <bgColor rgb="FFFCDDB6"/>
      </patternFill>
    </fill>
    <fill>
      <patternFill patternType="solid">
        <fgColor rgb="FFFCD8A8"/>
        <bgColor rgb="FFFCD8A8"/>
      </patternFill>
    </fill>
    <fill>
      <patternFill patternType="solid">
        <fgColor rgb="FFFCD39B"/>
        <bgColor rgb="FFFCD39B"/>
      </patternFill>
    </fill>
    <fill>
      <patternFill patternType="solid">
        <fgColor rgb="FFFCCE8D"/>
        <bgColor rgb="FFFCCE8D"/>
      </patternFill>
    </fill>
    <fill>
      <patternFill patternType="solid">
        <fgColor rgb="FFFDC981"/>
        <bgColor rgb="FFFDC981"/>
      </patternFill>
    </fill>
    <fill>
      <patternFill patternType="solid">
        <fgColor rgb="FFFDC474"/>
        <bgColor rgb="FFFDC474"/>
      </patternFill>
    </fill>
    <fill>
      <patternFill patternType="solid">
        <fgColor rgb="FFFDC069"/>
        <bgColor rgb="FFFDC069"/>
      </patternFill>
    </fill>
    <fill>
      <patternFill patternType="solid">
        <fgColor rgb="FFFDBC5E"/>
        <bgColor rgb="FFFDBC5E"/>
      </patternFill>
    </fill>
    <fill>
      <patternFill patternType="solid">
        <fgColor rgb="FFFDB955"/>
        <bgColor rgb="FFFDB955"/>
      </patternFill>
    </fill>
    <fill>
      <patternFill patternType="solid">
        <fgColor rgb="FFFDB64D"/>
        <bgColor rgb="FFFDB64D"/>
      </patternFill>
    </fill>
    <fill>
      <patternFill patternType="solid">
        <fgColor rgb="FFFEB243"/>
        <bgColor rgb="FFFEB243"/>
      </patternFill>
    </fill>
    <fill>
      <patternFill patternType="solid">
        <fgColor rgb="FFFEB242"/>
        <bgColor rgb="FFFEB242"/>
      </patternFill>
    </fill>
    <fill>
      <patternFill patternType="solid">
        <fgColor rgb="FFFDB64E"/>
        <bgColor rgb="FFFDB64E"/>
      </patternFill>
    </fill>
    <fill>
      <patternFill patternType="solid">
        <fgColor rgb="FFFDBC5D"/>
        <bgColor rgb="FFFDBC5D"/>
      </patternFill>
    </fill>
    <fill>
      <patternFill patternType="solid">
        <fgColor rgb="FFFDC575"/>
        <bgColor rgb="FFFDC575"/>
      </patternFill>
    </fill>
    <fill>
      <patternFill patternType="solid">
        <fgColor rgb="FFFCE2C3"/>
        <bgColor rgb="FFFCE2C3"/>
      </patternFill>
    </fill>
    <fill>
      <patternFill patternType="solid">
        <fgColor rgb="FFBFD4F6"/>
        <bgColor rgb="FFBFD4F6"/>
      </patternFill>
    </fill>
    <fill>
      <patternFill patternType="solid">
        <fgColor rgb="FFC7D8F8"/>
        <bgColor rgb="FFC7D8F8"/>
      </patternFill>
    </fill>
    <fill>
      <patternFill patternType="solid">
        <fgColor rgb="FFFCD195"/>
        <bgColor rgb="FFFCD195"/>
      </patternFill>
    </fill>
    <fill>
      <patternFill patternType="solid">
        <fgColor rgb="FFFDCC88"/>
        <bgColor rgb="FFFDCC88"/>
      </patternFill>
    </fill>
    <fill>
      <patternFill patternType="solid">
        <fgColor rgb="FFFDBE63"/>
        <bgColor rgb="FFFDBE63"/>
      </patternFill>
    </fill>
    <fill>
      <patternFill patternType="solid">
        <fgColor rgb="FFFDBA59"/>
        <bgColor rgb="FFFDBA59"/>
      </patternFill>
    </fill>
    <fill>
      <patternFill patternType="solid">
        <fgColor rgb="FFFEB140"/>
        <bgColor rgb="FFFEB140"/>
      </patternFill>
    </fill>
    <fill>
      <patternFill patternType="solid">
        <fgColor rgb="FFFDB54C"/>
        <bgColor rgb="FFFDB54C"/>
      </patternFill>
    </fill>
    <fill>
      <patternFill patternType="solid">
        <fgColor rgb="FFFCE1C1"/>
        <bgColor rgb="FFFCE1C1"/>
      </patternFill>
    </fill>
    <fill>
      <patternFill patternType="solid">
        <fgColor rgb="FF8FBE7A"/>
        <bgColor rgb="FF8FBE7A"/>
      </patternFill>
    </fill>
    <fill>
      <patternFill patternType="solid">
        <fgColor rgb="FF92B4EC"/>
        <bgColor rgb="FF92B4EC"/>
      </patternFill>
    </fill>
    <fill>
      <patternFill patternType="solid">
        <fgColor rgb="FFC1D4F7"/>
        <bgColor rgb="FFC1D4F7"/>
      </patternFill>
    </fill>
    <fill>
      <patternFill patternType="solid">
        <fgColor rgb="FFFCD8AA"/>
        <bgColor rgb="FFFCD8AA"/>
      </patternFill>
    </fill>
    <fill>
      <patternFill patternType="solid">
        <fgColor rgb="FFFCD39C"/>
        <bgColor rgb="FFFCD39C"/>
      </patternFill>
    </fill>
    <fill>
      <patternFill patternType="solid">
        <fgColor rgb="FFFCCE8E"/>
        <bgColor rgb="FFFCCE8E"/>
      </patternFill>
    </fill>
    <fill>
      <patternFill patternType="solid">
        <fgColor rgb="FFFDC980"/>
        <bgColor rgb="FFFDC980"/>
      </patternFill>
    </fill>
    <fill>
      <patternFill patternType="solid">
        <fgColor rgb="FFFDC473"/>
        <bgColor rgb="FFFDC473"/>
      </patternFill>
    </fill>
    <fill>
      <patternFill patternType="solid">
        <fgColor rgb="FFFDC067"/>
        <bgColor rgb="FFFDC067"/>
      </patternFill>
    </fill>
    <fill>
      <patternFill patternType="solid">
        <fgColor rgb="FFFEB241"/>
        <bgColor rgb="FFFEB241"/>
      </patternFill>
    </fill>
    <fill>
      <patternFill patternType="solid">
        <fgColor rgb="FFFEB03D"/>
        <bgColor rgb="FFFEB03D"/>
      </patternFill>
    </fill>
    <fill>
      <patternFill patternType="solid">
        <fgColor rgb="FFFEAF3A"/>
        <bgColor rgb="FFFEAF3A"/>
      </patternFill>
    </fill>
    <fill>
      <patternFill patternType="solid">
        <fgColor rgb="FFFEAF3B"/>
        <bgColor rgb="FFFEAF3B"/>
      </patternFill>
    </fill>
    <fill>
      <patternFill patternType="solid">
        <fgColor rgb="FFFDC36F"/>
        <bgColor rgb="FFFDC36F"/>
      </patternFill>
    </fill>
    <fill>
      <patternFill patternType="solid">
        <fgColor rgb="FFFCE0BE"/>
        <bgColor rgb="FFFCE0BE"/>
      </patternFill>
    </fill>
    <fill>
      <patternFill patternType="solid">
        <fgColor rgb="FF94C180"/>
        <bgColor rgb="FF94C180"/>
      </patternFill>
    </fill>
    <fill>
      <patternFill patternType="solid">
        <fgColor rgb="FF98C385"/>
        <bgColor rgb="FF98C385"/>
      </patternFill>
    </fill>
    <fill>
      <patternFill patternType="solid">
        <fgColor rgb="FF8CB0EB"/>
        <bgColor rgb="FF8CB0EB"/>
      </patternFill>
    </fill>
    <fill>
      <patternFill patternType="solid">
        <fgColor rgb="FFABC6F2"/>
        <bgColor rgb="FFABC6F2"/>
      </patternFill>
    </fill>
    <fill>
      <patternFill patternType="solid">
        <fgColor rgb="FF82A9E8"/>
        <bgColor rgb="FF82A9E8"/>
      </patternFill>
    </fill>
    <fill>
      <patternFill patternType="solid">
        <fgColor rgb="FFFCD5A2"/>
        <bgColor rgb="FFFCD5A2"/>
      </patternFill>
    </fill>
    <fill>
      <patternFill patternType="solid">
        <fgColor rgb="FFFCD093"/>
        <bgColor rgb="FFFCD093"/>
      </patternFill>
    </fill>
    <fill>
      <patternFill patternType="solid">
        <fgColor rgb="FFFDCA85"/>
        <bgColor rgb="FFFDCA85"/>
      </patternFill>
    </fill>
    <fill>
      <patternFill patternType="solid">
        <fgColor rgb="FFFEB03F"/>
        <bgColor rgb="FFFEB03F"/>
      </patternFill>
    </fill>
    <fill>
      <patternFill patternType="solid">
        <fgColor rgb="FFFEAE38"/>
        <bgColor rgb="FFFEAE38"/>
      </patternFill>
    </fill>
    <fill>
      <patternFill patternType="solid">
        <fgColor rgb="FFFEAC33"/>
        <bgColor rgb="FFFEAC33"/>
      </patternFill>
    </fill>
    <fill>
      <patternFill patternType="solid">
        <fgColor rgb="FFFEAC32"/>
        <bgColor rgb="FFFEAC32"/>
      </patternFill>
    </fill>
    <fill>
      <patternFill patternType="solid">
        <fgColor rgb="FFFEAE39"/>
        <bgColor rgb="FFFEAE39"/>
      </patternFill>
    </fill>
    <fill>
      <patternFill patternType="solid">
        <fgColor rgb="FFFDB853"/>
        <bgColor rgb="FFFDB853"/>
      </patternFill>
    </fill>
    <fill>
      <patternFill patternType="solid">
        <fgColor rgb="FFFDC16B"/>
        <bgColor rgb="FFFDC16B"/>
      </patternFill>
    </fill>
    <fill>
      <patternFill patternType="solid">
        <fgColor rgb="FFFCCD8C"/>
        <bgColor rgb="FFFCCD8C"/>
      </patternFill>
    </fill>
    <fill>
      <patternFill patternType="solid">
        <fgColor rgb="FF96C283"/>
        <bgColor rgb="FF96C283"/>
      </patternFill>
    </fill>
    <fill>
      <patternFill patternType="solid">
        <fgColor rgb="FF9AC588"/>
        <bgColor rgb="FF9AC588"/>
      </patternFill>
    </fill>
    <fill>
      <patternFill patternType="solid">
        <fgColor rgb="FFA0C88F"/>
        <bgColor rgb="FFA0C88F"/>
      </patternFill>
    </fill>
    <fill>
      <patternFill patternType="solid">
        <fgColor rgb="FFA4C1F0"/>
        <bgColor rgb="FFA4C1F0"/>
      </patternFill>
    </fill>
    <fill>
      <patternFill patternType="solid">
        <fgColor rgb="FFB8CEF5"/>
        <bgColor rgb="FFB8CEF5"/>
      </patternFill>
    </fill>
    <fill>
      <patternFill patternType="solid">
        <fgColor rgb="FFB4CCF4"/>
        <bgColor rgb="FFB4CCF4"/>
      </patternFill>
    </fill>
    <fill>
      <patternFill patternType="solid">
        <fgColor rgb="FF8AAFEA"/>
        <bgColor rgb="FF8AAFEA"/>
      </patternFill>
    </fill>
    <fill>
      <patternFill patternType="solid">
        <fgColor rgb="FF77A1E6"/>
        <bgColor rgb="FF77A1E6"/>
      </patternFill>
    </fill>
    <fill>
      <patternFill patternType="solid">
        <fgColor rgb="FFFCD7A6"/>
        <bgColor rgb="FFFCD7A6"/>
      </patternFill>
    </fill>
    <fill>
      <patternFill patternType="solid">
        <fgColor rgb="FFFDC679"/>
        <bgColor rgb="FFFDC679"/>
      </patternFill>
    </fill>
    <fill>
      <patternFill patternType="solid">
        <fgColor rgb="FFFDC16A"/>
        <bgColor rgb="FFFDC16A"/>
      </patternFill>
    </fill>
    <fill>
      <patternFill patternType="solid">
        <fgColor rgb="FFFEAC31"/>
        <bgColor rgb="FFFEAC31"/>
      </patternFill>
    </fill>
    <fill>
      <patternFill patternType="solid">
        <fgColor rgb="FFFEA92B"/>
        <bgColor rgb="FFFEA92B"/>
      </patternFill>
    </fill>
    <fill>
      <patternFill patternType="solid">
        <fgColor rgb="FFFEA827"/>
        <bgColor rgb="FFFEA827"/>
      </patternFill>
    </fill>
    <fill>
      <patternFill patternType="solid">
        <fgColor rgb="FFFEA726"/>
        <bgColor rgb="FFFEA726"/>
      </patternFill>
    </fill>
    <fill>
      <patternFill patternType="solid">
        <fgColor rgb="FFFEA828"/>
        <bgColor rgb="FFFEA828"/>
      </patternFill>
    </fill>
    <fill>
      <patternFill patternType="solid">
        <fgColor rgb="FFFEAB2F"/>
        <bgColor rgb="FFFEAB2F"/>
      </patternFill>
    </fill>
    <fill>
      <patternFill patternType="solid">
        <fgColor rgb="FFFDB64C"/>
        <bgColor rgb="FFFDB64C"/>
      </patternFill>
    </fill>
    <fill>
      <patternFill patternType="solid">
        <fgColor rgb="FFFDBF64"/>
        <bgColor rgb="FFFDBF64"/>
      </patternFill>
    </fill>
    <fill>
      <patternFill patternType="solid">
        <fgColor rgb="FFFDCB86"/>
        <bgColor rgb="FFFDCB86"/>
      </patternFill>
    </fill>
    <fill>
      <patternFill patternType="solid">
        <fgColor rgb="FF9DC68B"/>
        <bgColor rgb="FF9DC68B"/>
      </patternFill>
    </fill>
    <fill>
      <patternFill patternType="solid">
        <fgColor rgb="FFA5CB95"/>
        <bgColor rgb="FFA5CB95"/>
      </patternFill>
    </fill>
    <fill>
      <patternFill patternType="solid">
        <fgColor rgb="FFA7CC97"/>
        <bgColor rgb="FFA7CC97"/>
      </patternFill>
    </fill>
    <fill>
      <patternFill patternType="solid">
        <fgColor rgb="FFA9CD99"/>
        <bgColor rgb="FFA9CD99"/>
      </patternFill>
    </fill>
    <fill>
      <patternFill patternType="solid">
        <fgColor rgb="FFAACE9B"/>
        <bgColor rgb="FFAACE9B"/>
      </patternFill>
    </fill>
    <fill>
      <patternFill patternType="solid">
        <fgColor rgb="FFACCF9D"/>
        <bgColor rgb="FFACCF9D"/>
      </patternFill>
    </fill>
    <fill>
      <patternFill patternType="solid">
        <fgColor rgb="FFADD09F"/>
        <bgColor rgb="FFADD09F"/>
      </patternFill>
    </fill>
    <fill>
      <patternFill patternType="solid">
        <fgColor rgb="FFAED1A0"/>
        <bgColor rgb="FFAED1A0"/>
      </patternFill>
    </fill>
    <fill>
      <patternFill patternType="solid">
        <fgColor rgb="FFAED09F"/>
        <bgColor rgb="FFAED09F"/>
      </patternFill>
    </fill>
    <fill>
      <patternFill patternType="solid">
        <fgColor rgb="FFA9CE9A"/>
        <bgColor rgb="FFA9CE9A"/>
      </patternFill>
    </fill>
    <fill>
      <patternFill patternType="solid">
        <fgColor rgb="FFA4CB94"/>
        <bgColor rgb="FFA4CB94"/>
      </patternFill>
    </fill>
    <fill>
      <patternFill patternType="solid">
        <fgColor rgb="FF76A0E5"/>
        <bgColor rgb="FF76A0E5"/>
      </patternFill>
    </fill>
    <fill>
      <patternFill patternType="solid">
        <fgColor rgb="FF7DA6E7"/>
        <bgColor rgb="FF7DA6E7"/>
      </patternFill>
    </fill>
    <fill>
      <patternFill patternType="solid">
        <fgColor rgb="FFA6C1F0"/>
        <bgColor rgb="FFA6C1F0"/>
      </patternFill>
    </fill>
    <fill>
      <patternFill patternType="solid">
        <fgColor rgb="FF7CA5E7"/>
        <bgColor rgb="FF7CA5E7"/>
      </patternFill>
    </fill>
    <fill>
      <patternFill patternType="solid">
        <fgColor rgb="FF6896E2"/>
        <bgColor rgb="FF6896E2"/>
      </patternFill>
    </fill>
    <fill>
      <patternFill patternType="solid">
        <fgColor rgb="FFFEB13F"/>
        <bgColor rgb="FFFEB13F"/>
      </patternFill>
    </fill>
    <fill>
      <patternFill patternType="solid">
        <fgColor rgb="FFFEA829"/>
        <bgColor rgb="FFFEA829"/>
      </patternFill>
    </fill>
    <fill>
      <patternFill patternType="solid">
        <fgColor rgb="FFFEA520"/>
        <bgColor rgb="FFFEA520"/>
      </patternFill>
    </fill>
    <fill>
      <patternFill patternType="solid">
        <fgColor rgb="FFFEA31A"/>
        <bgColor rgb="FFFEA31A"/>
      </patternFill>
    </fill>
    <fill>
      <patternFill patternType="solid">
        <fgColor rgb="FFFEA216"/>
        <bgColor rgb="FFFEA216"/>
      </patternFill>
    </fill>
    <fill>
      <patternFill patternType="solid">
        <fgColor rgb="FFFEA116"/>
        <bgColor rgb="FFFEA116"/>
      </patternFill>
    </fill>
    <fill>
      <patternFill patternType="solid">
        <fgColor rgb="FFFEA319"/>
        <bgColor rgb="FFFEA319"/>
      </patternFill>
    </fill>
    <fill>
      <patternFill patternType="solid">
        <fgColor rgb="FFFEA521"/>
        <bgColor rgb="FFFEA521"/>
      </patternFill>
    </fill>
    <fill>
      <patternFill patternType="solid">
        <fgColor rgb="FFFEAA2E"/>
        <bgColor rgb="FFFEAA2E"/>
      </patternFill>
    </fill>
    <fill>
      <patternFill patternType="solid">
        <fgColor rgb="FFFEB141"/>
        <bgColor rgb="FFFEB141"/>
      </patternFill>
    </fill>
    <fill>
      <patternFill patternType="solid">
        <fgColor rgb="FFFCD9AB"/>
        <bgColor rgb="FFFCD9AB"/>
      </patternFill>
    </fill>
    <fill>
      <patternFill patternType="solid">
        <fgColor rgb="FFAFD1A1"/>
        <bgColor rgb="FFAFD1A1"/>
      </patternFill>
    </fill>
    <fill>
      <patternFill patternType="solid">
        <fgColor rgb="FFB1D2A3"/>
        <bgColor rgb="FFB1D2A3"/>
      </patternFill>
    </fill>
    <fill>
      <patternFill patternType="solid">
        <fgColor rgb="FFB3D4A6"/>
        <bgColor rgb="FFB3D4A6"/>
      </patternFill>
    </fill>
    <fill>
      <patternFill patternType="solid">
        <fgColor rgb="FFB5D5A8"/>
        <bgColor rgb="FFB5D5A8"/>
      </patternFill>
    </fill>
    <fill>
      <patternFill patternType="solid">
        <fgColor rgb="FFB7D6AA"/>
        <bgColor rgb="FFB7D6AA"/>
      </patternFill>
    </fill>
    <fill>
      <patternFill patternType="solid">
        <fgColor rgb="FFB8D7AC"/>
        <bgColor rgb="FFB8D7AC"/>
      </patternFill>
    </fill>
    <fill>
      <patternFill patternType="solid">
        <fgColor rgb="FFBAD8AE"/>
        <bgColor rgb="FFBAD8AE"/>
      </patternFill>
    </fill>
    <fill>
      <patternFill patternType="solid">
        <fgColor rgb="FFBCD9B0"/>
        <bgColor rgb="FFBCD9B0"/>
      </patternFill>
    </fill>
    <fill>
      <patternFill patternType="solid">
        <fgColor rgb="FFBDDAB2"/>
        <bgColor rgb="FFBDDAB2"/>
      </patternFill>
    </fill>
    <fill>
      <patternFill patternType="solid">
        <fgColor rgb="FFBFDBB4"/>
        <bgColor rgb="FFBFDBB4"/>
      </patternFill>
    </fill>
    <fill>
      <patternFill patternType="solid">
        <fgColor rgb="FFC0DBB5"/>
        <bgColor rgb="FFC0DBB5"/>
      </patternFill>
    </fill>
    <fill>
      <patternFill patternType="solid">
        <fgColor rgb="FFC1DCB6"/>
        <bgColor rgb="FFC1DCB6"/>
      </patternFill>
    </fill>
    <fill>
      <patternFill patternType="solid">
        <fgColor rgb="FFBEDAB3"/>
        <bgColor rgb="FFBEDAB3"/>
      </patternFill>
    </fill>
    <fill>
      <patternFill patternType="solid">
        <fgColor rgb="FFBBD8AF"/>
        <bgColor rgb="FFBBD8AF"/>
      </patternFill>
    </fill>
    <fill>
      <patternFill patternType="solid">
        <fgColor rgb="FF6594E2"/>
        <bgColor rgb="FF6594E2"/>
      </patternFill>
    </fill>
    <fill>
      <patternFill patternType="solid">
        <fgColor rgb="FF6D9AE3"/>
        <bgColor rgb="FF6D9AE3"/>
      </patternFill>
    </fill>
    <fill>
      <patternFill patternType="solid">
        <fgColor rgb="FF75A0E5"/>
        <bgColor rgb="FF75A0E5"/>
      </patternFill>
    </fill>
    <fill>
      <patternFill patternType="solid">
        <fgColor rgb="FF6A98E3"/>
        <bgColor rgb="FF6A98E3"/>
      </patternFill>
    </fill>
    <fill>
      <patternFill patternType="solid">
        <fgColor rgb="FF5489DE"/>
        <bgColor rgb="FF5489DE"/>
      </patternFill>
    </fill>
    <fill>
      <patternFill patternType="solid">
        <fgColor rgb="FFFDB956"/>
        <bgColor rgb="FFFDB956"/>
      </patternFill>
    </fill>
    <fill>
      <patternFill patternType="solid">
        <fgColor rgb="FFFEA92A"/>
        <bgColor rgb="FFFEA92A"/>
      </patternFill>
    </fill>
    <fill>
      <patternFill patternType="solid">
        <fgColor rgb="FFFEA41E"/>
        <bgColor rgb="FFFEA41E"/>
      </patternFill>
    </fill>
    <fill>
      <patternFill patternType="solid">
        <fgColor rgb="FFFEA013"/>
        <bgColor rgb="FFFEA013"/>
      </patternFill>
    </fill>
    <fill>
      <patternFill patternType="solid">
        <fgColor rgb="FFFE9D0A"/>
        <bgColor rgb="FFFE9D0A"/>
      </patternFill>
    </fill>
    <fill>
      <patternFill patternType="solid">
        <fgColor rgb="FFFE9B04"/>
        <bgColor rgb="FFFE9B04"/>
      </patternFill>
    </fill>
    <fill>
      <patternFill patternType="solid">
        <fgColor rgb="FFFF9900"/>
        <bgColor rgb="FFFF9900"/>
      </patternFill>
    </fill>
    <fill>
      <patternFill patternType="solid">
        <fgColor rgb="FFFE9A01"/>
        <bgColor rgb="FFFE9A01"/>
      </patternFill>
    </fill>
    <fill>
      <patternFill patternType="solid">
        <fgColor rgb="FFFE9B05"/>
        <bgColor rgb="FFFE9B05"/>
      </patternFill>
    </fill>
    <fill>
      <patternFill patternType="solid">
        <fgColor rgb="FFFE9E0D"/>
        <bgColor rgb="FFFE9E0D"/>
      </patternFill>
    </fill>
    <fill>
      <patternFill patternType="solid">
        <fgColor rgb="FFFEA41C"/>
        <bgColor rgb="FFFEA41C"/>
      </patternFill>
    </fill>
    <fill>
      <patternFill patternType="solid">
        <fgColor rgb="FFFEAB30"/>
        <bgColor rgb="FFFEAB30"/>
      </patternFill>
    </fill>
    <fill>
      <patternFill patternType="solid">
        <fgColor rgb="FFFCD4A0"/>
        <bgColor rgb="FFFCD4A0"/>
      </patternFill>
    </fill>
    <fill>
      <patternFill patternType="solid">
        <fgColor rgb="FFC7E0BE"/>
        <bgColor rgb="FFC7E0BE"/>
      </patternFill>
    </fill>
    <fill>
      <patternFill patternType="solid">
        <fgColor rgb="FFC9E1C0"/>
        <bgColor rgb="FFC9E1C0"/>
      </patternFill>
    </fill>
    <fill>
      <patternFill patternType="solid">
        <fgColor rgb="FFCBE2C2"/>
        <bgColor rgb="FFCBE2C2"/>
      </patternFill>
    </fill>
    <fill>
      <patternFill patternType="solid">
        <fgColor rgb="FFCDE3C4"/>
        <bgColor rgb="FFCDE3C4"/>
      </patternFill>
    </fill>
    <fill>
      <patternFill patternType="solid">
        <fgColor rgb="FFCEE4C6"/>
        <bgColor rgb="FFCEE4C6"/>
      </patternFill>
    </fill>
    <fill>
      <patternFill patternType="solid">
        <fgColor rgb="FFD0E5C8"/>
        <bgColor rgb="FFD0E5C8"/>
      </patternFill>
    </fill>
    <fill>
      <patternFill patternType="solid">
        <fgColor rgb="FFD2E6CA"/>
        <bgColor rgb="FFD2E6CA"/>
      </patternFill>
    </fill>
    <fill>
      <patternFill patternType="solid">
        <fgColor rgb="FFD3E7CC"/>
        <bgColor rgb="FFD3E7CC"/>
      </patternFill>
    </fill>
    <fill>
      <patternFill patternType="solid">
        <fgColor rgb="FFD5E8CE"/>
        <bgColor rgb="FFD5E8CE"/>
      </patternFill>
    </fill>
    <fill>
      <patternFill patternType="solid">
        <fgColor rgb="FFD6E9D0"/>
        <bgColor rgb="FFD6E9D0"/>
      </patternFill>
    </fill>
    <fill>
      <patternFill patternType="solid">
        <fgColor rgb="FFD8E9D1"/>
        <bgColor rgb="FFD8E9D1"/>
      </patternFill>
    </fill>
    <fill>
      <patternFill patternType="solid">
        <fgColor rgb="FFD9EAD2"/>
        <bgColor rgb="FFD9EAD2"/>
      </patternFill>
    </fill>
    <fill>
      <patternFill patternType="solid">
        <fgColor rgb="FFD8EAD2"/>
        <bgColor rgb="FFD8EAD2"/>
      </patternFill>
    </fill>
    <fill>
      <patternFill patternType="solid">
        <fgColor rgb="FFCFE4C7"/>
        <bgColor rgb="FFCFE4C7"/>
      </patternFill>
    </fill>
    <fill>
      <patternFill patternType="solid">
        <fgColor rgb="FF4F85DD"/>
        <bgColor rgb="FF4F85DD"/>
      </patternFill>
    </fill>
    <fill>
      <patternFill patternType="solid">
        <fgColor rgb="FF588CDF"/>
        <bgColor rgb="FF588CDF"/>
      </patternFill>
    </fill>
    <fill>
      <patternFill patternType="solid">
        <fgColor rgb="FF6192E1"/>
        <bgColor rgb="FF6192E1"/>
      </patternFill>
    </fill>
    <fill>
      <patternFill patternType="solid">
        <fgColor rgb="FF729EE5"/>
        <bgColor rgb="FF729EE5"/>
      </patternFill>
    </fill>
    <fill>
      <patternFill patternType="solid">
        <fgColor rgb="FF7AA3E6"/>
        <bgColor rgb="FF7AA3E6"/>
      </patternFill>
    </fill>
    <fill>
      <patternFill patternType="solid">
        <fgColor rgb="FF81A8E8"/>
        <bgColor rgb="FF81A8E8"/>
      </patternFill>
    </fill>
    <fill>
      <patternFill patternType="solid">
        <fgColor rgb="FF87ACE9"/>
        <bgColor rgb="FF87ACE9"/>
      </patternFill>
    </fill>
    <fill>
      <patternFill patternType="solid">
        <fgColor rgb="FF90B3EB"/>
        <bgColor rgb="FF90B3EB"/>
      </patternFill>
    </fill>
    <fill>
      <patternFill patternType="solid">
        <fgColor rgb="FF93B4EC"/>
        <bgColor rgb="FF93B4EC"/>
      </patternFill>
    </fill>
    <fill>
      <patternFill patternType="solid">
        <fgColor rgb="FF3C78D8"/>
        <bgColor rgb="FF3C78D8"/>
      </patternFill>
    </fill>
    <fill>
      <patternFill patternType="solid">
        <fgColor rgb="FFA4C2F4"/>
        <bgColor rgb="FFA4C2F4"/>
      </patternFill>
    </fill>
  </fills>
  <borders count="1">
    <border/>
  </borders>
  <cellStyleXfs count="1">
    <xf borderId="0" fillId="0" fontId="0" numFmtId="0" applyAlignment="1" applyFont="1"/>
  </cellStyleXfs>
  <cellXfs count="496">
    <xf borderId="0" fillId="0" fontId="0" numFmtId="0" xfId="0" applyAlignment="1" applyFont="1">
      <alignment readingOrder="0" shrinkToFit="0" vertical="bottom" wrapText="0"/>
    </xf>
    <xf borderId="0" fillId="2" fontId="1" numFmtId="0" xfId="0" applyAlignment="1" applyFill="1" applyFont="1">
      <alignment vertical="bottom"/>
    </xf>
    <xf borderId="0" fillId="3" fontId="1" numFmtId="0" xfId="0" applyAlignment="1" applyFill="1" applyFont="1">
      <alignment readingOrder="0" vertical="bottom"/>
    </xf>
    <xf borderId="0" fillId="4" fontId="1" numFmtId="0" xfId="0" applyAlignment="1" applyFill="1" applyFont="1">
      <alignment readingOrder="0" vertical="bottom"/>
    </xf>
    <xf borderId="0" fillId="5" fontId="1" numFmtId="0" xfId="0" applyAlignment="1" applyFill="1" applyFont="1">
      <alignment readingOrder="0" vertical="bottom"/>
    </xf>
    <xf borderId="0" fillId="6" fontId="1" numFmtId="0" xfId="0" applyAlignment="1" applyFill="1" applyFont="1">
      <alignment readingOrder="0" vertical="bottom"/>
    </xf>
    <xf borderId="0" fillId="6" fontId="1" numFmtId="0" xfId="0" applyAlignment="1" applyFont="1">
      <alignment horizontal="right" vertical="bottom"/>
    </xf>
    <xf borderId="0" fillId="2" fontId="1" numFmtId="0" xfId="0" applyAlignment="1" applyFont="1">
      <alignment readingOrder="0" vertical="bottom"/>
    </xf>
    <xf borderId="0" fillId="2" fontId="1" numFmtId="0" xfId="0" applyFont="1"/>
    <xf borderId="0" fillId="0" fontId="2" numFmtId="0" xfId="0" applyAlignment="1" applyFont="1">
      <alignment vertical="bottom"/>
    </xf>
    <xf borderId="0" fillId="2" fontId="3" numFmtId="0" xfId="0" applyAlignment="1" applyFont="1">
      <alignment readingOrder="0" vertical="bottom"/>
    </xf>
    <xf borderId="0" fillId="6"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7" fontId="1" numFmtId="0" xfId="0" applyAlignment="1" applyFill="1" applyFont="1">
      <alignment readingOrder="0" vertical="bottom"/>
    </xf>
    <xf borderId="0" fillId="7" fontId="1" numFmtId="0" xfId="0" applyAlignment="1" applyFont="1">
      <alignment vertical="bottom"/>
    </xf>
    <xf borderId="0" fillId="8" fontId="1" numFmtId="0" xfId="0" applyAlignment="1" applyFill="1" applyFont="1">
      <alignment horizontal="right" readingOrder="0" vertical="bottom"/>
    </xf>
    <xf borderId="0" fillId="8" fontId="1" numFmtId="0" xfId="0" applyAlignment="1" applyFont="1">
      <alignment horizontal="right" vertical="bottom"/>
    </xf>
    <xf borderId="0" fillId="8" fontId="1" numFmtId="0" xfId="0" applyAlignment="1" applyFont="1">
      <alignment vertical="bottom"/>
    </xf>
    <xf borderId="0" fillId="9" fontId="1" numFmtId="0" xfId="0" applyAlignment="1" applyFill="1" applyFont="1">
      <alignment readingOrder="0" vertical="bottom"/>
    </xf>
    <xf borderId="0" fillId="9" fontId="1" numFmtId="0" xfId="0" applyAlignment="1" applyFont="1">
      <alignment horizontal="right" vertical="bottom"/>
    </xf>
    <xf borderId="0" fillId="2" fontId="4" numFmtId="0" xfId="0" applyFont="1"/>
    <xf borderId="0" fillId="0" fontId="1" numFmtId="0" xfId="0" applyAlignment="1" applyFont="1">
      <alignment readingOrder="0" vertical="bottom"/>
    </xf>
    <xf borderId="0" fillId="10" fontId="1" numFmtId="0" xfId="0" applyAlignment="1" applyFill="1" applyFont="1">
      <alignment readingOrder="0" vertical="bottom"/>
    </xf>
    <xf borderId="0" fillId="4" fontId="1" numFmtId="164" xfId="0" applyAlignment="1" applyFont="1" applyNumberFormat="1">
      <alignment readingOrder="0" vertical="bottom"/>
    </xf>
    <xf borderId="0" fillId="4" fontId="1" numFmtId="0" xfId="0" applyAlignment="1" applyFont="1">
      <alignment horizontal="right" vertical="bottom"/>
    </xf>
    <xf borderId="0" fillId="11" fontId="1" numFmtId="0" xfId="0" applyAlignment="1" applyFill="1" applyFont="1">
      <alignment readingOrder="0" vertical="bottom"/>
    </xf>
    <xf borderId="0" fillId="12" fontId="1" numFmtId="0" xfId="0" applyAlignment="1" applyFill="1" applyFont="1">
      <alignment readingOrder="0" vertical="bottom"/>
    </xf>
    <xf borderId="0" fillId="12" fontId="1" numFmtId="0" xfId="0" applyAlignment="1" applyFont="1">
      <alignment vertical="bottom"/>
    </xf>
    <xf borderId="0" fillId="11" fontId="1" numFmtId="0" xfId="0" applyAlignment="1" applyFont="1">
      <alignment horizontal="right" vertical="bottom"/>
    </xf>
    <xf borderId="0" fillId="12" fontId="1" numFmtId="0" xfId="0" applyAlignment="1" applyFont="1">
      <alignment horizontal="right" vertical="bottom"/>
    </xf>
    <xf borderId="0" fillId="13" fontId="1" numFmtId="0" xfId="0" applyAlignment="1" applyFill="1" applyFont="1">
      <alignment vertical="bottom"/>
    </xf>
    <xf borderId="0" fillId="11" fontId="1" numFmtId="0" xfId="0" applyAlignment="1" applyFont="1">
      <alignment vertical="bottom"/>
    </xf>
    <xf borderId="0" fillId="13" fontId="1" numFmtId="0" xfId="0" applyAlignment="1" applyFont="1">
      <alignment readingOrder="0" vertical="bottom"/>
    </xf>
    <xf borderId="0" fillId="14" fontId="1" numFmtId="0" xfId="0" applyAlignment="1" applyFill="1" applyFont="1">
      <alignment readingOrder="0" vertical="bottom"/>
    </xf>
    <xf borderId="0" fillId="14" fontId="1" numFmtId="0" xfId="0" applyAlignment="1" applyFont="1">
      <alignment vertical="bottom"/>
    </xf>
    <xf borderId="0" fillId="13" fontId="1" numFmtId="0" xfId="0" applyAlignment="1" applyFont="1">
      <alignment horizontal="right" vertical="bottom"/>
    </xf>
    <xf borderId="0" fillId="14" fontId="1" numFmtId="0" xfId="0" applyAlignment="1" applyFont="1">
      <alignment horizontal="right" vertical="bottom"/>
    </xf>
    <xf borderId="0" fillId="15" fontId="1" numFmtId="0" xfId="0" applyAlignment="1" applyFill="1" applyFont="1">
      <alignment vertical="bottom"/>
    </xf>
    <xf borderId="0" fillId="15" fontId="1" numFmtId="0" xfId="0" applyAlignment="1" applyFont="1">
      <alignment readingOrder="0" vertical="bottom"/>
    </xf>
    <xf borderId="0" fillId="16" fontId="1" numFmtId="0" xfId="0" applyAlignment="1" applyFill="1" applyFont="1">
      <alignment readingOrder="0" vertical="bottom"/>
    </xf>
    <xf borderId="0" fillId="16" fontId="1" numFmtId="0" xfId="0" applyAlignment="1" applyFont="1">
      <alignment horizontal="right" vertical="bottom"/>
    </xf>
    <xf borderId="0" fillId="15" fontId="1" numFmtId="0" xfId="0" applyAlignment="1" applyFont="1">
      <alignment horizontal="right" vertical="bottom"/>
    </xf>
    <xf borderId="0" fillId="16" fontId="1" numFmtId="0" xfId="0" applyAlignment="1" applyFont="1">
      <alignment vertical="bottom"/>
    </xf>
    <xf borderId="0" fillId="17" fontId="1" numFmtId="0" xfId="0" applyAlignment="1" applyFill="1" applyFont="1">
      <alignment readingOrder="0" vertical="bottom"/>
    </xf>
    <xf borderId="0" fillId="17" fontId="1" numFmtId="0" xfId="0" applyAlignment="1" applyFont="1">
      <alignment vertical="bottom"/>
    </xf>
    <xf borderId="0" fillId="18" fontId="1" numFmtId="0" xfId="0" applyAlignment="1" applyFill="1" applyFont="1">
      <alignment readingOrder="0" vertical="bottom"/>
    </xf>
    <xf borderId="0" fillId="17" fontId="1" numFmtId="0" xfId="0" applyAlignment="1" applyFont="1">
      <alignment horizontal="right" vertical="bottom"/>
    </xf>
    <xf borderId="0" fillId="18" fontId="1" numFmtId="0" xfId="0" applyAlignment="1" applyFont="1">
      <alignment horizontal="right" vertical="bottom"/>
    </xf>
    <xf borderId="0" fillId="19" fontId="1" numFmtId="0" xfId="0" applyAlignment="1" applyFill="1" applyFont="1">
      <alignment vertical="bottom"/>
    </xf>
    <xf borderId="0" fillId="10" fontId="1" numFmtId="0" xfId="0" applyAlignment="1" applyFont="1">
      <alignment horizontal="right" vertical="bottom"/>
    </xf>
    <xf borderId="0" fillId="19" fontId="1" numFmtId="0" xfId="0" applyAlignment="1" applyFont="1">
      <alignment horizontal="right" vertical="bottom"/>
    </xf>
    <xf borderId="0" fillId="10" fontId="1" numFmtId="0" xfId="0" applyAlignment="1" applyFont="1">
      <alignment vertical="bottom"/>
    </xf>
    <xf borderId="0" fillId="9" fontId="1" numFmtId="0" xfId="0" applyAlignment="1" applyFont="1">
      <alignment vertical="bottom"/>
    </xf>
    <xf borderId="0" fillId="0" fontId="1" numFmtId="0" xfId="0" applyAlignment="1" applyFont="1">
      <alignment vertical="bottom"/>
    </xf>
    <xf borderId="0" fillId="6" fontId="5" numFmtId="0" xfId="0" applyAlignment="1" applyFont="1">
      <alignment horizontal="right" vertical="bottom"/>
    </xf>
    <xf borderId="0" fillId="5" fontId="1" numFmtId="0" xfId="0" applyAlignment="1" applyFont="1">
      <alignment vertical="bottom"/>
    </xf>
    <xf borderId="0" fillId="20" fontId="1" numFmtId="0" xfId="0" applyAlignment="1" applyFill="1" applyFont="1">
      <alignment vertical="bottom"/>
    </xf>
    <xf borderId="0" fillId="4" fontId="1" numFmtId="0" xfId="0" applyAlignment="1" applyFont="1">
      <alignment vertical="bottom"/>
    </xf>
    <xf borderId="0" fillId="21" fontId="1" numFmtId="0" xfId="0" applyAlignment="1" applyFill="1" applyFont="1">
      <alignment horizontal="right" vertical="bottom"/>
    </xf>
    <xf borderId="0" fillId="22" fontId="1" numFmtId="0" xfId="0" applyAlignment="1" applyFill="1" applyFont="1">
      <alignment horizontal="right" vertical="bottom"/>
    </xf>
    <xf borderId="0" fillId="23" fontId="1" numFmtId="0" xfId="0" applyAlignment="1" applyFill="1" applyFont="1">
      <alignment horizontal="right" vertical="bottom"/>
    </xf>
    <xf borderId="0" fillId="24" fontId="1" numFmtId="0" xfId="0" applyAlignment="1" applyFill="1" applyFont="1">
      <alignment horizontal="right" vertical="bottom"/>
    </xf>
    <xf borderId="0" fillId="25" fontId="1" numFmtId="0" xfId="0" applyAlignment="1" applyFill="1" applyFont="1">
      <alignment horizontal="right" vertical="bottom"/>
    </xf>
    <xf borderId="0" fillId="26" fontId="1" numFmtId="0" xfId="0" applyAlignment="1" applyFill="1" applyFont="1">
      <alignment horizontal="right" vertical="bottom"/>
    </xf>
    <xf borderId="0" fillId="27" fontId="1" numFmtId="0" xfId="0" applyAlignment="1" applyFill="1" applyFont="1">
      <alignment horizontal="right" vertical="bottom"/>
    </xf>
    <xf borderId="0" fillId="28" fontId="1" numFmtId="0" xfId="0" applyAlignment="1" applyFill="1" applyFont="1">
      <alignment horizontal="right" vertical="bottom"/>
    </xf>
    <xf borderId="0" fillId="29" fontId="1" numFmtId="0" xfId="0" applyAlignment="1" applyFill="1" applyFont="1">
      <alignment horizontal="right" vertical="bottom"/>
    </xf>
    <xf borderId="0" fillId="30" fontId="1" numFmtId="0" xfId="0" applyAlignment="1" applyFill="1" applyFont="1">
      <alignment horizontal="right" vertical="bottom"/>
    </xf>
    <xf borderId="0" fillId="31" fontId="1" numFmtId="0" xfId="0" applyAlignment="1" applyFill="1" applyFont="1">
      <alignment horizontal="right" vertical="bottom"/>
    </xf>
    <xf borderId="0" fillId="32" fontId="1" numFmtId="0" xfId="0" applyAlignment="1" applyFill="1" applyFont="1">
      <alignment horizontal="right" vertical="bottom"/>
    </xf>
    <xf borderId="0" fillId="33" fontId="1" numFmtId="0" xfId="0" applyAlignment="1" applyFill="1" applyFont="1">
      <alignment horizontal="right" vertical="bottom"/>
    </xf>
    <xf borderId="0" fillId="34" fontId="1" numFmtId="0" xfId="0" applyAlignment="1" applyFill="1" applyFont="1">
      <alignment horizontal="right" vertical="bottom"/>
    </xf>
    <xf borderId="0" fillId="35" fontId="1" numFmtId="0" xfId="0" applyAlignment="1" applyFill="1" applyFont="1">
      <alignment horizontal="right" vertical="bottom"/>
    </xf>
    <xf borderId="0" fillId="36" fontId="1" numFmtId="0" xfId="0" applyAlignment="1" applyFill="1" applyFont="1">
      <alignment horizontal="right" vertical="bottom"/>
    </xf>
    <xf borderId="0" fillId="37" fontId="1" numFmtId="0" xfId="0" applyAlignment="1" applyFill="1" applyFont="1">
      <alignment horizontal="right" vertical="bottom"/>
    </xf>
    <xf borderId="0" fillId="38" fontId="1" numFmtId="0" xfId="0" applyAlignment="1" applyFill="1" applyFont="1">
      <alignment horizontal="right" vertical="bottom"/>
    </xf>
    <xf borderId="0" fillId="39" fontId="1" numFmtId="0" xfId="0" applyAlignment="1" applyFill="1" applyFont="1">
      <alignment horizontal="right" vertical="bottom"/>
    </xf>
    <xf borderId="0" fillId="20" fontId="1" numFmtId="0" xfId="0" applyAlignment="1" applyFont="1">
      <alignment horizontal="right" vertical="bottom"/>
    </xf>
    <xf borderId="0" fillId="7" fontId="1" numFmtId="0" xfId="0" applyAlignment="1" applyFont="1">
      <alignment horizontal="right" vertical="bottom"/>
    </xf>
    <xf borderId="0" fillId="40" fontId="1" numFmtId="0" xfId="0" applyAlignment="1" applyFill="1" applyFont="1">
      <alignment vertical="bottom"/>
    </xf>
    <xf borderId="0" fillId="41" fontId="1" numFmtId="0" xfId="0" applyAlignment="1" applyFill="1" applyFont="1">
      <alignment horizontal="right" vertical="bottom"/>
    </xf>
    <xf borderId="0" fillId="42" fontId="1" numFmtId="0" xfId="0" applyAlignment="1" applyFill="1" applyFont="1">
      <alignment horizontal="right" vertical="bottom"/>
    </xf>
    <xf borderId="0" fillId="43" fontId="1" numFmtId="0" xfId="0" applyAlignment="1" applyFill="1" applyFont="1">
      <alignment horizontal="right" vertical="bottom"/>
    </xf>
    <xf borderId="0" fillId="44" fontId="1" numFmtId="0" xfId="0" applyAlignment="1" applyFill="1" applyFont="1">
      <alignment horizontal="right" vertical="bottom"/>
    </xf>
    <xf borderId="0" fillId="45" fontId="1" numFmtId="0" xfId="0" applyAlignment="1" applyFill="1" applyFont="1">
      <alignment horizontal="right" vertical="bottom"/>
    </xf>
    <xf borderId="0" fillId="46" fontId="1" numFmtId="0" xfId="0" applyAlignment="1" applyFill="1" applyFont="1">
      <alignment horizontal="right" vertical="bottom"/>
    </xf>
    <xf borderId="0" fillId="47" fontId="1" numFmtId="0" xfId="0" applyAlignment="1" applyFill="1" applyFont="1">
      <alignment horizontal="right" vertical="bottom"/>
    </xf>
    <xf borderId="0" fillId="48" fontId="1" numFmtId="0" xfId="0" applyAlignment="1" applyFill="1" applyFont="1">
      <alignment horizontal="right" vertical="bottom"/>
    </xf>
    <xf borderId="0" fillId="49" fontId="1" numFmtId="0" xfId="0" applyAlignment="1" applyFill="1" applyFont="1">
      <alignment horizontal="right" vertical="bottom"/>
    </xf>
    <xf borderId="0" fillId="50" fontId="1" numFmtId="0" xfId="0" applyAlignment="1" applyFill="1" applyFont="1">
      <alignment horizontal="right" vertical="bottom"/>
    </xf>
    <xf borderId="0" fillId="51" fontId="1" numFmtId="0" xfId="0" applyAlignment="1" applyFill="1" applyFont="1">
      <alignment horizontal="right" vertical="bottom"/>
    </xf>
    <xf borderId="0" fillId="52" fontId="1" numFmtId="0" xfId="0" applyAlignment="1" applyFill="1" applyFont="1">
      <alignment horizontal="right" vertical="bottom"/>
    </xf>
    <xf borderId="0" fillId="53" fontId="1" numFmtId="0" xfId="0" applyAlignment="1" applyFill="1" applyFont="1">
      <alignment horizontal="right" vertical="bottom"/>
    </xf>
    <xf borderId="0" fillId="54" fontId="1" numFmtId="0" xfId="0" applyAlignment="1" applyFill="1" applyFont="1">
      <alignment horizontal="right" vertical="bottom"/>
    </xf>
    <xf borderId="0" fillId="55" fontId="1" numFmtId="0" xfId="0" applyAlignment="1" applyFill="1" applyFont="1">
      <alignment horizontal="right" vertical="bottom"/>
    </xf>
    <xf borderId="0" fillId="56" fontId="1" numFmtId="0" xfId="0" applyAlignment="1" applyFill="1" applyFont="1">
      <alignment horizontal="right" vertical="bottom"/>
    </xf>
    <xf borderId="0" fillId="57" fontId="1" numFmtId="0" xfId="0" applyAlignment="1" applyFill="1" applyFont="1">
      <alignment horizontal="right" vertical="bottom"/>
    </xf>
    <xf borderId="0" fillId="58" fontId="1" numFmtId="0" xfId="0" applyAlignment="1" applyFill="1" applyFont="1">
      <alignment horizontal="right" vertical="bottom"/>
    </xf>
    <xf borderId="0" fillId="59" fontId="1" numFmtId="0" xfId="0" applyAlignment="1" applyFill="1" applyFont="1">
      <alignment horizontal="right" vertical="bottom"/>
    </xf>
    <xf borderId="0" fillId="60" fontId="1" numFmtId="0" xfId="0" applyAlignment="1" applyFill="1" applyFont="1">
      <alignment horizontal="right" vertical="bottom"/>
    </xf>
    <xf borderId="0" fillId="61" fontId="1" numFmtId="0" xfId="0" applyAlignment="1" applyFill="1" applyFont="1">
      <alignment horizontal="right" vertical="bottom"/>
    </xf>
    <xf borderId="0" fillId="62" fontId="1" numFmtId="0" xfId="0" applyAlignment="1" applyFill="1" applyFont="1">
      <alignment horizontal="right" vertical="bottom"/>
    </xf>
    <xf borderId="0" fillId="63" fontId="1" numFmtId="0" xfId="0" applyAlignment="1" applyFill="1" applyFont="1">
      <alignment horizontal="right" vertical="bottom"/>
    </xf>
    <xf borderId="0" fillId="64" fontId="1" numFmtId="0" xfId="0" applyAlignment="1" applyFill="1" applyFont="1">
      <alignment horizontal="right" vertical="bottom"/>
    </xf>
    <xf borderId="0" fillId="65" fontId="1" numFmtId="0" xfId="0" applyAlignment="1" applyFill="1" applyFont="1">
      <alignment horizontal="right" vertical="bottom"/>
    </xf>
    <xf borderId="0" fillId="66" fontId="1" numFmtId="0" xfId="0" applyAlignment="1" applyFill="1" applyFont="1">
      <alignment horizontal="right" vertical="bottom"/>
    </xf>
    <xf borderId="0" fillId="67" fontId="1" numFmtId="0" xfId="0" applyAlignment="1" applyFill="1" applyFont="1">
      <alignment horizontal="right" vertical="bottom"/>
    </xf>
    <xf borderId="0" fillId="68" fontId="1" numFmtId="0" xfId="0" applyAlignment="1" applyFill="1" applyFont="1">
      <alignment horizontal="right" vertical="bottom"/>
    </xf>
    <xf borderId="0" fillId="69" fontId="1" numFmtId="0" xfId="0" applyAlignment="1" applyFill="1" applyFont="1">
      <alignment horizontal="right" vertical="bottom"/>
    </xf>
    <xf borderId="0" fillId="70" fontId="1" numFmtId="0" xfId="0" applyAlignment="1" applyFill="1" applyFont="1">
      <alignment horizontal="right" vertical="bottom"/>
    </xf>
    <xf borderId="0" fillId="71" fontId="1" numFmtId="0" xfId="0" applyAlignment="1" applyFill="1" applyFont="1">
      <alignment horizontal="right" vertical="bottom"/>
    </xf>
    <xf borderId="0" fillId="72" fontId="1" numFmtId="0" xfId="0" applyAlignment="1" applyFill="1" applyFont="1">
      <alignment horizontal="right" vertical="bottom"/>
    </xf>
    <xf borderId="0" fillId="73" fontId="1" numFmtId="0" xfId="0" applyAlignment="1" applyFill="1" applyFont="1">
      <alignment horizontal="right" vertical="bottom"/>
    </xf>
    <xf borderId="0" fillId="74" fontId="1" numFmtId="0" xfId="0" applyAlignment="1" applyFill="1" applyFont="1">
      <alignment horizontal="right" vertical="bottom"/>
    </xf>
    <xf borderId="0" fillId="75" fontId="1" numFmtId="0" xfId="0" applyAlignment="1" applyFill="1" applyFont="1">
      <alignment horizontal="right" vertical="bottom"/>
    </xf>
    <xf borderId="0" fillId="76" fontId="1" numFmtId="0" xfId="0" applyAlignment="1" applyFill="1" applyFont="1">
      <alignment horizontal="right" vertical="bottom"/>
    </xf>
    <xf borderId="0" fillId="77" fontId="1" numFmtId="0" xfId="0" applyAlignment="1" applyFill="1" applyFont="1">
      <alignment horizontal="right" vertical="bottom"/>
    </xf>
    <xf borderId="0" fillId="78" fontId="1" numFmtId="0" xfId="0" applyAlignment="1" applyFill="1" applyFont="1">
      <alignment horizontal="right" vertical="bottom"/>
    </xf>
    <xf borderId="0" fillId="79" fontId="1" numFmtId="0" xfId="0" applyAlignment="1" applyFill="1" applyFont="1">
      <alignment horizontal="right" vertical="bottom"/>
    </xf>
    <xf borderId="0" fillId="80" fontId="1" numFmtId="0" xfId="0" applyAlignment="1" applyFill="1" applyFont="1">
      <alignment horizontal="right" vertical="bottom"/>
    </xf>
    <xf borderId="0" fillId="81" fontId="1" numFmtId="0" xfId="0" applyAlignment="1" applyFill="1" applyFont="1">
      <alignment horizontal="right" vertical="bottom"/>
    </xf>
    <xf borderId="0" fillId="82" fontId="1" numFmtId="0" xfId="0" applyAlignment="1" applyFill="1" applyFont="1">
      <alignment horizontal="right" vertical="bottom"/>
    </xf>
    <xf borderId="0" fillId="83" fontId="1" numFmtId="0" xfId="0" applyAlignment="1" applyFill="1" applyFont="1">
      <alignment horizontal="right" vertical="bottom"/>
    </xf>
    <xf borderId="0" fillId="84" fontId="1" numFmtId="0" xfId="0" applyAlignment="1" applyFill="1" applyFont="1">
      <alignment horizontal="right" vertical="bottom"/>
    </xf>
    <xf borderId="0" fillId="85" fontId="1" numFmtId="0" xfId="0" applyAlignment="1" applyFill="1" applyFont="1">
      <alignment horizontal="right" vertical="bottom"/>
    </xf>
    <xf borderId="0" fillId="86" fontId="1" numFmtId="0" xfId="0" applyAlignment="1" applyFill="1" applyFont="1">
      <alignment horizontal="right" vertical="bottom"/>
    </xf>
    <xf borderId="0" fillId="87" fontId="1" numFmtId="0" xfId="0" applyAlignment="1" applyFill="1" applyFont="1">
      <alignment horizontal="right" vertical="bottom"/>
    </xf>
    <xf borderId="0" fillId="88" fontId="1" numFmtId="0" xfId="0" applyAlignment="1" applyFill="1" applyFont="1">
      <alignment horizontal="right" vertical="bottom"/>
    </xf>
    <xf borderId="0" fillId="89" fontId="1" numFmtId="0" xfId="0" applyAlignment="1" applyFill="1" applyFont="1">
      <alignment horizontal="right" vertical="bottom"/>
    </xf>
    <xf borderId="0" fillId="90" fontId="1" numFmtId="0" xfId="0" applyAlignment="1" applyFill="1" applyFont="1">
      <alignment horizontal="right" vertical="bottom"/>
    </xf>
    <xf borderId="0" fillId="91" fontId="1" numFmtId="0" xfId="0" applyAlignment="1" applyFill="1" applyFont="1">
      <alignment horizontal="right" vertical="bottom"/>
    </xf>
    <xf borderId="0" fillId="92" fontId="1" numFmtId="0" xfId="0" applyAlignment="1" applyFill="1" applyFont="1">
      <alignment horizontal="right" vertical="bottom"/>
    </xf>
    <xf borderId="0" fillId="93" fontId="1" numFmtId="0" xfId="0" applyAlignment="1" applyFill="1" applyFont="1">
      <alignment horizontal="right" vertical="bottom"/>
    </xf>
    <xf borderId="0" fillId="94" fontId="1" numFmtId="0" xfId="0" applyAlignment="1" applyFill="1" applyFont="1">
      <alignment horizontal="right" vertical="bottom"/>
    </xf>
    <xf borderId="0" fillId="95" fontId="1" numFmtId="0" xfId="0" applyAlignment="1" applyFill="1" applyFont="1">
      <alignment horizontal="right" vertical="bottom"/>
    </xf>
    <xf borderId="0" fillId="96" fontId="1" numFmtId="0" xfId="0" applyAlignment="1" applyFill="1" applyFont="1">
      <alignment horizontal="right" vertical="bottom"/>
    </xf>
    <xf borderId="0" fillId="97" fontId="1" numFmtId="0" xfId="0" applyAlignment="1" applyFill="1" applyFont="1">
      <alignment horizontal="right" vertical="bottom"/>
    </xf>
    <xf borderId="0" fillId="98" fontId="1" numFmtId="0" xfId="0" applyAlignment="1" applyFill="1" applyFont="1">
      <alignment horizontal="right" vertical="bottom"/>
    </xf>
    <xf borderId="0" fillId="99" fontId="1" numFmtId="0" xfId="0" applyAlignment="1" applyFill="1" applyFont="1">
      <alignment horizontal="right" vertical="bottom"/>
    </xf>
    <xf borderId="0" fillId="100" fontId="1" numFmtId="0" xfId="0" applyAlignment="1" applyFill="1" applyFont="1">
      <alignment horizontal="right" vertical="bottom"/>
    </xf>
    <xf borderId="0" fillId="101" fontId="1" numFmtId="0" xfId="0" applyAlignment="1" applyFill="1" applyFont="1">
      <alignment horizontal="right" vertical="bottom"/>
    </xf>
    <xf borderId="0" fillId="102" fontId="1" numFmtId="0" xfId="0" applyAlignment="1" applyFill="1" applyFont="1">
      <alignment horizontal="right" vertical="bottom"/>
    </xf>
    <xf borderId="0" fillId="103" fontId="1" numFmtId="0" xfId="0" applyAlignment="1" applyFill="1" applyFont="1">
      <alignment horizontal="right" vertical="bottom"/>
    </xf>
    <xf borderId="0" fillId="104" fontId="1" numFmtId="0" xfId="0" applyAlignment="1" applyFill="1" applyFont="1">
      <alignment horizontal="right" vertical="bottom"/>
    </xf>
    <xf borderId="0" fillId="105" fontId="1" numFmtId="0" xfId="0" applyAlignment="1" applyFill="1" applyFont="1">
      <alignment horizontal="right" vertical="bottom"/>
    </xf>
    <xf borderId="0" fillId="106" fontId="1" numFmtId="0" xfId="0" applyAlignment="1" applyFill="1" applyFont="1">
      <alignment horizontal="right" vertical="bottom"/>
    </xf>
    <xf borderId="0" fillId="107" fontId="1" numFmtId="0" xfId="0" applyAlignment="1" applyFill="1" applyFont="1">
      <alignment horizontal="right" vertical="bottom"/>
    </xf>
    <xf borderId="0" fillId="108" fontId="1" numFmtId="0" xfId="0" applyAlignment="1" applyFill="1" applyFont="1">
      <alignment horizontal="right" vertical="bottom"/>
    </xf>
    <xf borderId="0" fillId="109" fontId="1" numFmtId="0" xfId="0" applyAlignment="1" applyFill="1" applyFont="1">
      <alignment horizontal="right" vertical="bottom"/>
    </xf>
    <xf borderId="0" fillId="110" fontId="1" numFmtId="0" xfId="0" applyAlignment="1" applyFill="1" applyFont="1">
      <alignment horizontal="right" vertical="bottom"/>
    </xf>
    <xf borderId="0" fillId="111" fontId="1" numFmtId="0" xfId="0" applyAlignment="1" applyFill="1" applyFont="1">
      <alignment horizontal="right" vertical="bottom"/>
    </xf>
    <xf borderId="0" fillId="112" fontId="1" numFmtId="0" xfId="0" applyAlignment="1" applyFill="1" applyFont="1">
      <alignment horizontal="right" vertical="bottom"/>
    </xf>
    <xf borderId="0" fillId="113" fontId="1" numFmtId="0" xfId="0" applyAlignment="1" applyFill="1" applyFont="1">
      <alignment horizontal="right" vertical="bottom"/>
    </xf>
    <xf borderId="0" fillId="114" fontId="1" numFmtId="0" xfId="0" applyAlignment="1" applyFill="1" applyFont="1">
      <alignment horizontal="right" vertical="bottom"/>
    </xf>
    <xf borderId="0" fillId="115" fontId="1" numFmtId="0" xfId="0" applyAlignment="1" applyFill="1" applyFont="1">
      <alignment horizontal="right" vertical="bottom"/>
    </xf>
    <xf borderId="0" fillId="116" fontId="1" numFmtId="0" xfId="0" applyAlignment="1" applyFill="1" applyFont="1">
      <alignment horizontal="right" vertical="bottom"/>
    </xf>
    <xf borderId="0" fillId="117" fontId="1" numFmtId="0" xfId="0" applyAlignment="1" applyFill="1" applyFont="1">
      <alignment horizontal="right" vertical="bottom"/>
    </xf>
    <xf borderId="0" fillId="118" fontId="1" numFmtId="0" xfId="0" applyAlignment="1" applyFill="1" applyFont="1">
      <alignment horizontal="right" vertical="bottom"/>
    </xf>
    <xf borderId="0" fillId="119" fontId="1" numFmtId="0" xfId="0" applyAlignment="1" applyFill="1" applyFont="1">
      <alignment horizontal="right" vertical="bottom"/>
    </xf>
    <xf borderId="0" fillId="120" fontId="1" numFmtId="0" xfId="0" applyAlignment="1" applyFill="1" applyFont="1">
      <alignment horizontal="right" vertical="bottom"/>
    </xf>
    <xf borderId="0" fillId="121" fontId="1" numFmtId="0" xfId="0" applyAlignment="1" applyFill="1" applyFont="1">
      <alignment horizontal="right" vertical="bottom"/>
    </xf>
    <xf borderId="0" fillId="122" fontId="1" numFmtId="0" xfId="0" applyAlignment="1" applyFill="1" applyFont="1">
      <alignment horizontal="right" vertical="bottom"/>
    </xf>
    <xf borderId="0" fillId="123" fontId="1" numFmtId="0" xfId="0" applyAlignment="1" applyFill="1" applyFont="1">
      <alignment horizontal="right" vertical="bottom"/>
    </xf>
    <xf borderId="0" fillId="124" fontId="1" numFmtId="0" xfId="0" applyAlignment="1" applyFill="1" applyFont="1">
      <alignment horizontal="right" vertical="bottom"/>
    </xf>
    <xf borderId="0" fillId="125" fontId="1" numFmtId="0" xfId="0" applyAlignment="1" applyFill="1" applyFont="1">
      <alignment horizontal="right" vertical="bottom"/>
    </xf>
    <xf borderId="0" fillId="126" fontId="1" numFmtId="0" xfId="0" applyAlignment="1" applyFill="1" applyFont="1">
      <alignment horizontal="right" vertical="bottom"/>
    </xf>
    <xf borderId="0" fillId="127" fontId="1" numFmtId="0" xfId="0" applyAlignment="1" applyFill="1" applyFont="1">
      <alignment horizontal="right" vertical="bottom"/>
    </xf>
    <xf borderId="0" fillId="128" fontId="1" numFmtId="0" xfId="0" applyAlignment="1" applyFill="1" applyFont="1">
      <alignment horizontal="right" vertical="bottom"/>
    </xf>
    <xf borderId="0" fillId="129" fontId="1" numFmtId="0" xfId="0" applyAlignment="1" applyFill="1" applyFont="1">
      <alignment horizontal="right" vertical="bottom"/>
    </xf>
    <xf borderId="0" fillId="130" fontId="1" numFmtId="0" xfId="0" applyAlignment="1" applyFill="1" applyFont="1">
      <alignment horizontal="right" vertical="bottom"/>
    </xf>
    <xf borderId="0" fillId="131" fontId="1" numFmtId="0" xfId="0" applyAlignment="1" applyFill="1" applyFont="1">
      <alignment horizontal="right" vertical="bottom"/>
    </xf>
    <xf borderId="0" fillId="132" fontId="1" numFmtId="0" xfId="0" applyAlignment="1" applyFill="1" applyFont="1">
      <alignment horizontal="right" vertical="bottom"/>
    </xf>
    <xf borderId="0" fillId="133" fontId="1" numFmtId="0" xfId="0" applyAlignment="1" applyFill="1" applyFont="1">
      <alignment horizontal="right" vertical="bottom"/>
    </xf>
    <xf borderId="0" fillId="134" fontId="1" numFmtId="0" xfId="0" applyAlignment="1" applyFill="1" applyFont="1">
      <alignment horizontal="right" vertical="bottom"/>
    </xf>
    <xf borderId="0" fillId="135" fontId="1" numFmtId="0" xfId="0" applyAlignment="1" applyFill="1" applyFont="1">
      <alignment horizontal="right" vertical="bottom"/>
    </xf>
    <xf borderId="0" fillId="136" fontId="1" numFmtId="0" xfId="0" applyAlignment="1" applyFill="1" applyFont="1">
      <alignment horizontal="right" vertical="bottom"/>
    </xf>
    <xf borderId="0" fillId="137" fontId="1" numFmtId="0" xfId="0" applyAlignment="1" applyFill="1" applyFont="1">
      <alignment horizontal="right" vertical="bottom"/>
    </xf>
    <xf borderId="0" fillId="138" fontId="1" numFmtId="0" xfId="0" applyAlignment="1" applyFill="1" applyFont="1">
      <alignment horizontal="right" vertical="bottom"/>
    </xf>
    <xf borderId="0" fillId="139" fontId="1" numFmtId="0" xfId="0" applyAlignment="1" applyFill="1" applyFont="1">
      <alignment horizontal="right" vertical="bottom"/>
    </xf>
    <xf borderId="0" fillId="140" fontId="1" numFmtId="0" xfId="0" applyAlignment="1" applyFill="1" applyFont="1">
      <alignment horizontal="right" vertical="bottom"/>
    </xf>
    <xf borderId="0" fillId="141" fontId="1" numFmtId="0" xfId="0" applyAlignment="1" applyFill="1" applyFont="1">
      <alignment horizontal="right" vertical="bottom"/>
    </xf>
    <xf borderId="0" fillId="142" fontId="1" numFmtId="0" xfId="0" applyAlignment="1" applyFill="1" applyFont="1">
      <alignment horizontal="right" vertical="bottom"/>
    </xf>
    <xf borderId="0" fillId="143" fontId="1" numFmtId="0" xfId="0" applyAlignment="1" applyFill="1" applyFont="1">
      <alignment horizontal="right" vertical="bottom"/>
    </xf>
    <xf borderId="0" fillId="144" fontId="1" numFmtId="0" xfId="0" applyAlignment="1" applyFill="1" applyFont="1">
      <alignment horizontal="right" vertical="bottom"/>
    </xf>
    <xf borderId="0" fillId="145" fontId="1" numFmtId="0" xfId="0" applyAlignment="1" applyFill="1" applyFont="1">
      <alignment horizontal="right" vertical="bottom"/>
    </xf>
    <xf borderId="0" fillId="146" fontId="1" numFmtId="0" xfId="0" applyAlignment="1" applyFill="1" applyFont="1">
      <alignment horizontal="right" vertical="bottom"/>
    </xf>
    <xf borderId="0" fillId="147" fontId="1" numFmtId="0" xfId="0" applyAlignment="1" applyFill="1" applyFont="1">
      <alignment horizontal="right" vertical="bottom"/>
    </xf>
    <xf borderId="0" fillId="148" fontId="1" numFmtId="0" xfId="0" applyAlignment="1" applyFill="1" applyFont="1">
      <alignment horizontal="right" vertical="bottom"/>
    </xf>
    <xf borderId="0" fillId="149" fontId="1" numFmtId="0" xfId="0" applyAlignment="1" applyFill="1" applyFont="1">
      <alignment horizontal="right" vertical="bottom"/>
    </xf>
    <xf borderId="0" fillId="150" fontId="1" numFmtId="0" xfId="0" applyAlignment="1" applyFill="1" applyFont="1">
      <alignment horizontal="right" vertical="bottom"/>
    </xf>
    <xf borderId="0" fillId="151" fontId="1" numFmtId="0" xfId="0" applyAlignment="1" applyFill="1" applyFont="1">
      <alignment horizontal="right" vertical="bottom"/>
    </xf>
    <xf borderId="0" fillId="152" fontId="1" numFmtId="0" xfId="0" applyAlignment="1" applyFill="1" applyFont="1">
      <alignment horizontal="right" vertical="bottom"/>
    </xf>
    <xf borderId="0" fillId="153" fontId="1" numFmtId="0" xfId="0" applyAlignment="1" applyFill="1" applyFont="1">
      <alignment horizontal="right" vertical="bottom"/>
    </xf>
    <xf borderId="0" fillId="154" fontId="1" numFmtId="0" xfId="0" applyAlignment="1" applyFill="1" applyFont="1">
      <alignment horizontal="right" vertical="bottom"/>
    </xf>
    <xf borderId="0" fillId="155" fontId="1" numFmtId="0" xfId="0" applyAlignment="1" applyFill="1" applyFont="1">
      <alignment horizontal="right" vertical="bottom"/>
    </xf>
    <xf borderId="0" fillId="156" fontId="1" numFmtId="0" xfId="0" applyAlignment="1" applyFill="1" applyFont="1">
      <alignment horizontal="right" vertical="bottom"/>
    </xf>
    <xf borderId="0" fillId="157" fontId="1" numFmtId="0" xfId="0" applyAlignment="1" applyFill="1" applyFont="1">
      <alignment horizontal="right" vertical="bottom"/>
    </xf>
    <xf borderId="0" fillId="158" fontId="1" numFmtId="0" xfId="0" applyAlignment="1" applyFill="1" applyFont="1">
      <alignment horizontal="right" vertical="bottom"/>
    </xf>
    <xf borderId="0" fillId="159" fontId="1" numFmtId="0" xfId="0" applyAlignment="1" applyFill="1" applyFont="1">
      <alignment horizontal="right" vertical="bottom"/>
    </xf>
    <xf borderId="0" fillId="160" fontId="1" numFmtId="0" xfId="0" applyAlignment="1" applyFill="1" applyFont="1">
      <alignment horizontal="right" vertical="bottom"/>
    </xf>
    <xf borderId="0" fillId="161" fontId="1" numFmtId="0" xfId="0" applyAlignment="1" applyFill="1" applyFont="1">
      <alignment horizontal="right" vertical="bottom"/>
    </xf>
    <xf borderId="0" fillId="162" fontId="1" numFmtId="0" xfId="0" applyAlignment="1" applyFill="1" applyFont="1">
      <alignment horizontal="right" vertical="bottom"/>
    </xf>
    <xf borderId="0" fillId="163" fontId="1" numFmtId="0" xfId="0" applyAlignment="1" applyFill="1" applyFont="1">
      <alignment horizontal="right" vertical="bottom"/>
    </xf>
    <xf borderId="0" fillId="164" fontId="1" numFmtId="0" xfId="0" applyAlignment="1" applyFill="1" applyFont="1">
      <alignment horizontal="right" vertical="bottom"/>
    </xf>
    <xf borderId="0" fillId="165" fontId="1" numFmtId="0" xfId="0" applyAlignment="1" applyFill="1" applyFont="1">
      <alignment horizontal="right" vertical="bottom"/>
    </xf>
    <xf borderId="0" fillId="166" fontId="1" numFmtId="0" xfId="0" applyAlignment="1" applyFill="1" applyFont="1">
      <alignment horizontal="right" vertical="bottom"/>
    </xf>
    <xf borderId="0" fillId="167" fontId="1" numFmtId="0" xfId="0" applyAlignment="1" applyFill="1" applyFont="1">
      <alignment horizontal="right" vertical="bottom"/>
    </xf>
    <xf borderId="0" fillId="168" fontId="1" numFmtId="0" xfId="0" applyAlignment="1" applyFill="1" applyFont="1">
      <alignment horizontal="right" vertical="bottom"/>
    </xf>
    <xf borderId="0" fillId="169" fontId="1" numFmtId="0" xfId="0" applyAlignment="1" applyFill="1" applyFont="1">
      <alignment horizontal="right" vertical="bottom"/>
    </xf>
    <xf borderId="0" fillId="170" fontId="1" numFmtId="0" xfId="0" applyAlignment="1" applyFill="1" applyFont="1">
      <alignment horizontal="right" vertical="bottom"/>
    </xf>
    <xf borderId="0" fillId="171" fontId="1" numFmtId="0" xfId="0" applyAlignment="1" applyFill="1" applyFont="1">
      <alignment horizontal="right" vertical="bottom"/>
    </xf>
    <xf borderId="0" fillId="172" fontId="1" numFmtId="0" xfId="0" applyAlignment="1" applyFill="1" applyFont="1">
      <alignment horizontal="right" vertical="bottom"/>
    </xf>
    <xf borderId="0" fillId="173" fontId="1" numFmtId="0" xfId="0" applyAlignment="1" applyFill="1" applyFont="1">
      <alignment horizontal="right" vertical="bottom"/>
    </xf>
    <xf borderId="0" fillId="174" fontId="1" numFmtId="0" xfId="0" applyAlignment="1" applyFill="1" applyFont="1">
      <alignment horizontal="right" vertical="bottom"/>
    </xf>
    <xf borderId="0" fillId="175" fontId="1" numFmtId="0" xfId="0" applyAlignment="1" applyFill="1" applyFont="1">
      <alignment horizontal="right" vertical="bottom"/>
    </xf>
    <xf borderId="0" fillId="176" fontId="1" numFmtId="0" xfId="0" applyAlignment="1" applyFill="1" applyFont="1">
      <alignment horizontal="right" vertical="bottom"/>
    </xf>
    <xf borderId="0" fillId="177" fontId="1" numFmtId="0" xfId="0" applyAlignment="1" applyFill="1" applyFont="1">
      <alignment horizontal="right" vertical="bottom"/>
    </xf>
    <xf borderId="0" fillId="178" fontId="1" numFmtId="0" xfId="0" applyAlignment="1" applyFill="1" applyFont="1">
      <alignment horizontal="right" vertical="bottom"/>
    </xf>
    <xf borderId="0" fillId="179" fontId="1" numFmtId="0" xfId="0" applyAlignment="1" applyFill="1" applyFont="1">
      <alignment horizontal="right" vertical="bottom"/>
    </xf>
    <xf borderId="0" fillId="180" fontId="1" numFmtId="0" xfId="0" applyAlignment="1" applyFill="1" applyFont="1">
      <alignment horizontal="right" vertical="bottom"/>
    </xf>
    <xf borderId="0" fillId="181" fontId="1" numFmtId="0" xfId="0" applyAlignment="1" applyFill="1" applyFont="1">
      <alignment horizontal="right" vertical="bottom"/>
    </xf>
    <xf borderId="0" fillId="182" fontId="1" numFmtId="0" xfId="0" applyAlignment="1" applyFill="1" applyFont="1">
      <alignment horizontal="right" vertical="bottom"/>
    </xf>
    <xf borderId="0" fillId="183" fontId="1" numFmtId="0" xfId="0" applyAlignment="1" applyFill="1" applyFont="1">
      <alignment horizontal="right" vertical="bottom"/>
    </xf>
    <xf borderId="0" fillId="184" fontId="1" numFmtId="0" xfId="0" applyAlignment="1" applyFill="1" applyFont="1">
      <alignment horizontal="right" vertical="bottom"/>
    </xf>
    <xf borderId="0" fillId="185" fontId="1" numFmtId="0" xfId="0" applyAlignment="1" applyFill="1" applyFont="1">
      <alignment horizontal="right" vertical="bottom"/>
    </xf>
    <xf borderId="0" fillId="186" fontId="1" numFmtId="0" xfId="0" applyAlignment="1" applyFill="1" applyFont="1">
      <alignment horizontal="right" vertical="bottom"/>
    </xf>
    <xf borderId="0" fillId="187" fontId="1" numFmtId="0" xfId="0" applyAlignment="1" applyFill="1" applyFont="1">
      <alignment horizontal="right" vertical="bottom"/>
    </xf>
    <xf borderId="0" fillId="188" fontId="1" numFmtId="0" xfId="0" applyAlignment="1" applyFill="1" applyFont="1">
      <alignment horizontal="right" vertical="bottom"/>
    </xf>
    <xf borderId="0" fillId="189" fontId="1" numFmtId="0" xfId="0" applyAlignment="1" applyFill="1" applyFont="1">
      <alignment horizontal="right" vertical="bottom"/>
    </xf>
    <xf borderId="0" fillId="190" fontId="1" numFmtId="0" xfId="0" applyAlignment="1" applyFill="1" applyFont="1">
      <alignment horizontal="right" vertical="bottom"/>
    </xf>
    <xf borderId="0" fillId="191" fontId="1" numFmtId="0" xfId="0" applyAlignment="1" applyFill="1" applyFont="1">
      <alignment horizontal="right" vertical="bottom"/>
    </xf>
    <xf borderId="0" fillId="192" fontId="1" numFmtId="0" xfId="0" applyAlignment="1" applyFill="1" applyFont="1">
      <alignment horizontal="right" vertical="bottom"/>
    </xf>
    <xf borderId="0" fillId="193" fontId="1" numFmtId="0" xfId="0" applyAlignment="1" applyFill="1" applyFont="1">
      <alignment horizontal="right" vertical="bottom"/>
    </xf>
    <xf borderId="0" fillId="194" fontId="1" numFmtId="0" xfId="0" applyAlignment="1" applyFill="1" applyFont="1">
      <alignment horizontal="right" vertical="bottom"/>
    </xf>
    <xf borderId="0" fillId="195" fontId="1" numFmtId="0" xfId="0" applyAlignment="1" applyFill="1" applyFont="1">
      <alignment horizontal="right" vertical="bottom"/>
    </xf>
    <xf borderId="0" fillId="196" fontId="1" numFmtId="0" xfId="0" applyAlignment="1" applyFill="1" applyFont="1">
      <alignment horizontal="right" vertical="bottom"/>
    </xf>
    <xf borderId="0" fillId="197" fontId="1" numFmtId="0" xfId="0" applyAlignment="1" applyFill="1" applyFont="1">
      <alignment horizontal="right" vertical="bottom"/>
    </xf>
    <xf borderId="0" fillId="198" fontId="1" numFmtId="0" xfId="0" applyAlignment="1" applyFill="1" applyFont="1">
      <alignment horizontal="right" vertical="bottom"/>
    </xf>
    <xf borderId="0" fillId="199" fontId="1" numFmtId="0" xfId="0" applyAlignment="1" applyFill="1" applyFont="1">
      <alignment horizontal="right" vertical="bottom"/>
    </xf>
    <xf borderId="0" fillId="200" fontId="1" numFmtId="0" xfId="0" applyAlignment="1" applyFill="1" applyFont="1">
      <alignment horizontal="right" vertical="bottom"/>
    </xf>
    <xf borderId="0" fillId="201" fontId="1" numFmtId="0" xfId="0" applyAlignment="1" applyFill="1" applyFont="1">
      <alignment horizontal="right" vertical="bottom"/>
    </xf>
    <xf borderId="0" fillId="202" fontId="1" numFmtId="0" xfId="0" applyAlignment="1" applyFill="1" applyFont="1">
      <alignment horizontal="right" vertical="bottom"/>
    </xf>
    <xf borderId="0" fillId="203" fontId="1" numFmtId="0" xfId="0" applyAlignment="1" applyFill="1" applyFont="1">
      <alignment horizontal="right" vertical="bottom"/>
    </xf>
    <xf borderId="0" fillId="204" fontId="1" numFmtId="0" xfId="0" applyAlignment="1" applyFill="1" applyFont="1">
      <alignment horizontal="right" vertical="bottom"/>
    </xf>
    <xf borderId="0" fillId="205" fontId="1" numFmtId="0" xfId="0" applyAlignment="1" applyFill="1" applyFont="1">
      <alignment horizontal="right" vertical="bottom"/>
    </xf>
    <xf borderId="0" fillId="206" fontId="1" numFmtId="0" xfId="0" applyAlignment="1" applyFill="1" applyFont="1">
      <alignment horizontal="right" vertical="bottom"/>
    </xf>
    <xf borderId="0" fillId="207" fontId="1" numFmtId="0" xfId="0" applyAlignment="1" applyFill="1" applyFont="1">
      <alignment horizontal="right" vertical="bottom"/>
    </xf>
    <xf borderId="0" fillId="208" fontId="1" numFmtId="0" xfId="0" applyAlignment="1" applyFill="1" applyFont="1">
      <alignment horizontal="right" vertical="bottom"/>
    </xf>
    <xf borderId="0" fillId="209" fontId="1" numFmtId="0" xfId="0" applyAlignment="1" applyFill="1" applyFont="1">
      <alignment horizontal="right" vertical="bottom"/>
    </xf>
    <xf borderId="0" fillId="210" fontId="1" numFmtId="0" xfId="0" applyAlignment="1" applyFill="1" applyFont="1">
      <alignment horizontal="right" vertical="bottom"/>
    </xf>
    <xf borderId="0" fillId="211" fontId="1" numFmtId="0" xfId="0" applyAlignment="1" applyFill="1" applyFont="1">
      <alignment horizontal="right" vertical="bottom"/>
    </xf>
    <xf borderId="0" fillId="212" fontId="1" numFmtId="0" xfId="0" applyAlignment="1" applyFill="1" applyFont="1">
      <alignment horizontal="right" vertical="bottom"/>
    </xf>
    <xf borderId="0" fillId="213" fontId="1" numFmtId="0" xfId="0" applyAlignment="1" applyFill="1" applyFont="1">
      <alignment horizontal="right" vertical="bottom"/>
    </xf>
    <xf borderId="0" fillId="214" fontId="1" numFmtId="0" xfId="0" applyAlignment="1" applyFill="1" applyFont="1">
      <alignment horizontal="right" vertical="bottom"/>
    </xf>
    <xf borderId="0" fillId="215" fontId="1" numFmtId="0" xfId="0" applyAlignment="1" applyFill="1" applyFont="1">
      <alignment horizontal="right" vertical="bottom"/>
    </xf>
    <xf borderId="0" fillId="216" fontId="1" numFmtId="0" xfId="0" applyAlignment="1" applyFill="1" applyFont="1">
      <alignment horizontal="right" vertical="bottom"/>
    </xf>
    <xf borderId="0" fillId="217" fontId="1" numFmtId="0" xfId="0" applyAlignment="1" applyFill="1" applyFont="1">
      <alignment horizontal="right" vertical="bottom"/>
    </xf>
    <xf borderId="0" fillId="218" fontId="1" numFmtId="0" xfId="0" applyAlignment="1" applyFill="1" applyFont="1">
      <alignment horizontal="right" vertical="bottom"/>
    </xf>
    <xf borderId="0" fillId="219" fontId="1" numFmtId="0" xfId="0" applyAlignment="1" applyFill="1" applyFont="1">
      <alignment horizontal="right" vertical="bottom"/>
    </xf>
    <xf borderId="0" fillId="220" fontId="1" numFmtId="0" xfId="0" applyAlignment="1" applyFill="1" applyFont="1">
      <alignment horizontal="right" vertical="bottom"/>
    </xf>
    <xf borderId="0" fillId="221" fontId="1" numFmtId="0" xfId="0" applyAlignment="1" applyFill="1" applyFont="1">
      <alignment horizontal="right" vertical="bottom"/>
    </xf>
    <xf borderId="0" fillId="222" fontId="1" numFmtId="0" xfId="0" applyAlignment="1" applyFill="1" applyFont="1">
      <alignment horizontal="right" vertical="bottom"/>
    </xf>
    <xf borderId="0" fillId="223" fontId="1" numFmtId="0" xfId="0" applyAlignment="1" applyFill="1" applyFont="1">
      <alignment horizontal="right" vertical="bottom"/>
    </xf>
    <xf borderId="0" fillId="224" fontId="1" numFmtId="0" xfId="0" applyAlignment="1" applyFill="1" applyFont="1">
      <alignment horizontal="right" vertical="bottom"/>
    </xf>
    <xf borderId="0" fillId="225" fontId="1" numFmtId="0" xfId="0" applyAlignment="1" applyFill="1" applyFont="1">
      <alignment horizontal="right" vertical="bottom"/>
    </xf>
    <xf borderId="0" fillId="226" fontId="1" numFmtId="0" xfId="0" applyAlignment="1" applyFill="1" applyFont="1">
      <alignment horizontal="right" vertical="bottom"/>
    </xf>
    <xf borderId="0" fillId="227" fontId="1" numFmtId="0" xfId="0" applyAlignment="1" applyFill="1" applyFont="1">
      <alignment horizontal="right" vertical="bottom"/>
    </xf>
    <xf borderId="0" fillId="228" fontId="1" numFmtId="0" xfId="0" applyAlignment="1" applyFill="1" applyFont="1">
      <alignment horizontal="right" vertical="bottom"/>
    </xf>
    <xf borderId="0" fillId="229" fontId="1" numFmtId="0" xfId="0" applyAlignment="1" applyFill="1" applyFont="1">
      <alignment horizontal="right" vertical="bottom"/>
    </xf>
    <xf borderId="0" fillId="230" fontId="1" numFmtId="0" xfId="0" applyAlignment="1" applyFill="1" applyFont="1">
      <alignment horizontal="right" vertical="bottom"/>
    </xf>
    <xf borderId="0" fillId="231" fontId="1" numFmtId="0" xfId="0" applyAlignment="1" applyFill="1" applyFont="1">
      <alignment horizontal="right" vertical="bottom"/>
    </xf>
    <xf borderId="0" fillId="232" fontId="1" numFmtId="0" xfId="0" applyAlignment="1" applyFill="1" applyFont="1">
      <alignment horizontal="right" vertical="bottom"/>
    </xf>
    <xf borderId="0" fillId="233" fontId="1" numFmtId="0" xfId="0" applyAlignment="1" applyFill="1" applyFont="1">
      <alignment horizontal="right" vertical="bottom"/>
    </xf>
    <xf borderId="0" fillId="234" fontId="1" numFmtId="0" xfId="0" applyAlignment="1" applyFill="1" applyFont="1">
      <alignment horizontal="right" vertical="bottom"/>
    </xf>
    <xf borderId="0" fillId="235" fontId="1" numFmtId="0" xfId="0" applyAlignment="1" applyFill="1" applyFont="1">
      <alignment horizontal="right" vertical="bottom"/>
    </xf>
    <xf borderId="0" fillId="236" fontId="1" numFmtId="0" xfId="0" applyAlignment="1" applyFill="1" applyFont="1">
      <alignment horizontal="right" vertical="bottom"/>
    </xf>
    <xf borderId="0" fillId="237" fontId="1" numFmtId="0" xfId="0" applyAlignment="1" applyFill="1" applyFont="1">
      <alignment horizontal="right" vertical="bottom"/>
    </xf>
    <xf borderId="0" fillId="238" fontId="1" numFmtId="0" xfId="0" applyAlignment="1" applyFill="1" applyFont="1">
      <alignment horizontal="right" vertical="bottom"/>
    </xf>
    <xf borderId="0" fillId="239" fontId="1" numFmtId="0" xfId="0" applyAlignment="1" applyFill="1" applyFont="1">
      <alignment horizontal="right" vertical="bottom"/>
    </xf>
    <xf borderId="0" fillId="240" fontId="1" numFmtId="0" xfId="0" applyAlignment="1" applyFill="1" applyFont="1">
      <alignment horizontal="right" vertical="bottom"/>
    </xf>
    <xf borderId="0" fillId="241" fontId="1" numFmtId="0" xfId="0" applyAlignment="1" applyFill="1" applyFont="1">
      <alignment horizontal="right" vertical="bottom"/>
    </xf>
    <xf borderId="0" fillId="242" fontId="1" numFmtId="0" xfId="0" applyAlignment="1" applyFill="1" applyFont="1">
      <alignment horizontal="right" vertical="bottom"/>
    </xf>
    <xf borderId="0" fillId="243" fontId="1" numFmtId="0" xfId="0" applyAlignment="1" applyFill="1" applyFont="1">
      <alignment horizontal="right" vertical="bottom"/>
    </xf>
    <xf borderId="0" fillId="244" fontId="1" numFmtId="0" xfId="0" applyAlignment="1" applyFill="1" applyFont="1">
      <alignment horizontal="right" vertical="bottom"/>
    </xf>
    <xf borderId="0" fillId="245" fontId="1" numFmtId="0" xfId="0" applyAlignment="1" applyFill="1" applyFont="1">
      <alignment horizontal="right" vertical="bottom"/>
    </xf>
    <xf borderId="0" fillId="246" fontId="1" numFmtId="0" xfId="0" applyAlignment="1" applyFill="1" applyFont="1">
      <alignment horizontal="right" vertical="bottom"/>
    </xf>
    <xf borderId="0" fillId="247" fontId="1" numFmtId="0" xfId="0" applyAlignment="1" applyFill="1" applyFont="1">
      <alignment horizontal="right" vertical="bottom"/>
    </xf>
    <xf borderId="0" fillId="248" fontId="1" numFmtId="0" xfId="0" applyAlignment="1" applyFill="1" applyFont="1">
      <alignment horizontal="right" vertical="bottom"/>
    </xf>
    <xf borderId="0" fillId="249" fontId="1" numFmtId="0" xfId="0" applyAlignment="1" applyFill="1" applyFont="1">
      <alignment horizontal="right" vertical="bottom"/>
    </xf>
    <xf borderId="0" fillId="250" fontId="1" numFmtId="0" xfId="0" applyAlignment="1" applyFill="1" applyFont="1">
      <alignment horizontal="right" vertical="bottom"/>
    </xf>
    <xf borderId="0" fillId="251" fontId="1" numFmtId="0" xfId="0" applyAlignment="1" applyFill="1" applyFont="1">
      <alignment horizontal="right" vertical="bottom"/>
    </xf>
    <xf borderId="0" fillId="252" fontId="1" numFmtId="0" xfId="0" applyAlignment="1" applyFill="1" applyFont="1">
      <alignment horizontal="right" vertical="bottom"/>
    </xf>
    <xf borderId="0" fillId="253" fontId="1" numFmtId="0" xfId="0" applyAlignment="1" applyFill="1" applyFont="1">
      <alignment horizontal="right" vertical="bottom"/>
    </xf>
    <xf borderId="0" fillId="254" fontId="1" numFmtId="0" xfId="0" applyAlignment="1" applyFill="1" applyFont="1">
      <alignment horizontal="right" vertical="bottom"/>
    </xf>
    <xf borderId="0" fillId="255" fontId="1" numFmtId="0" xfId="0" applyAlignment="1" applyFill="1" applyFont="1">
      <alignment horizontal="right" vertical="bottom"/>
    </xf>
    <xf borderId="0" fillId="256" fontId="1" numFmtId="0" xfId="0" applyAlignment="1" applyFill="1" applyFont="1">
      <alignment horizontal="right" vertical="bottom"/>
    </xf>
    <xf borderId="0" fillId="257" fontId="1" numFmtId="0" xfId="0" applyAlignment="1" applyFill="1" applyFont="1">
      <alignment horizontal="right" vertical="bottom"/>
    </xf>
    <xf borderId="0" fillId="258" fontId="1" numFmtId="0" xfId="0" applyAlignment="1" applyFill="1" applyFont="1">
      <alignment horizontal="right" vertical="bottom"/>
    </xf>
    <xf borderId="0" fillId="259" fontId="1" numFmtId="0" xfId="0" applyAlignment="1" applyFill="1" applyFont="1">
      <alignment horizontal="right" vertical="bottom"/>
    </xf>
    <xf borderId="0" fillId="260" fontId="1" numFmtId="0" xfId="0" applyAlignment="1" applyFill="1" applyFont="1">
      <alignment horizontal="right" vertical="bottom"/>
    </xf>
    <xf borderId="0" fillId="261" fontId="1" numFmtId="0" xfId="0" applyAlignment="1" applyFill="1" applyFont="1">
      <alignment horizontal="right" vertical="bottom"/>
    </xf>
    <xf borderId="0" fillId="262" fontId="1" numFmtId="0" xfId="0" applyAlignment="1" applyFill="1" applyFont="1">
      <alignment horizontal="right" vertical="bottom"/>
    </xf>
    <xf borderId="0" fillId="263" fontId="1" numFmtId="0" xfId="0" applyAlignment="1" applyFill="1" applyFont="1">
      <alignment horizontal="right" vertical="bottom"/>
    </xf>
    <xf borderId="0" fillId="264" fontId="1" numFmtId="0" xfId="0" applyAlignment="1" applyFill="1" applyFont="1">
      <alignment horizontal="right" vertical="bottom"/>
    </xf>
    <xf borderId="0" fillId="265" fontId="1" numFmtId="0" xfId="0" applyAlignment="1" applyFill="1" applyFont="1">
      <alignment horizontal="right" vertical="bottom"/>
    </xf>
    <xf borderId="0" fillId="266" fontId="1" numFmtId="0" xfId="0" applyAlignment="1" applyFill="1" applyFont="1">
      <alignment horizontal="right" vertical="bottom"/>
    </xf>
    <xf borderId="0" fillId="267" fontId="1" numFmtId="0" xfId="0" applyAlignment="1" applyFill="1" applyFont="1">
      <alignment horizontal="right" vertical="bottom"/>
    </xf>
    <xf borderId="0" fillId="268" fontId="1" numFmtId="0" xfId="0" applyAlignment="1" applyFill="1" applyFont="1">
      <alignment horizontal="right" vertical="bottom"/>
    </xf>
    <xf borderId="0" fillId="269" fontId="1" numFmtId="0" xfId="0" applyAlignment="1" applyFill="1" applyFont="1">
      <alignment horizontal="right" vertical="bottom"/>
    </xf>
    <xf borderId="0" fillId="270" fontId="1" numFmtId="0" xfId="0" applyAlignment="1" applyFill="1" applyFont="1">
      <alignment horizontal="right" vertical="bottom"/>
    </xf>
    <xf borderId="0" fillId="271" fontId="1" numFmtId="0" xfId="0" applyAlignment="1" applyFill="1" applyFont="1">
      <alignment horizontal="right" vertical="bottom"/>
    </xf>
    <xf borderId="0" fillId="272" fontId="1" numFmtId="0" xfId="0" applyAlignment="1" applyFill="1" applyFont="1">
      <alignment horizontal="right" vertical="bottom"/>
    </xf>
    <xf borderId="0" fillId="273" fontId="1" numFmtId="0" xfId="0" applyAlignment="1" applyFill="1" applyFont="1">
      <alignment horizontal="right" vertical="bottom"/>
    </xf>
    <xf borderId="0" fillId="274" fontId="1" numFmtId="0" xfId="0" applyAlignment="1" applyFill="1" applyFont="1">
      <alignment horizontal="right" vertical="bottom"/>
    </xf>
    <xf borderId="0" fillId="275" fontId="1" numFmtId="0" xfId="0" applyAlignment="1" applyFill="1" applyFont="1">
      <alignment horizontal="right" vertical="bottom"/>
    </xf>
    <xf borderId="0" fillId="276" fontId="1" numFmtId="0" xfId="0" applyAlignment="1" applyFill="1" applyFont="1">
      <alignment horizontal="right" vertical="bottom"/>
    </xf>
    <xf borderId="0" fillId="277" fontId="1" numFmtId="0" xfId="0" applyAlignment="1" applyFill="1" applyFont="1">
      <alignment horizontal="right" vertical="bottom"/>
    </xf>
    <xf borderId="0" fillId="278" fontId="1" numFmtId="0" xfId="0" applyAlignment="1" applyFill="1" applyFont="1">
      <alignment horizontal="right" vertical="bottom"/>
    </xf>
    <xf borderId="0" fillId="279" fontId="1" numFmtId="0" xfId="0" applyAlignment="1" applyFill="1" applyFont="1">
      <alignment horizontal="right" vertical="bottom"/>
    </xf>
    <xf borderId="0" fillId="280" fontId="1" numFmtId="0" xfId="0" applyAlignment="1" applyFill="1" applyFont="1">
      <alignment horizontal="right" vertical="bottom"/>
    </xf>
    <xf borderId="0" fillId="281" fontId="1" numFmtId="0" xfId="0" applyAlignment="1" applyFill="1" applyFont="1">
      <alignment horizontal="right" vertical="bottom"/>
    </xf>
    <xf borderId="0" fillId="282" fontId="1" numFmtId="0" xfId="0" applyAlignment="1" applyFill="1" applyFont="1">
      <alignment horizontal="right" vertical="bottom"/>
    </xf>
    <xf borderId="0" fillId="283" fontId="1" numFmtId="0" xfId="0" applyAlignment="1" applyFill="1" applyFont="1">
      <alignment horizontal="right" vertical="bottom"/>
    </xf>
    <xf borderId="0" fillId="284" fontId="1" numFmtId="0" xfId="0" applyAlignment="1" applyFill="1" applyFont="1">
      <alignment horizontal="right" vertical="bottom"/>
    </xf>
    <xf borderId="0" fillId="285" fontId="1" numFmtId="0" xfId="0" applyAlignment="1" applyFill="1" applyFont="1">
      <alignment horizontal="right" vertical="bottom"/>
    </xf>
    <xf borderId="0" fillId="286" fontId="1" numFmtId="0" xfId="0" applyAlignment="1" applyFill="1" applyFont="1">
      <alignment horizontal="right" vertical="bottom"/>
    </xf>
    <xf borderId="0" fillId="287" fontId="1" numFmtId="0" xfId="0" applyAlignment="1" applyFill="1" applyFont="1">
      <alignment horizontal="right" vertical="bottom"/>
    </xf>
    <xf borderId="0" fillId="288" fontId="1" numFmtId="0" xfId="0" applyAlignment="1" applyFill="1" applyFont="1">
      <alignment horizontal="right" vertical="bottom"/>
    </xf>
    <xf borderId="0" fillId="289" fontId="1" numFmtId="0" xfId="0" applyAlignment="1" applyFill="1" applyFont="1">
      <alignment horizontal="right" vertical="bottom"/>
    </xf>
    <xf borderId="0" fillId="290" fontId="1" numFmtId="0" xfId="0" applyAlignment="1" applyFill="1" applyFont="1">
      <alignment horizontal="right" vertical="bottom"/>
    </xf>
    <xf borderId="0" fillId="291" fontId="1" numFmtId="0" xfId="0" applyAlignment="1" applyFill="1" applyFont="1">
      <alignment horizontal="right" vertical="bottom"/>
    </xf>
    <xf borderId="0" fillId="292" fontId="1" numFmtId="0" xfId="0" applyAlignment="1" applyFill="1" applyFont="1">
      <alignment horizontal="right" vertical="bottom"/>
    </xf>
    <xf borderId="0" fillId="293" fontId="1" numFmtId="0" xfId="0" applyAlignment="1" applyFill="1" applyFont="1">
      <alignment horizontal="right" vertical="bottom"/>
    </xf>
    <xf borderId="0" fillId="294" fontId="1" numFmtId="0" xfId="0" applyAlignment="1" applyFill="1" applyFont="1">
      <alignment horizontal="right" vertical="bottom"/>
    </xf>
    <xf borderId="0" fillId="295" fontId="1" numFmtId="0" xfId="0" applyAlignment="1" applyFill="1" applyFont="1">
      <alignment horizontal="right" vertical="bottom"/>
    </xf>
    <xf borderId="0" fillId="296" fontId="1" numFmtId="0" xfId="0" applyAlignment="1" applyFill="1" applyFont="1">
      <alignment horizontal="right" vertical="bottom"/>
    </xf>
    <xf borderId="0" fillId="297" fontId="1" numFmtId="0" xfId="0" applyAlignment="1" applyFill="1" applyFont="1">
      <alignment horizontal="right" vertical="bottom"/>
    </xf>
    <xf borderId="0" fillId="298" fontId="1" numFmtId="0" xfId="0" applyAlignment="1" applyFill="1" applyFont="1">
      <alignment horizontal="right" vertical="bottom"/>
    </xf>
    <xf borderId="0" fillId="299" fontId="1" numFmtId="0" xfId="0" applyAlignment="1" applyFill="1" applyFont="1">
      <alignment horizontal="right" vertical="bottom"/>
    </xf>
    <xf borderId="0" fillId="300" fontId="1" numFmtId="0" xfId="0" applyAlignment="1" applyFill="1" applyFont="1">
      <alignment horizontal="right" vertical="bottom"/>
    </xf>
    <xf borderId="0" fillId="301" fontId="1" numFmtId="0" xfId="0" applyAlignment="1" applyFill="1" applyFont="1">
      <alignment horizontal="right" vertical="bottom"/>
    </xf>
    <xf borderId="0" fillId="302" fontId="1" numFmtId="0" xfId="0" applyAlignment="1" applyFill="1" applyFont="1">
      <alignment horizontal="right" vertical="bottom"/>
    </xf>
    <xf borderId="0" fillId="303" fontId="1" numFmtId="0" xfId="0" applyAlignment="1" applyFill="1" applyFont="1">
      <alignment horizontal="right" vertical="bottom"/>
    </xf>
    <xf borderId="0" fillId="304" fontId="1" numFmtId="0" xfId="0" applyAlignment="1" applyFill="1" applyFont="1">
      <alignment horizontal="right" vertical="bottom"/>
    </xf>
    <xf borderId="0" fillId="305" fontId="1" numFmtId="0" xfId="0" applyAlignment="1" applyFill="1" applyFont="1">
      <alignment horizontal="right" vertical="bottom"/>
    </xf>
    <xf borderId="0" fillId="306" fontId="1" numFmtId="0" xfId="0" applyAlignment="1" applyFill="1" applyFont="1">
      <alignment horizontal="right" vertical="bottom"/>
    </xf>
    <xf borderId="0" fillId="307" fontId="1" numFmtId="0" xfId="0" applyAlignment="1" applyFill="1" applyFont="1">
      <alignment horizontal="right" vertical="bottom"/>
    </xf>
    <xf borderId="0" fillId="308" fontId="1" numFmtId="0" xfId="0" applyAlignment="1" applyFill="1" applyFont="1">
      <alignment horizontal="right" vertical="bottom"/>
    </xf>
    <xf borderId="0" fillId="309" fontId="1" numFmtId="0" xfId="0" applyAlignment="1" applyFill="1" applyFont="1">
      <alignment horizontal="right" vertical="bottom"/>
    </xf>
    <xf borderId="0" fillId="310" fontId="1" numFmtId="0" xfId="0" applyAlignment="1" applyFill="1" applyFont="1">
      <alignment horizontal="right" vertical="bottom"/>
    </xf>
    <xf borderId="0" fillId="311" fontId="1" numFmtId="0" xfId="0" applyAlignment="1" applyFill="1" applyFont="1">
      <alignment horizontal="right" vertical="bottom"/>
    </xf>
    <xf borderId="0" fillId="312" fontId="1" numFmtId="0" xfId="0" applyAlignment="1" applyFill="1" applyFont="1">
      <alignment horizontal="right" vertical="bottom"/>
    </xf>
    <xf borderId="0" fillId="313" fontId="1" numFmtId="0" xfId="0" applyAlignment="1" applyFill="1" applyFont="1">
      <alignment horizontal="right" vertical="bottom"/>
    </xf>
    <xf borderId="0" fillId="314" fontId="1" numFmtId="0" xfId="0" applyAlignment="1" applyFill="1" applyFont="1">
      <alignment horizontal="right" vertical="bottom"/>
    </xf>
    <xf borderId="0" fillId="315" fontId="1" numFmtId="0" xfId="0" applyAlignment="1" applyFill="1" applyFont="1">
      <alignment horizontal="right" vertical="bottom"/>
    </xf>
    <xf borderId="0" fillId="316" fontId="1" numFmtId="0" xfId="0" applyAlignment="1" applyFill="1" applyFont="1">
      <alignment horizontal="right" vertical="bottom"/>
    </xf>
    <xf borderId="0" fillId="317" fontId="1" numFmtId="0" xfId="0" applyAlignment="1" applyFill="1" applyFont="1">
      <alignment horizontal="right" vertical="bottom"/>
    </xf>
    <xf borderId="0" fillId="318" fontId="1" numFmtId="0" xfId="0" applyAlignment="1" applyFill="1" applyFont="1">
      <alignment horizontal="right" vertical="bottom"/>
    </xf>
    <xf borderId="0" fillId="319" fontId="1" numFmtId="0" xfId="0" applyAlignment="1" applyFill="1" applyFont="1">
      <alignment horizontal="right" vertical="bottom"/>
    </xf>
    <xf borderId="0" fillId="320" fontId="1" numFmtId="0" xfId="0" applyAlignment="1" applyFill="1" applyFont="1">
      <alignment horizontal="right" vertical="bottom"/>
    </xf>
    <xf borderId="0" fillId="321" fontId="1" numFmtId="0" xfId="0" applyAlignment="1" applyFill="1" applyFont="1">
      <alignment horizontal="right" vertical="bottom"/>
    </xf>
    <xf borderId="0" fillId="322" fontId="1" numFmtId="0" xfId="0" applyAlignment="1" applyFill="1" applyFont="1">
      <alignment horizontal="right" vertical="bottom"/>
    </xf>
    <xf borderId="0" fillId="323" fontId="1" numFmtId="0" xfId="0" applyAlignment="1" applyFill="1" applyFont="1">
      <alignment horizontal="right" vertical="bottom"/>
    </xf>
    <xf borderId="0" fillId="324" fontId="1" numFmtId="0" xfId="0" applyAlignment="1" applyFill="1" applyFont="1">
      <alignment horizontal="right" vertical="bottom"/>
    </xf>
    <xf borderId="0" fillId="325" fontId="1" numFmtId="0" xfId="0" applyAlignment="1" applyFill="1" applyFont="1">
      <alignment horizontal="right" vertical="bottom"/>
    </xf>
    <xf borderId="0" fillId="326" fontId="1" numFmtId="0" xfId="0" applyAlignment="1" applyFill="1" applyFont="1">
      <alignment horizontal="right" vertical="bottom"/>
    </xf>
    <xf borderId="0" fillId="327" fontId="1" numFmtId="0" xfId="0" applyAlignment="1" applyFill="1" applyFont="1">
      <alignment horizontal="right" vertical="bottom"/>
    </xf>
    <xf borderId="0" fillId="328" fontId="1" numFmtId="0" xfId="0" applyAlignment="1" applyFill="1" applyFont="1">
      <alignment horizontal="right" vertical="bottom"/>
    </xf>
    <xf borderId="0" fillId="329" fontId="1" numFmtId="0" xfId="0" applyAlignment="1" applyFill="1" applyFont="1">
      <alignment horizontal="right" vertical="bottom"/>
    </xf>
    <xf borderId="0" fillId="330" fontId="1" numFmtId="0" xfId="0" applyAlignment="1" applyFill="1" applyFont="1">
      <alignment horizontal="right" vertical="bottom"/>
    </xf>
    <xf borderId="0" fillId="331" fontId="1" numFmtId="0" xfId="0" applyAlignment="1" applyFill="1" applyFont="1">
      <alignment horizontal="right" vertical="bottom"/>
    </xf>
    <xf borderId="0" fillId="332" fontId="1" numFmtId="0" xfId="0" applyAlignment="1" applyFill="1" applyFont="1">
      <alignment horizontal="right" vertical="bottom"/>
    </xf>
    <xf borderId="0" fillId="333" fontId="1" numFmtId="0" xfId="0" applyAlignment="1" applyFill="1" applyFont="1">
      <alignment horizontal="right" vertical="bottom"/>
    </xf>
    <xf borderId="0" fillId="334" fontId="1" numFmtId="0" xfId="0" applyAlignment="1" applyFill="1" applyFont="1">
      <alignment horizontal="right" vertical="bottom"/>
    </xf>
    <xf borderId="0" fillId="335" fontId="1" numFmtId="0" xfId="0" applyAlignment="1" applyFill="1" applyFont="1">
      <alignment horizontal="right" vertical="bottom"/>
    </xf>
    <xf borderId="0" fillId="336" fontId="1" numFmtId="0" xfId="0" applyAlignment="1" applyFill="1" applyFont="1">
      <alignment horizontal="right" vertical="bottom"/>
    </xf>
    <xf borderId="0" fillId="337" fontId="1" numFmtId="0" xfId="0" applyAlignment="1" applyFill="1" applyFont="1">
      <alignment horizontal="right" vertical="bottom"/>
    </xf>
    <xf borderId="0" fillId="338" fontId="1" numFmtId="0" xfId="0" applyAlignment="1" applyFill="1" applyFont="1">
      <alignment horizontal="right" vertical="bottom"/>
    </xf>
    <xf borderId="0" fillId="339" fontId="1" numFmtId="0" xfId="0" applyAlignment="1" applyFill="1" applyFont="1">
      <alignment horizontal="right" vertical="bottom"/>
    </xf>
    <xf borderId="0" fillId="340" fontId="1" numFmtId="0" xfId="0" applyAlignment="1" applyFill="1" applyFont="1">
      <alignment horizontal="right" vertical="bottom"/>
    </xf>
    <xf borderId="0" fillId="341" fontId="1" numFmtId="0" xfId="0" applyAlignment="1" applyFill="1" applyFont="1">
      <alignment horizontal="right" vertical="bottom"/>
    </xf>
    <xf borderId="0" fillId="342" fontId="1" numFmtId="0" xfId="0" applyAlignment="1" applyFill="1" applyFont="1">
      <alignment horizontal="right" vertical="bottom"/>
    </xf>
    <xf borderId="0" fillId="343" fontId="1" numFmtId="0" xfId="0" applyAlignment="1" applyFill="1" applyFont="1">
      <alignment horizontal="right" vertical="bottom"/>
    </xf>
    <xf borderId="0" fillId="344" fontId="1" numFmtId="0" xfId="0" applyAlignment="1" applyFill="1" applyFont="1">
      <alignment horizontal="right" vertical="bottom"/>
    </xf>
    <xf borderId="0" fillId="345" fontId="1" numFmtId="0" xfId="0" applyAlignment="1" applyFill="1" applyFont="1">
      <alignment horizontal="right" vertical="bottom"/>
    </xf>
    <xf borderId="0" fillId="346" fontId="1" numFmtId="0" xfId="0" applyAlignment="1" applyFill="1" applyFont="1">
      <alignment horizontal="right" vertical="bottom"/>
    </xf>
    <xf borderId="0" fillId="347" fontId="1" numFmtId="0" xfId="0" applyAlignment="1" applyFill="1" applyFont="1">
      <alignment horizontal="right" vertical="bottom"/>
    </xf>
    <xf borderId="0" fillId="348" fontId="1" numFmtId="0" xfId="0" applyAlignment="1" applyFill="1" applyFont="1">
      <alignment horizontal="right" vertical="bottom"/>
    </xf>
    <xf borderId="0" fillId="349" fontId="1" numFmtId="0" xfId="0" applyAlignment="1" applyFill="1" applyFont="1">
      <alignment horizontal="right" vertical="bottom"/>
    </xf>
    <xf borderId="0" fillId="350" fontId="1" numFmtId="0" xfId="0" applyAlignment="1" applyFill="1" applyFont="1">
      <alignment horizontal="right" vertical="bottom"/>
    </xf>
    <xf borderId="0" fillId="351" fontId="1" numFmtId="0" xfId="0" applyAlignment="1" applyFill="1" applyFont="1">
      <alignment horizontal="right" vertical="bottom"/>
    </xf>
    <xf borderId="0" fillId="352" fontId="1" numFmtId="0" xfId="0" applyAlignment="1" applyFill="1" applyFont="1">
      <alignment horizontal="right" vertical="bottom"/>
    </xf>
    <xf borderId="0" fillId="353" fontId="1" numFmtId="0" xfId="0" applyAlignment="1" applyFill="1" applyFont="1">
      <alignment horizontal="right" vertical="bottom"/>
    </xf>
    <xf borderId="0" fillId="354" fontId="1" numFmtId="0" xfId="0" applyAlignment="1" applyFill="1" applyFont="1">
      <alignment horizontal="right" vertical="bottom"/>
    </xf>
    <xf borderId="0" fillId="355" fontId="1" numFmtId="0" xfId="0" applyAlignment="1" applyFill="1" applyFont="1">
      <alignment horizontal="right" vertical="bottom"/>
    </xf>
    <xf borderId="0" fillId="356" fontId="1" numFmtId="0" xfId="0" applyAlignment="1" applyFill="1" applyFont="1">
      <alignment horizontal="right" vertical="bottom"/>
    </xf>
    <xf borderId="0" fillId="357" fontId="1" numFmtId="0" xfId="0" applyAlignment="1" applyFill="1" applyFont="1">
      <alignment horizontal="right" vertical="bottom"/>
    </xf>
    <xf borderId="0" fillId="358" fontId="1" numFmtId="0" xfId="0" applyAlignment="1" applyFill="1" applyFont="1">
      <alignment horizontal="right" vertical="bottom"/>
    </xf>
    <xf borderId="0" fillId="359" fontId="1" numFmtId="0" xfId="0" applyAlignment="1" applyFill="1" applyFont="1">
      <alignment horizontal="right" vertical="bottom"/>
    </xf>
    <xf borderId="0" fillId="360" fontId="1" numFmtId="0" xfId="0" applyAlignment="1" applyFill="1" applyFont="1">
      <alignment horizontal="right" vertical="bottom"/>
    </xf>
    <xf borderId="0" fillId="361" fontId="1" numFmtId="0" xfId="0" applyAlignment="1" applyFill="1" applyFont="1">
      <alignment horizontal="right" vertical="bottom"/>
    </xf>
    <xf borderId="0" fillId="362" fontId="1" numFmtId="0" xfId="0" applyAlignment="1" applyFill="1" applyFont="1">
      <alignment horizontal="right" vertical="bottom"/>
    </xf>
    <xf borderId="0" fillId="363" fontId="1" numFmtId="0" xfId="0" applyAlignment="1" applyFill="1" applyFont="1">
      <alignment horizontal="right" vertical="bottom"/>
    </xf>
    <xf borderId="0" fillId="364" fontId="1" numFmtId="0" xfId="0" applyAlignment="1" applyFill="1" applyFont="1">
      <alignment horizontal="right" vertical="bottom"/>
    </xf>
    <xf borderId="0" fillId="365" fontId="1" numFmtId="0" xfId="0" applyAlignment="1" applyFill="1" applyFont="1">
      <alignment horizontal="right" vertical="bottom"/>
    </xf>
    <xf borderId="0" fillId="366" fontId="1" numFmtId="0" xfId="0" applyAlignment="1" applyFill="1" applyFont="1">
      <alignment horizontal="right" vertical="bottom"/>
    </xf>
    <xf borderId="0" fillId="367" fontId="1" numFmtId="0" xfId="0" applyAlignment="1" applyFill="1" applyFont="1">
      <alignment horizontal="right" vertical="bottom"/>
    </xf>
    <xf borderId="0" fillId="368" fontId="1" numFmtId="0" xfId="0" applyAlignment="1" applyFill="1" applyFont="1">
      <alignment horizontal="right" vertical="bottom"/>
    </xf>
    <xf borderId="0" fillId="369" fontId="1" numFmtId="0" xfId="0" applyAlignment="1" applyFill="1" applyFont="1">
      <alignment horizontal="right" vertical="bottom"/>
    </xf>
    <xf borderId="0" fillId="370" fontId="1" numFmtId="0" xfId="0" applyAlignment="1" applyFill="1" applyFont="1">
      <alignment horizontal="right" vertical="bottom"/>
    </xf>
    <xf borderId="0" fillId="371" fontId="1" numFmtId="0" xfId="0" applyAlignment="1" applyFill="1" applyFont="1">
      <alignment horizontal="right" vertical="bottom"/>
    </xf>
    <xf borderId="0" fillId="372" fontId="1" numFmtId="0" xfId="0" applyAlignment="1" applyFill="1" applyFont="1">
      <alignment horizontal="right" vertical="bottom"/>
    </xf>
    <xf borderId="0" fillId="373" fontId="1" numFmtId="0" xfId="0" applyAlignment="1" applyFill="1" applyFont="1">
      <alignment horizontal="right" vertical="bottom"/>
    </xf>
    <xf borderId="0" fillId="374" fontId="1" numFmtId="0" xfId="0" applyAlignment="1" applyFill="1" applyFont="1">
      <alignment horizontal="right" vertical="bottom"/>
    </xf>
    <xf borderId="0" fillId="375" fontId="1" numFmtId="0" xfId="0" applyAlignment="1" applyFill="1" applyFont="1">
      <alignment horizontal="right" vertical="bottom"/>
    </xf>
    <xf borderId="0" fillId="376" fontId="1" numFmtId="0" xfId="0" applyAlignment="1" applyFill="1" applyFont="1">
      <alignment horizontal="right" vertical="bottom"/>
    </xf>
    <xf borderId="0" fillId="377" fontId="1" numFmtId="0" xfId="0" applyAlignment="1" applyFill="1" applyFont="1">
      <alignment horizontal="right" vertical="bottom"/>
    </xf>
    <xf borderId="0" fillId="378" fontId="1" numFmtId="0" xfId="0" applyAlignment="1" applyFill="1" applyFont="1">
      <alignment horizontal="right" vertical="bottom"/>
    </xf>
    <xf borderId="0" fillId="379" fontId="1" numFmtId="0" xfId="0" applyAlignment="1" applyFill="1" applyFont="1">
      <alignment horizontal="right" vertical="bottom"/>
    </xf>
    <xf borderId="0" fillId="380" fontId="1" numFmtId="0" xfId="0" applyAlignment="1" applyFill="1" applyFont="1">
      <alignment horizontal="right" vertical="bottom"/>
    </xf>
    <xf borderId="0" fillId="381" fontId="1" numFmtId="0" xfId="0" applyAlignment="1" applyFill="1" applyFont="1">
      <alignment horizontal="right" vertical="bottom"/>
    </xf>
    <xf borderId="0" fillId="382" fontId="1" numFmtId="0" xfId="0" applyAlignment="1" applyFill="1" applyFont="1">
      <alignment horizontal="right" vertical="bottom"/>
    </xf>
    <xf borderId="0" fillId="383" fontId="1" numFmtId="0" xfId="0" applyAlignment="1" applyFill="1" applyFont="1">
      <alignment horizontal="right" vertical="bottom"/>
    </xf>
    <xf borderId="0" fillId="384" fontId="1" numFmtId="0" xfId="0" applyAlignment="1" applyFill="1" applyFont="1">
      <alignment horizontal="right" vertical="bottom"/>
    </xf>
    <xf borderId="0" fillId="385" fontId="1" numFmtId="0" xfId="0" applyAlignment="1" applyFill="1" applyFont="1">
      <alignment horizontal="right" vertical="bottom"/>
    </xf>
    <xf borderId="0" fillId="386" fontId="1" numFmtId="0" xfId="0" applyAlignment="1" applyFill="1" applyFont="1">
      <alignment horizontal="right" vertical="bottom"/>
    </xf>
    <xf borderId="0" fillId="387" fontId="1" numFmtId="0" xfId="0" applyAlignment="1" applyFill="1" applyFont="1">
      <alignment horizontal="right" vertical="bottom"/>
    </xf>
    <xf borderId="0" fillId="388" fontId="1" numFmtId="0" xfId="0" applyAlignment="1" applyFill="1" applyFont="1">
      <alignment horizontal="right" vertical="bottom"/>
    </xf>
    <xf borderId="0" fillId="389" fontId="1" numFmtId="0" xfId="0" applyAlignment="1" applyFill="1" applyFont="1">
      <alignment horizontal="right" vertical="bottom"/>
    </xf>
    <xf borderId="0" fillId="390" fontId="1" numFmtId="0" xfId="0" applyAlignment="1" applyFill="1" applyFont="1">
      <alignment horizontal="right" vertical="bottom"/>
    </xf>
    <xf borderId="0" fillId="391" fontId="1" numFmtId="0" xfId="0" applyAlignment="1" applyFill="1" applyFont="1">
      <alignment horizontal="right" vertical="bottom"/>
    </xf>
    <xf borderId="0" fillId="392" fontId="1" numFmtId="0" xfId="0" applyAlignment="1" applyFill="1" applyFont="1">
      <alignment horizontal="right" vertical="bottom"/>
    </xf>
    <xf borderId="0" fillId="393" fontId="1" numFmtId="0" xfId="0" applyAlignment="1" applyFill="1" applyFont="1">
      <alignment horizontal="right" vertical="bottom"/>
    </xf>
    <xf borderId="0" fillId="394" fontId="1" numFmtId="0" xfId="0" applyAlignment="1" applyFill="1" applyFont="1">
      <alignment horizontal="right" vertical="bottom"/>
    </xf>
    <xf borderId="0" fillId="395" fontId="1" numFmtId="0" xfId="0" applyAlignment="1" applyFill="1" applyFont="1">
      <alignment horizontal="right" vertical="bottom"/>
    </xf>
    <xf borderId="0" fillId="396" fontId="1" numFmtId="0" xfId="0" applyAlignment="1" applyFill="1" applyFont="1">
      <alignment horizontal="right" vertical="bottom"/>
    </xf>
    <xf borderId="0" fillId="397" fontId="1" numFmtId="0" xfId="0" applyAlignment="1" applyFill="1" applyFont="1">
      <alignment horizontal="right" vertical="bottom"/>
    </xf>
    <xf borderId="0" fillId="398" fontId="1" numFmtId="0" xfId="0" applyAlignment="1" applyFill="1" applyFont="1">
      <alignment horizontal="right" vertical="bottom"/>
    </xf>
    <xf borderId="0" fillId="399" fontId="1" numFmtId="0" xfId="0" applyAlignment="1" applyFill="1" applyFont="1">
      <alignment horizontal="right" vertical="bottom"/>
    </xf>
    <xf borderId="0" fillId="400" fontId="1" numFmtId="0" xfId="0" applyAlignment="1" applyFill="1" applyFont="1">
      <alignment horizontal="right" vertical="bottom"/>
    </xf>
    <xf borderId="0" fillId="401" fontId="1" numFmtId="0" xfId="0" applyAlignment="1" applyFill="1" applyFont="1">
      <alignment horizontal="right" vertical="bottom"/>
    </xf>
    <xf borderId="0" fillId="402" fontId="1" numFmtId="0" xfId="0" applyAlignment="1" applyFill="1" applyFont="1">
      <alignment horizontal="right" vertical="bottom"/>
    </xf>
    <xf borderId="0" fillId="403" fontId="1" numFmtId="0" xfId="0" applyAlignment="1" applyFill="1" applyFont="1">
      <alignment horizontal="right" vertical="bottom"/>
    </xf>
    <xf borderId="0" fillId="404" fontId="1" numFmtId="0" xfId="0" applyAlignment="1" applyFill="1" applyFont="1">
      <alignment horizontal="right" vertical="bottom"/>
    </xf>
    <xf borderId="0" fillId="405" fontId="1" numFmtId="0" xfId="0" applyAlignment="1" applyFill="1" applyFont="1">
      <alignment horizontal="right" vertical="bottom"/>
    </xf>
    <xf borderId="0" fillId="406" fontId="1" numFmtId="0" xfId="0" applyAlignment="1" applyFill="1" applyFont="1">
      <alignment horizontal="right" vertical="bottom"/>
    </xf>
    <xf borderId="0" fillId="407" fontId="1" numFmtId="0" xfId="0" applyAlignment="1" applyFill="1" applyFont="1">
      <alignment horizontal="right" vertical="bottom"/>
    </xf>
    <xf borderId="0" fillId="408" fontId="1" numFmtId="0" xfId="0" applyAlignment="1" applyFill="1" applyFont="1">
      <alignment horizontal="right" vertical="bottom"/>
    </xf>
    <xf borderId="0" fillId="409" fontId="1" numFmtId="0" xfId="0" applyAlignment="1" applyFill="1" applyFont="1">
      <alignment horizontal="right" vertical="bottom"/>
    </xf>
    <xf borderId="0" fillId="410" fontId="1" numFmtId="0" xfId="0" applyAlignment="1" applyFill="1" applyFont="1">
      <alignment horizontal="right" vertical="bottom"/>
    </xf>
    <xf borderId="0" fillId="411" fontId="1" numFmtId="0" xfId="0" applyAlignment="1" applyFill="1" applyFont="1">
      <alignment horizontal="right" vertical="bottom"/>
    </xf>
    <xf borderId="0" fillId="412" fontId="1" numFmtId="0" xfId="0" applyAlignment="1" applyFill="1" applyFont="1">
      <alignment horizontal="right" vertical="bottom"/>
    </xf>
    <xf borderId="0" fillId="413" fontId="1" numFmtId="0" xfId="0" applyAlignment="1" applyFill="1" applyFont="1">
      <alignment horizontal="right" vertical="bottom"/>
    </xf>
    <xf borderId="0" fillId="414" fontId="1" numFmtId="0" xfId="0" applyAlignment="1" applyFill="1" applyFont="1">
      <alignment horizontal="right" vertical="bottom"/>
    </xf>
    <xf borderId="0" fillId="415" fontId="1" numFmtId="0" xfId="0" applyAlignment="1" applyFill="1" applyFont="1">
      <alignment horizontal="right" vertical="bottom"/>
    </xf>
    <xf borderId="0" fillId="416" fontId="1" numFmtId="0" xfId="0" applyAlignment="1" applyFill="1" applyFont="1">
      <alignment horizontal="right" vertical="bottom"/>
    </xf>
    <xf borderId="0" fillId="417" fontId="1" numFmtId="0" xfId="0" applyAlignment="1" applyFill="1" applyFont="1">
      <alignment horizontal="right" vertical="bottom"/>
    </xf>
    <xf borderId="0" fillId="418" fontId="1" numFmtId="0" xfId="0" applyAlignment="1" applyFill="1" applyFont="1">
      <alignment horizontal="right" vertical="bottom"/>
    </xf>
    <xf borderId="0" fillId="419" fontId="1" numFmtId="0" xfId="0" applyAlignment="1" applyFill="1" applyFont="1">
      <alignment horizontal="right" vertical="bottom"/>
    </xf>
    <xf borderId="0" fillId="420" fontId="1" numFmtId="0" xfId="0" applyAlignment="1" applyFill="1" applyFont="1">
      <alignment horizontal="right" vertical="bottom"/>
    </xf>
    <xf borderId="0" fillId="421" fontId="1" numFmtId="0" xfId="0" applyAlignment="1" applyFill="1" applyFont="1">
      <alignment horizontal="right" vertical="bottom"/>
    </xf>
    <xf borderId="0" fillId="422" fontId="1" numFmtId="0" xfId="0" applyAlignment="1" applyFill="1" applyFont="1">
      <alignment horizontal="right" vertical="bottom"/>
    </xf>
    <xf borderId="0" fillId="423" fontId="1" numFmtId="0" xfId="0" applyAlignment="1" applyFill="1" applyFont="1">
      <alignment horizontal="right" vertical="bottom"/>
    </xf>
    <xf borderId="0" fillId="424" fontId="1" numFmtId="0" xfId="0" applyAlignment="1" applyFill="1" applyFont="1">
      <alignment horizontal="right" vertical="bottom"/>
    </xf>
    <xf borderId="0" fillId="425" fontId="1" numFmtId="0" xfId="0" applyAlignment="1" applyFill="1" applyFont="1">
      <alignment horizontal="right" vertical="bottom"/>
    </xf>
    <xf borderId="0" fillId="426" fontId="1" numFmtId="0" xfId="0" applyAlignment="1" applyFill="1" applyFont="1">
      <alignment horizontal="right" vertical="bottom"/>
    </xf>
    <xf borderId="0" fillId="427" fontId="1" numFmtId="0" xfId="0" applyAlignment="1" applyFill="1" applyFont="1">
      <alignment horizontal="right" vertical="bottom"/>
    </xf>
    <xf borderId="0" fillId="428" fontId="1" numFmtId="0" xfId="0" applyAlignment="1" applyFill="1" applyFont="1">
      <alignment horizontal="right" vertical="bottom"/>
    </xf>
    <xf borderId="0" fillId="429" fontId="1" numFmtId="0" xfId="0" applyAlignment="1" applyFill="1" applyFont="1">
      <alignment horizontal="right" vertical="bottom"/>
    </xf>
    <xf borderId="0" fillId="430" fontId="1" numFmtId="0" xfId="0" applyAlignment="1" applyFill="1" applyFont="1">
      <alignment horizontal="right" vertical="bottom"/>
    </xf>
    <xf borderId="0" fillId="431" fontId="1" numFmtId="0" xfId="0" applyAlignment="1" applyFill="1" applyFont="1">
      <alignment horizontal="right" vertical="bottom"/>
    </xf>
    <xf borderId="0" fillId="432" fontId="1" numFmtId="0" xfId="0" applyAlignment="1" applyFill="1" applyFont="1">
      <alignment horizontal="right" vertical="bottom"/>
    </xf>
    <xf borderId="0" fillId="433" fontId="1" numFmtId="0" xfId="0" applyAlignment="1" applyFill="1" applyFont="1">
      <alignment horizontal="right" vertical="bottom"/>
    </xf>
    <xf borderId="0" fillId="434" fontId="1" numFmtId="0" xfId="0" applyAlignment="1" applyFill="1" applyFont="1">
      <alignment horizontal="right" vertical="bottom"/>
    </xf>
    <xf borderId="0" fillId="435" fontId="1" numFmtId="0" xfId="0" applyAlignment="1" applyFill="1" applyFont="1">
      <alignment horizontal="right" vertical="bottom"/>
    </xf>
    <xf borderId="0" fillId="436" fontId="1" numFmtId="0" xfId="0" applyAlignment="1" applyFill="1" applyFont="1">
      <alignment horizontal="right" vertical="bottom"/>
    </xf>
    <xf borderId="0" fillId="437" fontId="1" numFmtId="0" xfId="0" applyAlignment="1" applyFill="1" applyFont="1">
      <alignment horizontal="right" vertical="bottom"/>
    </xf>
    <xf borderId="0" fillId="438" fontId="1" numFmtId="0" xfId="0" applyAlignment="1" applyFill="1" applyFont="1">
      <alignment horizontal="right" vertical="bottom"/>
    </xf>
    <xf borderId="0" fillId="439" fontId="1" numFmtId="0" xfId="0" applyAlignment="1" applyFill="1" applyFont="1">
      <alignment horizontal="right" vertical="bottom"/>
    </xf>
    <xf borderId="0" fillId="440" fontId="1" numFmtId="0" xfId="0" applyAlignment="1" applyFill="1" applyFont="1">
      <alignment horizontal="right" vertical="bottom"/>
    </xf>
    <xf borderId="0" fillId="441" fontId="1" numFmtId="0" xfId="0" applyAlignment="1" applyFill="1" applyFont="1">
      <alignment horizontal="right" vertical="bottom"/>
    </xf>
    <xf borderId="0" fillId="442" fontId="1" numFmtId="0" xfId="0" applyAlignment="1" applyFill="1" applyFont="1">
      <alignment horizontal="right" vertical="bottom"/>
    </xf>
    <xf borderId="0" fillId="443" fontId="1" numFmtId="0" xfId="0" applyAlignment="1" applyFill="1" applyFont="1">
      <alignment horizontal="right" vertical="bottom"/>
    </xf>
    <xf borderId="0" fillId="444" fontId="1" numFmtId="0" xfId="0" applyAlignment="1" applyFill="1" applyFont="1">
      <alignment horizontal="right" vertical="bottom"/>
    </xf>
    <xf borderId="0" fillId="445" fontId="1" numFmtId="0" xfId="0" applyAlignment="1" applyFill="1" applyFont="1">
      <alignment horizontal="right" vertical="bottom"/>
    </xf>
    <xf borderId="0" fillId="446" fontId="1" numFmtId="0" xfId="0" applyAlignment="1" applyFill="1" applyFont="1">
      <alignment horizontal="right" vertical="bottom"/>
    </xf>
    <xf borderId="0" fillId="447" fontId="1" numFmtId="0" xfId="0" applyAlignment="1" applyFill="1" applyFont="1">
      <alignment horizontal="right" vertical="bottom"/>
    </xf>
    <xf borderId="0" fillId="448" fontId="1" numFmtId="0" xfId="0" applyAlignment="1" applyFill="1" applyFont="1">
      <alignment horizontal="right" vertical="bottom"/>
    </xf>
    <xf borderId="0" fillId="449" fontId="1" numFmtId="0" xfId="0" applyAlignment="1" applyFill="1" applyFont="1">
      <alignment horizontal="right" vertical="bottom"/>
    </xf>
    <xf borderId="0" fillId="450" fontId="1" numFmtId="0" xfId="0" applyAlignment="1" applyFill="1" applyFont="1">
      <alignment horizontal="right" vertical="bottom"/>
    </xf>
    <xf borderId="0" fillId="451" fontId="1" numFmtId="0" xfId="0" applyAlignment="1" applyFill="1" applyFont="1">
      <alignment horizontal="right" vertical="bottom"/>
    </xf>
    <xf borderId="0" fillId="452" fontId="1" numFmtId="0" xfId="0" applyAlignment="1" applyFill="1" applyFont="1">
      <alignment horizontal="right" vertical="bottom"/>
    </xf>
    <xf borderId="0" fillId="453" fontId="1" numFmtId="0" xfId="0" applyAlignment="1" applyFill="1" applyFont="1">
      <alignment horizontal="right" vertical="bottom"/>
    </xf>
    <xf borderId="0" fillId="20" fontId="1" numFmtId="0" xfId="0" applyAlignment="1" applyFont="1">
      <alignment readingOrder="0" vertical="bottom"/>
    </xf>
    <xf borderId="0" fillId="454" fontId="1"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86"/>
    <col customWidth="1" min="3" max="3" width="36.14"/>
  </cols>
  <sheetData>
    <row r="1">
      <c r="A1" s="1"/>
      <c r="B1" s="2" t="s">
        <v>0</v>
      </c>
      <c r="C1" s="3" t="s">
        <v>1</v>
      </c>
      <c r="D1" s="3" t="s">
        <v>2</v>
      </c>
      <c r="E1" s="4">
        <v>70.0</v>
      </c>
      <c r="F1" s="5" t="s">
        <v>3</v>
      </c>
      <c r="G1" s="6">
        <f t="shared" ref="G1:G3" si="1">I130</f>
        <v>0.3081542969</v>
      </c>
      <c r="H1" s="1"/>
      <c r="I1" s="7"/>
      <c r="J1" s="1"/>
      <c r="K1" s="1"/>
      <c r="L1" s="1"/>
      <c r="M1" s="1"/>
      <c r="N1" s="1"/>
      <c r="O1" s="1"/>
      <c r="P1" s="1"/>
      <c r="Q1" s="1"/>
      <c r="R1" s="1"/>
      <c r="S1" s="1"/>
      <c r="T1" s="1"/>
      <c r="U1" s="1"/>
      <c r="V1" s="1"/>
      <c r="W1" s="1"/>
      <c r="X1" s="1"/>
      <c r="Y1" s="1"/>
      <c r="Z1" s="8"/>
      <c r="AA1" s="8"/>
    </row>
    <row r="2">
      <c r="B2" s="2" t="s">
        <v>4</v>
      </c>
      <c r="C2" s="1"/>
      <c r="D2" s="3" t="s">
        <v>5</v>
      </c>
      <c r="E2" s="4">
        <v>55.0</v>
      </c>
      <c r="F2" s="5" t="s">
        <v>6</v>
      </c>
      <c r="G2" s="6">
        <f t="shared" si="1"/>
        <v>0.3296001484</v>
      </c>
      <c r="H2" s="1"/>
      <c r="I2" s="1"/>
      <c r="J2" s="9"/>
      <c r="K2" s="9" t="b">
        <f>IF(J1&lt;J2,J2,IF(J2&lt;J1,J2+J3))</f>
        <v>0</v>
      </c>
      <c r="L2" s="1"/>
      <c r="M2" s="1"/>
      <c r="N2" s="1"/>
      <c r="O2" s="1"/>
      <c r="P2" s="1"/>
      <c r="Q2" s="1"/>
      <c r="R2" s="1"/>
      <c r="S2" s="1"/>
      <c r="T2" s="1"/>
      <c r="U2" s="1"/>
      <c r="V2" s="1"/>
      <c r="W2" s="1"/>
      <c r="X2" s="1"/>
      <c r="Y2" s="1"/>
      <c r="Z2" s="8"/>
      <c r="AA2" s="8"/>
    </row>
    <row r="3">
      <c r="A3" s="1"/>
      <c r="B3" s="2" t="s">
        <v>7</v>
      </c>
      <c r="C3" s="7" t="s">
        <v>8</v>
      </c>
      <c r="D3" s="1"/>
      <c r="E3" s="10" t="s">
        <v>9</v>
      </c>
      <c r="F3" s="11" t="s">
        <v>10</v>
      </c>
      <c r="G3" s="6">
        <f t="shared" si="1"/>
        <v>0.3622455547</v>
      </c>
      <c r="H3" s="1"/>
      <c r="I3" s="1"/>
      <c r="J3" s="1"/>
      <c r="K3" s="1"/>
      <c r="L3" s="1"/>
      <c r="M3" s="1"/>
      <c r="N3" s="1"/>
      <c r="O3" s="1"/>
      <c r="P3" s="1"/>
      <c r="Q3" s="1"/>
      <c r="R3" s="1"/>
      <c r="S3" s="1"/>
      <c r="T3" s="1"/>
      <c r="U3" s="1"/>
      <c r="V3" s="1"/>
      <c r="W3" s="1"/>
      <c r="X3" s="1"/>
      <c r="Y3" s="1"/>
      <c r="Z3" s="8"/>
      <c r="AA3" s="8"/>
    </row>
    <row r="4">
      <c r="A4" s="1"/>
      <c r="B4" s="2" t="s">
        <v>11</v>
      </c>
      <c r="C4" s="1"/>
      <c r="D4" s="1"/>
      <c r="E4" s="1"/>
      <c r="F4" s="12"/>
      <c r="G4" s="13"/>
      <c r="H4" s="1"/>
      <c r="I4" s="1"/>
      <c r="J4" s="1"/>
      <c r="K4" s="1"/>
      <c r="L4" s="1"/>
      <c r="M4" s="1"/>
      <c r="N4" s="1"/>
      <c r="O4" s="1"/>
      <c r="P4" s="1"/>
      <c r="Q4" s="1"/>
      <c r="R4" s="1"/>
      <c r="S4" s="1"/>
      <c r="T4" s="1"/>
      <c r="U4" s="1"/>
      <c r="V4" s="1"/>
      <c r="W4" s="1"/>
      <c r="X4" s="1"/>
      <c r="Y4" s="1"/>
      <c r="Z4" s="8"/>
      <c r="AA4" s="8"/>
    </row>
    <row r="5">
      <c r="A5" s="7"/>
      <c r="B5" s="2" t="s">
        <v>12</v>
      </c>
      <c r="C5" s="1"/>
      <c r="D5" s="1"/>
      <c r="E5" s="1"/>
      <c r="F5" s="1"/>
      <c r="G5" s="1"/>
      <c r="H5" s="1"/>
      <c r="I5" s="1"/>
      <c r="J5" s="1"/>
      <c r="K5" s="1"/>
      <c r="L5" s="1"/>
      <c r="M5" s="1"/>
      <c r="N5" s="1"/>
      <c r="O5" s="1"/>
      <c r="P5" s="1"/>
      <c r="Q5" s="1"/>
      <c r="R5" s="1"/>
      <c r="S5" s="1"/>
      <c r="T5" s="1"/>
      <c r="U5" s="1"/>
      <c r="V5" s="1"/>
      <c r="W5" s="1"/>
      <c r="X5" s="1"/>
      <c r="Y5" s="1"/>
      <c r="Z5" s="8"/>
      <c r="AA5" s="8"/>
    </row>
    <row r="6">
      <c r="A6" s="14" t="s">
        <v>13</v>
      </c>
      <c r="B6" s="14"/>
      <c r="C6" s="15" t="s">
        <v>14</v>
      </c>
      <c r="D6" s="15" t="s">
        <v>15</v>
      </c>
      <c r="E6" s="15" t="s">
        <v>16</v>
      </c>
      <c r="F6" s="15" t="s">
        <v>17</v>
      </c>
      <c r="G6" s="15" t="s">
        <v>18</v>
      </c>
      <c r="H6" s="15" t="s">
        <v>19</v>
      </c>
      <c r="I6" s="15" t="s">
        <v>20</v>
      </c>
      <c r="J6" s="15" t="s">
        <v>21</v>
      </c>
      <c r="K6" s="15" t="s">
        <v>22</v>
      </c>
      <c r="L6" s="15" t="s">
        <v>23</v>
      </c>
      <c r="M6" s="15" t="s">
        <v>24</v>
      </c>
      <c r="N6" s="15" t="s">
        <v>25</v>
      </c>
      <c r="O6" s="15" t="s">
        <v>26</v>
      </c>
      <c r="P6" s="15" t="s">
        <v>27</v>
      </c>
      <c r="Q6" s="15" t="s">
        <v>28</v>
      </c>
      <c r="R6" s="15" t="s">
        <v>29</v>
      </c>
      <c r="S6" s="15" t="s">
        <v>30</v>
      </c>
      <c r="T6" s="15" t="s">
        <v>31</v>
      </c>
      <c r="U6" s="15" t="s">
        <v>32</v>
      </c>
      <c r="V6" s="15" t="s">
        <v>33</v>
      </c>
      <c r="W6" s="12"/>
      <c r="X6" s="12"/>
      <c r="Y6" s="12"/>
    </row>
    <row r="7">
      <c r="A7" s="16" t="s">
        <v>34</v>
      </c>
      <c r="B7" s="17">
        <v>5.0</v>
      </c>
      <c r="C7" s="17">
        <v>0.05</v>
      </c>
      <c r="D7" s="17">
        <v>0.0</v>
      </c>
      <c r="E7" s="17">
        <v>0.0</v>
      </c>
      <c r="F7" s="17">
        <v>0.0</v>
      </c>
      <c r="G7" s="17">
        <v>0.0</v>
      </c>
      <c r="H7" s="17">
        <v>0.0</v>
      </c>
      <c r="I7" s="17">
        <v>0.0</v>
      </c>
      <c r="J7" s="17">
        <v>0.0</v>
      </c>
      <c r="K7" s="17">
        <v>0.0</v>
      </c>
      <c r="L7" s="17">
        <v>0.0</v>
      </c>
      <c r="M7" s="17">
        <v>0.0</v>
      </c>
      <c r="N7" s="17">
        <v>0.0</v>
      </c>
      <c r="O7" s="17">
        <v>0.0</v>
      </c>
      <c r="P7" s="17">
        <v>0.0</v>
      </c>
      <c r="Q7" s="17">
        <v>0.0</v>
      </c>
      <c r="R7" s="17">
        <v>0.0</v>
      </c>
      <c r="S7" s="17">
        <v>0.0</v>
      </c>
      <c r="T7" s="17">
        <v>0.0</v>
      </c>
      <c r="U7" s="17">
        <v>0.0</v>
      </c>
      <c r="V7" s="17">
        <v>0.0</v>
      </c>
      <c r="W7" s="12"/>
      <c r="X7" s="12"/>
      <c r="Y7" s="12"/>
    </row>
    <row r="8">
      <c r="A8" s="17"/>
      <c r="B8" s="17">
        <v>10.0</v>
      </c>
      <c r="C8" s="17">
        <v>0.05</v>
      </c>
      <c r="D8" s="17">
        <v>0.0525</v>
      </c>
      <c r="E8" s="17">
        <v>0.0025</v>
      </c>
      <c r="F8" s="17">
        <v>0.0025</v>
      </c>
      <c r="G8" s="17">
        <v>0.0025</v>
      </c>
      <c r="H8" s="17">
        <v>0.0025</v>
      </c>
      <c r="I8" s="17">
        <v>0.0025</v>
      </c>
      <c r="J8" s="17">
        <v>0.0025</v>
      </c>
      <c r="K8" s="17">
        <v>0.0025</v>
      </c>
      <c r="L8" s="17">
        <v>0.0025</v>
      </c>
      <c r="M8" s="17">
        <v>0.0025</v>
      </c>
      <c r="N8" s="17">
        <v>0.0025</v>
      </c>
      <c r="O8" s="17">
        <v>0.0025</v>
      </c>
      <c r="P8" s="17">
        <v>0.0025</v>
      </c>
      <c r="Q8" s="17">
        <v>0.0025</v>
      </c>
      <c r="R8" s="17">
        <v>0.0025</v>
      </c>
      <c r="S8" s="17">
        <v>0.0025</v>
      </c>
      <c r="T8" s="17">
        <v>0.0025</v>
      </c>
      <c r="U8" s="17">
        <v>0.0025</v>
      </c>
      <c r="V8" s="17">
        <v>0.0025</v>
      </c>
      <c r="W8" s="12"/>
      <c r="X8" s="12"/>
      <c r="Y8" s="12"/>
    </row>
    <row r="9">
      <c r="A9" s="17"/>
      <c r="B9" s="17">
        <v>15.0</v>
      </c>
      <c r="C9" s="17">
        <v>0.05</v>
      </c>
      <c r="D9" s="17">
        <v>0.0525</v>
      </c>
      <c r="E9" s="17">
        <v>0.055</v>
      </c>
      <c r="F9" s="17">
        <v>0.005</v>
      </c>
      <c r="G9" s="17">
        <v>0.005</v>
      </c>
      <c r="H9" s="17">
        <v>0.005</v>
      </c>
      <c r="I9" s="17">
        <v>0.005</v>
      </c>
      <c r="J9" s="17">
        <v>0.005</v>
      </c>
      <c r="K9" s="17">
        <v>0.005</v>
      </c>
      <c r="L9" s="17">
        <v>0.005</v>
      </c>
      <c r="M9" s="17">
        <v>0.005</v>
      </c>
      <c r="N9" s="17">
        <v>0.005</v>
      </c>
      <c r="O9" s="17">
        <v>0.005</v>
      </c>
      <c r="P9" s="17">
        <v>0.005</v>
      </c>
      <c r="Q9" s="17">
        <v>0.005</v>
      </c>
      <c r="R9" s="17">
        <v>0.005</v>
      </c>
      <c r="S9" s="17">
        <v>0.005</v>
      </c>
      <c r="T9" s="17">
        <v>0.005</v>
      </c>
      <c r="U9" s="17">
        <v>0.005</v>
      </c>
      <c r="V9" s="17">
        <v>0.005</v>
      </c>
      <c r="W9" s="12"/>
      <c r="X9" s="12"/>
      <c r="Y9" s="12"/>
    </row>
    <row r="10">
      <c r="A10" s="17"/>
      <c r="B10" s="17">
        <v>20.0</v>
      </c>
      <c r="C10" s="17">
        <v>0.05</v>
      </c>
      <c r="D10" s="17">
        <v>0.0525</v>
      </c>
      <c r="E10" s="17">
        <v>0.055</v>
      </c>
      <c r="F10" s="17">
        <v>0.0575</v>
      </c>
      <c r="G10" s="17">
        <v>0.0075</v>
      </c>
      <c r="H10" s="17">
        <v>0.0075</v>
      </c>
      <c r="I10" s="17">
        <v>0.0075</v>
      </c>
      <c r="J10" s="17">
        <v>0.0075</v>
      </c>
      <c r="K10" s="17">
        <v>0.0075</v>
      </c>
      <c r="L10" s="17">
        <v>0.0075</v>
      </c>
      <c r="M10" s="17">
        <v>0.0075</v>
      </c>
      <c r="N10" s="17">
        <v>0.0075</v>
      </c>
      <c r="O10" s="17">
        <v>0.0075</v>
      </c>
      <c r="P10" s="17">
        <v>0.0075</v>
      </c>
      <c r="Q10" s="17">
        <v>0.0075</v>
      </c>
      <c r="R10" s="17">
        <v>0.0075</v>
      </c>
      <c r="S10" s="17">
        <v>0.0075</v>
      </c>
      <c r="T10" s="17">
        <v>0.0075</v>
      </c>
      <c r="U10" s="17">
        <v>0.0075</v>
      </c>
      <c r="V10" s="17">
        <v>0.0075</v>
      </c>
      <c r="W10" s="12"/>
      <c r="X10" s="12"/>
      <c r="Y10" s="12"/>
    </row>
    <row r="11">
      <c r="A11" s="17"/>
      <c r="B11" s="17">
        <v>25.0</v>
      </c>
      <c r="C11" s="17">
        <v>0.05</v>
      </c>
      <c r="D11" s="17">
        <v>0.0525</v>
      </c>
      <c r="E11" s="17">
        <v>0.055</v>
      </c>
      <c r="F11" s="17">
        <v>0.0575</v>
      </c>
      <c r="G11" s="17">
        <v>0.06</v>
      </c>
      <c r="H11" s="17">
        <v>0.01</v>
      </c>
      <c r="I11" s="17">
        <v>0.01</v>
      </c>
      <c r="J11" s="17">
        <v>0.01</v>
      </c>
      <c r="K11" s="17">
        <v>0.01</v>
      </c>
      <c r="L11" s="17">
        <v>0.01</v>
      </c>
      <c r="M11" s="17">
        <v>0.01</v>
      </c>
      <c r="N11" s="17">
        <v>0.01</v>
      </c>
      <c r="O11" s="17">
        <v>0.01</v>
      </c>
      <c r="P11" s="17">
        <v>0.01</v>
      </c>
      <c r="Q11" s="17">
        <v>0.01</v>
      </c>
      <c r="R11" s="17">
        <v>0.01</v>
      </c>
      <c r="S11" s="17">
        <v>0.01</v>
      </c>
      <c r="T11" s="17">
        <v>0.01</v>
      </c>
      <c r="U11" s="17">
        <v>0.01</v>
      </c>
      <c r="V11" s="17">
        <v>0.01</v>
      </c>
      <c r="W11" s="12"/>
      <c r="X11" s="12"/>
      <c r="Y11" s="12"/>
    </row>
    <row r="12">
      <c r="A12" s="17"/>
      <c r="B12" s="17">
        <v>30.0</v>
      </c>
      <c r="C12" s="17">
        <v>0.05</v>
      </c>
      <c r="D12" s="17">
        <v>0.0525</v>
      </c>
      <c r="E12" s="17">
        <v>0.055</v>
      </c>
      <c r="F12" s="17">
        <v>0.0575</v>
      </c>
      <c r="G12" s="17">
        <v>0.06</v>
      </c>
      <c r="H12" s="17">
        <v>0.0625</v>
      </c>
      <c r="I12" s="17">
        <v>0.0125</v>
      </c>
      <c r="J12" s="17">
        <v>0.0125</v>
      </c>
      <c r="K12" s="17">
        <v>0.0125</v>
      </c>
      <c r="L12" s="17">
        <v>0.0125</v>
      </c>
      <c r="M12" s="17">
        <v>0.0125</v>
      </c>
      <c r="N12" s="17">
        <v>0.0125</v>
      </c>
      <c r="O12" s="17">
        <v>0.0125</v>
      </c>
      <c r="P12" s="17">
        <v>0.0125</v>
      </c>
      <c r="Q12" s="17">
        <v>0.0125</v>
      </c>
      <c r="R12" s="17">
        <v>0.0125</v>
      </c>
      <c r="S12" s="17">
        <v>0.0125</v>
      </c>
      <c r="T12" s="17">
        <v>0.0125</v>
      </c>
      <c r="U12" s="17">
        <v>0.0125</v>
      </c>
      <c r="V12" s="17">
        <v>0.0125</v>
      </c>
      <c r="W12" s="12"/>
      <c r="X12" s="12"/>
      <c r="Y12" s="12"/>
    </row>
    <row r="13">
      <c r="A13" s="17"/>
      <c r="B13" s="17">
        <v>35.0</v>
      </c>
      <c r="C13" s="17">
        <v>0.05</v>
      </c>
      <c r="D13" s="17">
        <v>0.0525</v>
      </c>
      <c r="E13" s="17">
        <v>0.055</v>
      </c>
      <c r="F13" s="17">
        <v>0.0575</v>
      </c>
      <c r="G13" s="17">
        <v>0.06</v>
      </c>
      <c r="H13" s="17">
        <v>0.0625</v>
      </c>
      <c r="I13" s="17">
        <v>0.065</v>
      </c>
      <c r="J13" s="17">
        <v>0.015</v>
      </c>
      <c r="K13" s="17">
        <v>0.015</v>
      </c>
      <c r="L13" s="17">
        <v>0.015</v>
      </c>
      <c r="M13" s="17">
        <v>0.015</v>
      </c>
      <c r="N13" s="17">
        <v>0.015</v>
      </c>
      <c r="O13" s="17">
        <v>0.015</v>
      </c>
      <c r="P13" s="17">
        <v>0.015</v>
      </c>
      <c r="Q13" s="17">
        <v>0.015</v>
      </c>
      <c r="R13" s="17">
        <v>0.015</v>
      </c>
      <c r="S13" s="17">
        <v>0.015</v>
      </c>
      <c r="T13" s="17">
        <v>0.015</v>
      </c>
      <c r="U13" s="17">
        <v>0.015</v>
      </c>
      <c r="V13" s="17">
        <v>0.015</v>
      </c>
      <c r="W13" s="12"/>
      <c r="X13" s="12"/>
      <c r="Y13" s="12"/>
    </row>
    <row r="14">
      <c r="A14" s="17"/>
      <c r="B14" s="17">
        <v>40.0</v>
      </c>
      <c r="C14" s="17">
        <v>0.05</v>
      </c>
      <c r="D14" s="17">
        <v>0.0525</v>
      </c>
      <c r="E14" s="17">
        <v>0.055</v>
      </c>
      <c r="F14" s="17">
        <v>0.0575</v>
      </c>
      <c r="G14" s="17">
        <v>0.06</v>
      </c>
      <c r="H14" s="17">
        <v>0.0625</v>
      </c>
      <c r="I14" s="17">
        <v>0.065</v>
      </c>
      <c r="J14" s="17">
        <v>0.0675</v>
      </c>
      <c r="K14" s="17">
        <v>0.0175</v>
      </c>
      <c r="L14" s="17">
        <v>0.0175</v>
      </c>
      <c r="M14" s="17">
        <v>0.0175</v>
      </c>
      <c r="N14" s="17">
        <v>0.0175</v>
      </c>
      <c r="O14" s="17">
        <v>0.0175</v>
      </c>
      <c r="P14" s="17">
        <v>0.0175</v>
      </c>
      <c r="Q14" s="17">
        <v>0.0175</v>
      </c>
      <c r="R14" s="17">
        <v>0.0175</v>
      </c>
      <c r="S14" s="17">
        <v>0.0175</v>
      </c>
      <c r="T14" s="17">
        <v>0.0175</v>
      </c>
      <c r="U14" s="17">
        <v>0.0175</v>
      </c>
      <c r="V14" s="17">
        <v>0.0175</v>
      </c>
      <c r="W14" s="12"/>
      <c r="X14" s="12"/>
      <c r="Y14" s="12"/>
    </row>
    <row r="15">
      <c r="A15" s="17"/>
      <c r="B15" s="17">
        <v>45.0</v>
      </c>
      <c r="C15" s="17">
        <v>0.05</v>
      </c>
      <c r="D15" s="17">
        <v>0.0525</v>
      </c>
      <c r="E15" s="17">
        <v>0.055</v>
      </c>
      <c r="F15" s="17">
        <v>0.0575</v>
      </c>
      <c r="G15" s="17">
        <v>0.06</v>
      </c>
      <c r="H15" s="17">
        <v>0.0625</v>
      </c>
      <c r="I15" s="17">
        <v>0.065</v>
      </c>
      <c r="J15" s="17">
        <v>0.0675</v>
      </c>
      <c r="K15" s="17">
        <v>0.07</v>
      </c>
      <c r="L15" s="17">
        <v>0.02</v>
      </c>
      <c r="M15" s="17">
        <v>0.02</v>
      </c>
      <c r="N15" s="17">
        <v>0.02</v>
      </c>
      <c r="O15" s="17">
        <v>0.02</v>
      </c>
      <c r="P15" s="17">
        <v>0.02</v>
      </c>
      <c r="Q15" s="17">
        <v>0.02</v>
      </c>
      <c r="R15" s="17">
        <v>0.02</v>
      </c>
      <c r="S15" s="17">
        <v>0.02</v>
      </c>
      <c r="T15" s="17">
        <v>0.02</v>
      </c>
      <c r="U15" s="17">
        <v>0.02</v>
      </c>
      <c r="V15" s="17">
        <v>0.02</v>
      </c>
      <c r="W15" s="12"/>
      <c r="X15" s="12"/>
      <c r="Y15" s="12"/>
    </row>
    <row r="16">
      <c r="A16" s="17"/>
      <c r="B16" s="17">
        <v>50.0</v>
      </c>
      <c r="C16" s="17">
        <v>0.05</v>
      </c>
      <c r="D16" s="17">
        <v>0.0525</v>
      </c>
      <c r="E16" s="17">
        <v>0.055</v>
      </c>
      <c r="F16" s="17">
        <v>0.0575</v>
      </c>
      <c r="G16" s="17">
        <v>0.06</v>
      </c>
      <c r="H16" s="17">
        <v>0.0625</v>
      </c>
      <c r="I16" s="17">
        <v>0.065</v>
      </c>
      <c r="J16" s="17">
        <v>0.0675</v>
      </c>
      <c r="K16" s="17">
        <v>0.07</v>
      </c>
      <c r="L16" s="17">
        <v>0.0725</v>
      </c>
      <c r="M16" s="17">
        <v>0.0225</v>
      </c>
      <c r="N16" s="17">
        <v>0.0225</v>
      </c>
      <c r="O16" s="17">
        <v>0.0225</v>
      </c>
      <c r="P16" s="17">
        <v>0.0225</v>
      </c>
      <c r="Q16" s="17">
        <v>0.0225</v>
      </c>
      <c r="R16" s="17">
        <v>0.0225</v>
      </c>
      <c r="S16" s="17">
        <v>0.0225</v>
      </c>
      <c r="T16" s="17">
        <v>0.0225</v>
      </c>
      <c r="U16" s="17">
        <v>0.0225</v>
      </c>
      <c r="V16" s="17">
        <v>0.0225</v>
      </c>
      <c r="W16" s="12"/>
      <c r="X16" s="12"/>
      <c r="Y16" s="12"/>
    </row>
    <row r="17">
      <c r="A17" s="17"/>
      <c r="B17" s="17">
        <v>55.0</v>
      </c>
      <c r="C17" s="17">
        <v>0.05</v>
      </c>
      <c r="D17" s="17">
        <v>0.0525</v>
      </c>
      <c r="E17" s="17">
        <v>0.055</v>
      </c>
      <c r="F17" s="17">
        <v>0.0575</v>
      </c>
      <c r="G17" s="17">
        <v>0.06</v>
      </c>
      <c r="H17" s="17">
        <v>0.0625</v>
      </c>
      <c r="I17" s="17">
        <v>0.065</v>
      </c>
      <c r="J17" s="17">
        <v>0.0675</v>
      </c>
      <c r="K17" s="17">
        <v>0.07</v>
      </c>
      <c r="L17" s="17">
        <v>0.0725</v>
      </c>
      <c r="M17" s="17">
        <v>0.075</v>
      </c>
      <c r="N17" s="17">
        <v>0.025</v>
      </c>
      <c r="O17" s="17">
        <v>0.025</v>
      </c>
      <c r="P17" s="17">
        <v>0.025</v>
      </c>
      <c r="Q17" s="17">
        <v>0.025</v>
      </c>
      <c r="R17" s="17">
        <v>0.025</v>
      </c>
      <c r="S17" s="17">
        <v>0.025</v>
      </c>
      <c r="T17" s="17">
        <v>0.025</v>
      </c>
      <c r="U17" s="17">
        <v>0.025</v>
      </c>
      <c r="V17" s="17">
        <v>0.025</v>
      </c>
      <c r="W17" s="12"/>
      <c r="X17" s="12"/>
      <c r="Y17" s="12"/>
    </row>
    <row r="18">
      <c r="A18" s="17"/>
      <c r="B18" s="17">
        <v>60.0</v>
      </c>
      <c r="C18" s="17">
        <v>0.05</v>
      </c>
      <c r="D18" s="17">
        <v>0.0525</v>
      </c>
      <c r="E18" s="17">
        <v>0.055</v>
      </c>
      <c r="F18" s="17">
        <v>0.0575</v>
      </c>
      <c r="G18" s="17">
        <v>0.06</v>
      </c>
      <c r="H18" s="17">
        <v>0.0625</v>
      </c>
      <c r="I18" s="17">
        <v>0.065</v>
      </c>
      <c r="J18" s="17">
        <v>0.0675</v>
      </c>
      <c r="K18" s="17">
        <v>0.07</v>
      </c>
      <c r="L18" s="17">
        <v>0.0725</v>
      </c>
      <c r="M18" s="17">
        <v>0.075</v>
      </c>
      <c r="N18" s="17">
        <v>0.0775</v>
      </c>
      <c r="O18" s="17">
        <v>0.0275</v>
      </c>
      <c r="P18" s="17">
        <v>0.0275</v>
      </c>
      <c r="Q18" s="17">
        <v>0.0275</v>
      </c>
      <c r="R18" s="17">
        <v>0.0275</v>
      </c>
      <c r="S18" s="17">
        <v>0.0275</v>
      </c>
      <c r="T18" s="17">
        <v>0.0275</v>
      </c>
      <c r="U18" s="17">
        <v>0.0275</v>
      </c>
      <c r="V18" s="17">
        <v>0.0275</v>
      </c>
      <c r="W18" s="12"/>
      <c r="X18" s="12"/>
      <c r="Y18" s="12"/>
    </row>
    <row r="19">
      <c r="A19" s="17"/>
      <c r="B19" s="17">
        <v>65.0</v>
      </c>
      <c r="C19" s="17">
        <v>0.05</v>
      </c>
      <c r="D19" s="17">
        <v>0.0525</v>
      </c>
      <c r="E19" s="17">
        <v>0.055</v>
      </c>
      <c r="F19" s="17">
        <v>0.0575</v>
      </c>
      <c r="G19" s="17">
        <v>0.06</v>
      </c>
      <c r="H19" s="17">
        <v>0.0625</v>
      </c>
      <c r="I19" s="17">
        <v>0.065</v>
      </c>
      <c r="J19" s="17">
        <v>0.0675</v>
      </c>
      <c r="K19" s="17">
        <v>0.07</v>
      </c>
      <c r="L19" s="17">
        <v>0.0725</v>
      </c>
      <c r="M19" s="17">
        <v>0.075</v>
      </c>
      <c r="N19" s="17">
        <v>0.0775</v>
      </c>
      <c r="O19" s="17">
        <v>0.08</v>
      </c>
      <c r="P19" s="17">
        <v>0.03</v>
      </c>
      <c r="Q19" s="17">
        <v>0.03</v>
      </c>
      <c r="R19" s="17">
        <v>0.03</v>
      </c>
      <c r="S19" s="17">
        <v>0.03</v>
      </c>
      <c r="T19" s="17">
        <v>0.03</v>
      </c>
      <c r="U19" s="17">
        <v>0.03</v>
      </c>
      <c r="V19" s="17">
        <v>0.03</v>
      </c>
      <c r="W19" s="12"/>
      <c r="X19" s="12"/>
      <c r="Y19" s="12"/>
    </row>
    <row r="20">
      <c r="A20" s="17"/>
      <c r="B20" s="17">
        <v>70.0</v>
      </c>
      <c r="C20" s="17">
        <v>0.05</v>
      </c>
      <c r="D20" s="17">
        <v>0.0525</v>
      </c>
      <c r="E20" s="17">
        <v>0.055</v>
      </c>
      <c r="F20" s="17">
        <v>0.0575</v>
      </c>
      <c r="G20" s="17">
        <v>0.06</v>
      </c>
      <c r="H20" s="17">
        <v>0.0625</v>
      </c>
      <c r="I20" s="17">
        <v>0.065</v>
      </c>
      <c r="J20" s="17">
        <v>0.0675</v>
      </c>
      <c r="K20" s="17">
        <v>0.07</v>
      </c>
      <c r="L20" s="17">
        <v>0.0725</v>
      </c>
      <c r="M20" s="17">
        <v>0.075</v>
      </c>
      <c r="N20" s="17">
        <v>0.0775</v>
      </c>
      <c r="O20" s="17">
        <v>0.08</v>
      </c>
      <c r="P20" s="17">
        <v>0.0825</v>
      </c>
      <c r="Q20" s="17">
        <v>0.0325</v>
      </c>
      <c r="R20" s="17">
        <v>0.0325</v>
      </c>
      <c r="S20" s="17">
        <v>0.0325</v>
      </c>
      <c r="T20" s="17">
        <v>0.0325</v>
      </c>
      <c r="U20" s="17">
        <v>0.0325</v>
      </c>
      <c r="V20" s="17">
        <v>0.0325</v>
      </c>
      <c r="W20" s="12"/>
      <c r="X20" s="12"/>
      <c r="Y20" s="12"/>
    </row>
    <row r="21">
      <c r="A21" s="17"/>
      <c r="B21" s="17">
        <v>75.0</v>
      </c>
      <c r="C21" s="17">
        <v>0.05</v>
      </c>
      <c r="D21" s="17">
        <v>0.0525</v>
      </c>
      <c r="E21" s="17">
        <v>0.055</v>
      </c>
      <c r="F21" s="17">
        <v>0.0575</v>
      </c>
      <c r="G21" s="17">
        <v>0.06</v>
      </c>
      <c r="H21" s="17">
        <v>0.0625</v>
      </c>
      <c r="I21" s="17">
        <v>0.065</v>
      </c>
      <c r="J21" s="17">
        <v>0.0675</v>
      </c>
      <c r="K21" s="17">
        <v>0.07</v>
      </c>
      <c r="L21" s="17">
        <v>0.0725</v>
      </c>
      <c r="M21" s="17">
        <v>0.075</v>
      </c>
      <c r="N21" s="17">
        <v>0.0775</v>
      </c>
      <c r="O21" s="17">
        <v>0.08</v>
      </c>
      <c r="P21" s="17">
        <v>0.0825</v>
      </c>
      <c r="Q21" s="17">
        <v>0.085</v>
      </c>
      <c r="R21" s="17">
        <v>0.035</v>
      </c>
      <c r="S21" s="17">
        <v>0.035</v>
      </c>
      <c r="T21" s="17">
        <v>0.035</v>
      </c>
      <c r="U21" s="17">
        <v>0.035</v>
      </c>
      <c r="V21" s="17">
        <v>0.035</v>
      </c>
      <c r="W21" s="12"/>
      <c r="X21" s="12"/>
      <c r="Y21" s="12"/>
    </row>
    <row r="22">
      <c r="A22" s="17"/>
      <c r="B22" s="17">
        <v>80.0</v>
      </c>
      <c r="C22" s="17">
        <v>0.05</v>
      </c>
      <c r="D22" s="17">
        <v>0.0525</v>
      </c>
      <c r="E22" s="17">
        <v>0.055</v>
      </c>
      <c r="F22" s="17">
        <v>0.0575</v>
      </c>
      <c r="G22" s="17">
        <v>0.06</v>
      </c>
      <c r="H22" s="17">
        <v>0.0625</v>
      </c>
      <c r="I22" s="17">
        <v>0.065</v>
      </c>
      <c r="J22" s="17">
        <v>0.0675</v>
      </c>
      <c r="K22" s="17">
        <v>0.07</v>
      </c>
      <c r="L22" s="17">
        <v>0.0725</v>
      </c>
      <c r="M22" s="17">
        <v>0.075</v>
      </c>
      <c r="N22" s="17">
        <v>0.0775</v>
      </c>
      <c r="O22" s="17">
        <v>0.08</v>
      </c>
      <c r="P22" s="17">
        <v>0.0825</v>
      </c>
      <c r="Q22" s="17">
        <v>0.085</v>
      </c>
      <c r="R22" s="17">
        <v>0.0875</v>
      </c>
      <c r="S22" s="17">
        <v>0.0375</v>
      </c>
      <c r="T22" s="17">
        <v>0.0375</v>
      </c>
      <c r="U22" s="17">
        <v>0.0375</v>
      </c>
      <c r="V22" s="17">
        <v>0.0375</v>
      </c>
      <c r="W22" s="12"/>
      <c r="X22" s="12"/>
      <c r="Y22" s="12"/>
    </row>
    <row r="23">
      <c r="A23" s="17"/>
      <c r="B23" s="17">
        <v>85.0</v>
      </c>
      <c r="C23" s="17">
        <v>0.05</v>
      </c>
      <c r="D23" s="17">
        <v>0.0525</v>
      </c>
      <c r="E23" s="17">
        <v>0.055</v>
      </c>
      <c r="F23" s="17">
        <v>0.0575</v>
      </c>
      <c r="G23" s="17">
        <v>0.06</v>
      </c>
      <c r="H23" s="17">
        <v>0.0625</v>
      </c>
      <c r="I23" s="17">
        <v>0.065</v>
      </c>
      <c r="J23" s="17">
        <v>0.0675</v>
      </c>
      <c r="K23" s="17">
        <v>0.07</v>
      </c>
      <c r="L23" s="17">
        <v>0.0725</v>
      </c>
      <c r="M23" s="17">
        <v>0.075</v>
      </c>
      <c r="N23" s="17">
        <v>0.0775</v>
      </c>
      <c r="O23" s="17">
        <v>0.08</v>
      </c>
      <c r="P23" s="17">
        <v>0.0825</v>
      </c>
      <c r="Q23" s="17">
        <v>0.085</v>
      </c>
      <c r="R23" s="17">
        <v>0.0875</v>
      </c>
      <c r="S23" s="17">
        <v>0.09</v>
      </c>
      <c r="T23" s="17">
        <v>0.04</v>
      </c>
      <c r="U23" s="17">
        <v>0.04</v>
      </c>
      <c r="V23" s="17">
        <v>0.04</v>
      </c>
      <c r="W23" s="12"/>
      <c r="X23" s="12"/>
      <c r="Y23" s="12"/>
    </row>
    <row r="24">
      <c r="A24" s="17"/>
      <c r="B24" s="17">
        <v>90.0</v>
      </c>
      <c r="C24" s="17">
        <v>0.05</v>
      </c>
      <c r="D24" s="17">
        <v>0.0525</v>
      </c>
      <c r="E24" s="17">
        <v>0.055</v>
      </c>
      <c r="F24" s="17">
        <v>0.0575</v>
      </c>
      <c r="G24" s="17">
        <v>0.06</v>
      </c>
      <c r="H24" s="17">
        <v>0.0625</v>
      </c>
      <c r="I24" s="17">
        <v>0.065</v>
      </c>
      <c r="J24" s="17">
        <v>0.0675</v>
      </c>
      <c r="K24" s="17">
        <v>0.07</v>
      </c>
      <c r="L24" s="17">
        <v>0.0725</v>
      </c>
      <c r="M24" s="17">
        <v>0.075</v>
      </c>
      <c r="N24" s="17">
        <v>0.0775</v>
      </c>
      <c r="O24" s="17">
        <v>0.08</v>
      </c>
      <c r="P24" s="17">
        <v>0.0825</v>
      </c>
      <c r="Q24" s="17">
        <v>0.085</v>
      </c>
      <c r="R24" s="17">
        <v>0.0875</v>
      </c>
      <c r="S24" s="17">
        <v>0.09</v>
      </c>
      <c r="T24" s="17">
        <v>0.0925</v>
      </c>
      <c r="U24" s="17">
        <v>0.0425</v>
      </c>
      <c r="V24" s="17">
        <v>0.0425</v>
      </c>
      <c r="W24" s="12"/>
      <c r="X24" s="12"/>
      <c r="Y24" s="12"/>
    </row>
    <row r="25">
      <c r="A25" s="17"/>
      <c r="B25" s="17">
        <v>95.0</v>
      </c>
      <c r="C25" s="17">
        <v>0.05</v>
      </c>
      <c r="D25" s="17">
        <v>0.0525</v>
      </c>
      <c r="E25" s="17">
        <v>0.055</v>
      </c>
      <c r="F25" s="17">
        <v>0.0575</v>
      </c>
      <c r="G25" s="17">
        <v>0.06</v>
      </c>
      <c r="H25" s="17">
        <v>0.0625</v>
      </c>
      <c r="I25" s="17">
        <v>0.065</v>
      </c>
      <c r="J25" s="17">
        <v>0.0675</v>
      </c>
      <c r="K25" s="17">
        <v>0.07</v>
      </c>
      <c r="L25" s="17">
        <v>0.0725</v>
      </c>
      <c r="M25" s="17">
        <v>0.075</v>
      </c>
      <c r="N25" s="17">
        <v>0.0775</v>
      </c>
      <c r="O25" s="17">
        <v>0.08</v>
      </c>
      <c r="P25" s="17">
        <v>0.0825</v>
      </c>
      <c r="Q25" s="17">
        <v>0.085</v>
      </c>
      <c r="R25" s="17">
        <v>0.0875</v>
      </c>
      <c r="S25" s="17">
        <v>0.09</v>
      </c>
      <c r="T25" s="17">
        <v>0.0925</v>
      </c>
      <c r="U25" s="17">
        <v>0.095</v>
      </c>
      <c r="V25" s="17">
        <v>0.045</v>
      </c>
      <c r="W25" s="12"/>
      <c r="X25" s="12"/>
      <c r="Y25" s="12"/>
    </row>
    <row r="26">
      <c r="A26" s="17"/>
      <c r="B26" s="17">
        <v>100.0</v>
      </c>
      <c r="C26" s="17">
        <v>0.05</v>
      </c>
      <c r="D26" s="17">
        <v>0.0525</v>
      </c>
      <c r="E26" s="17">
        <v>0.055</v>
      </c>
      <c r="F26" s="17">
        <v>0.0575</v>
      </c>
      <c r="G26" s="17">
        <v>0.06</v>
      </c>
      <c r="H26" s="17">
        <v>0.0625</v>
      </c>
      <c r="I26" s="17">
        <v>0.065</v>
      </c>
      <c r="J26" s="17">
        <v>0.0675</v>
      </c>
      <c r="K26" s="17">
        <v>0.07</v>
      </c>
      <c r="L26" s="17">
        <v>0.0725</v>
      </c>
      <c r="M26" s="17">
        <v>0.075</v>
      </c>
      <c r="N26" s="17">
        <v>0.0775</v>
      </c>
      <c r="O26" s="17">
        <v>0.08</v>
      </c>
      <c r="P26" s="17">
        <v>0.0825</v>
      </c>
      <c r="Q26" s="17">
        <v>0.085</v>
      </c>
      <c r="R26" s="17">
        <v>0.0875</v>
      </c>
      <c r="S26" s="17">
        <v>0.09</v>
      </c>
      <c r="T26" s="17">
        <v>0.0925</v>
      </c>
      <c r="U26" s="17">
        <v>0.095</v>
      </c>
      <c r="V26" s="17">
        <v>0.0975</v>
      </c>
      <c r="W26" s="12"/>
      <c r="X26" s="12"/>
      <c r="Y26" s="12"/>
    </row>
    <row r="27">
      <c r="A27" s="16" t="s">
        <v>35</v>
      </c>
      <c r="B27" s="17">
        <v>0.0</v>
      </c>
      <c r="C27" s="17">
        <v>0.0</v>
      </c>
      <c r="D27" s="17">
        <v>0.0025</v>
      </c>
      <c r="E27" s="17">
        <v>0.0075</v>
      </c>
      <c r="F27" s="17">
        <v>0.015</v>
      </c>
      <c r="G27" s="17">
        <v>0.025</v>
      </c>
      <c r="H27" s="17">
        <v>0.0375</v>
      </c>
      <c r="I27" s="17">
        <v>0.0525</v>
      </c>
      <c r="J27" s="17">
        <v>0.07</v>
      </c>
      <c r="K27" s="17">
        <v>0.09</v>
      </c>
      <c r="L27" s="17">
        <v>0.1125</v>
      </c>
      <c r="M27" s="17">
        <v>0.1375</v>
      </c>
      <c r="N27" s="17">
        <v>0.165</v>
      </c>
      <c r="O27" s="17">
        <v>0.195</v>
      </c>
      <c r="P27" s="17">
        <v>0.2275</v>
      </c>
      <c r="Q27" s="17">
        <v>0.2625</v>
      </c>
      <c r="R27" s="17">
        <v>0.3</v>
      </c>
      <c r="S27" s="17">
        <v>0.34</v>
      </c>
      <c r="T27" s="17">
        <v>0.3825</v>
      </c>
      <c r="U27" s="17">
        <v>0.4275</v>
      </c>
      <c r="V27" s="17">
        <v>0.475</v>
      </c>
      <c r="W27" s="12"/>
      <c r="X27" s="12"/>
      <c r="Y27" s="12"/>
    </row>
    <row r="28">
      <c r="A28" s="18"/>
      <c r="B28" s="19" t="s">
        <v>36</v>
      </c>
      <c r="C28" s="20">
        <v>1.0000000000000002</v>
      </c>
      <c r="D28" s="20">
        <v>0.9999999999999999</v>
      </c>
      <c r="E28" s="20">
        <v>1.0000000000000004</v>
      </c>
      <c r="F28" s="20">
        <v>1.0</v>
      </c>
      <c r="G28" s="20">
        <v>1.0000000000000002</v>
      </c>
      <c r="H28" s="20">
        <v>1.0</v>
      </c>
      <c r="I28" s="20">
        <v>0.9999999999999998</v>
      </c>
      <c r="J28" s="20">
        <v>1.0</v>
      </c>
      <c r="K28" s="20">
        <v>1.0000000000000004</v>
      </c>
      <c r="L28" s="20">
        <v>1.0</v>
      </c>
      <c r="M28" s="20">
        <v>0.9999999999999998</v>
      </c>
      <c r="N28" s="20">
        <v>1.0</v>
      </c>
      <c r="O28" s="20">
        <v>1.0</v>
      </c>
      <c r="P28" s="20">
        <v>1.0</v>
      </c>
      <c r="Q28" s="20">
        <v>1.0</v>
      </c>
      <c r="R28" s="20">
        <v>1.0</v>
      </c>
      <c r="S28" s="20">
        <v>1.0</v>
      </c>
      <c r="T28" s="20">
        <v>1.0</v>
      </c>
      <c r="U28" s="20">
        <v>0.9999999999999999</v>
      </c>
      <c r="V28" s="20">
        <v>0.9999999999999999</v>
      </c>
      <c r="W28" s="12"/>
      <c r="X28" s="12"/>
      <c r="Y28" s="12"/>
    </row>
    <row r="29">
      <c r="A29" s="12"/>
      <c r="B29" s="12"/>
      <c r="C29" s="12"/>
      <c r="D29" s="21"/>
      <c r="E29" s="12"/>
      <c r="F29" s="12"/>
      <c r="G29" s="12"/>
      <c r="H29" s="12"/>
      <c r="I29" s="12"/>
      <c r="J29" s="12"/>
      <c r="K29" s="12"/>
      <c r="L29" s="12"/>
      <c r="M29" s="12"/>
      <c r="N29" s="12"/>
      <c r="O29" s="12"/>
      <c r="P29" s="12"/>
      <c r="Q29" s="12"/>
      <c r="R29" s="12"/>
      <c r="S29" s="12"/>
      <c r="T29" s="12"/>
      <c r="U29" s="12"/>
      <c r="V29" s="12"/>
      <c r="W29" s="12"/>
      <c r="X29" s="12"/>
      <c r="Y29" s="12"/>
    </row>
    <row r="30">
      <c r="A30" s="12"/>
      <c r="B30" s="12"/>
      <c r="C30" s="12"/>
      <c r="D30" s="22"/>
      <c r="E30" s="12"/>
      <c r="F30" s="12"/>
      <c r="G30" s="12"/>
      <c r="H30" s="12"/>
      <c r="I30" s="12"/>
      <c r="J30" s="12"/>
      <c r="K30" s="12"/>
      <c r="L30" s="12"/>
      <c r="M30" s="12"/>
      <c r="N30" s="12"/>
      <c r="O30" s="12"/>
      <c r="P30" s="12"/>
      <c r="Q30" s="12"/>
      <c r="R30" s="12"/>
      <c r="S30" s="12"/>
      <c r="T30" s="12"/>
      <c r="U30" s="12"/>
      <c r="V30" s="12"/>
      <c r="W30" s="12"/>
      <c r="X30" s="12"/>
      <c r="Y30" s="12"/>
    </row>
    <row r="31">
      <c r="A31" s="23"/>
      <c r="B31" s="23" t="s">
        <v>37</v>
      </c>
      <c r="C31" s="24" t="s">
        <v>13</v>
      </c>
      <c r="D31" s="25">
        <v>5.0</v>
      </c>
      <c r="E31" s="25">
        <v>10.0</v>
      </c>
      <c r="F31" s="25">
        <v>15.0</v>
      </c>
      <c r="G31" s="25">
        <v>20.0</v>
      </c>
      <c r="H31" s="25">
        <v>25.0</v>
      </c>
      <c r="I31" s="25">
        <v>30.0</v>
      </c>
      <c r="J31" s="25">
        <v>35.0</v>
      </c>
      <c r="K31" s="25">
        <v>40.0</v>
      </c>
      <c r="L31" s="25">
        <v>45.0</v>
      </c>
      <c r="M31" s="25">
        <v>50.0</v>
      </c>
      <c r="N31" s="25">
        <v>55.0</v>
      </c>
      <c r="O31" s="25">
        <v>60.0</v>
      </c>
      <c r="P31" s="25">
        <v>65.0</v>
      </c>
      <c r="Q31" s="25">
        <v>70.0</v>
      </c>
      <c r="R31" s="25">
        <v>75.0</v>
      </c>
      <c r="S31" s="25">
        <v>80.0</v>
      </c>
      <c r="T31" s="25">
        <v>85.0</v>
      </c>
      <c r="U31" s="25">
        <v>90.0</v>
      </c>
      <c r="V31" s="25">
        <v>95.0</v>
      </c>
      <c r="W31" s="25">
        <v>100.0</v>
      </c>
      <c r="X31" s="25">
        <v>0.0</v>
      </c>
      <c r="Y31" s="12"/>
    </row>
    <row r="32">
      <c r="A32" s="12"/>
      <c r="B32" s="12"/>
      <c r="C32" s="3" t="s">
        <v>38</v>
      </c>
      <c r="D32" s="25">
        <f>IF(OR(E2=5,E2=10,E2=15,E2=20,E2=25,E2=30,E2=35,E2=40,E2=45,E2=50,E2=55,E2=60,E2=65,E2=70,E2=75,E2=80,E2=85,E2=90,E2=95,E2=100),IF(E1=5,C7,IF(E1=10,D7,IF(E1=15,E7,IF(E1=20,F7,IF(E1=25,G7,IF(E1=30,H7,IF(E1=35,I7,IF(E1=40,J7,IF(E1=45,K7,IF(E1=50,L7,IF(E1=55,M7,IF(E1=60,N7,IF(E1=65,O7,IF(E1=70,P7,IF(E1=75,Q7,IF(E1=80,R7,IF(E1=85,S7,IF(E1=90,T7,IF(E1=95,U7,IF(E1=100,V7,"HAHA")))))))))))))))))))),"HAHA")</f>
        <v>0</v>
      </c>
      <c r="E32" s="25">
        <f>IF(OR(E2=5,E2=10,E2=15,E2=20,E2=25,E2=30,E2=35,E2=40,E2=45,E2=50,E2=55,E2=60,E2=65,E2=70,E2=75,E2=80,E2=85,E2=90,E2=95,E2=100),IF(E1=5,C8,IF(E1=10,D8,IF(E1=15,E8,IF(E1=20,F8,IF(E1=25,G8,IF(E1=30,H8,IF(E1=35,I8,IF(E1=40,J8,IF(E1=45,K8,IF(E1=50,L8,IF(E1=55,M8,IF(E1=60,N8,IF(E1=65,O8,IF(E1=70,P8,IF(E1=75,Q8,IF(E1=80,R8,IF(E1=85,S8,IF(E1=90,T8,IF(E1=95,U8,IF(E1=100,V8,"NOPE.")))))))))))))))))))),"NOPE.")</f>
        <v>0.0025</v>
      </c>
      <c r="F32" s="25">
        <f>IF(OR(E2=5,E2=10,E2=15,E2=20,E2=25,E2=30,E2=35,E2=40,E2=45,E2=50,E2=55,E2=60,E2=65,E2=70,E2=75,E2=80,E2=85,E2=90,E2=95,E2=100),IF(E1=5,C9,IF(E1=10,D9,IF(E1=15,E9,IF(E1=20,F9,IF(E1=25,G9,IF(E1=30,H9,IF(E1=35,I9,IF(E1=40,J9,IF(E1=45,K9,IF(E1=50,L9,IF(E1=55,M9,IF(E1=60,N9,IF(E1=65,O9,IF(E1=70,P9,IF(E1=75,Q9,IF(E1=80,R9,IF(E1=85,S9,IF(E1=90,T9,IF(E1=95,U9,IF(E1=100,V9,"You")))))))))))))))))))),"You")</f>
        <v>0.005</v>
      </c>
      <c r="G32" s="25">
        <f>IF(OR(E2=5,E2=10,E2=15,E2=20,E2=25,E2=30,E2=35,E2=40,E2=45,E2=50,E2=55,E2=60,E2=65,E2=70,E2=75,E2=80,E2=85,E2=90,E2=95,E2=100),IF(E1=5,C10,IF(E1=10,D10,IF(E1=15,E10,IF(E1=20,F10,IF(E1=25,G10,IF(E1=30,H10,IF(E1=35,I10,IF(E1=40,J10,IF(E1=45,K10,IF(E1=50,L10,IF(E1=55,M10,IF(E1=60,N10,IF(E1=65,O10,IF(E1=70,P10,IF(E1=75,Q10,IF(E1=80,R10,IF(E1=85,S10,IF(E1=90,T10,IF(E1=95,U10,IF(E1=100,V10,"thought")))))))))))))))))))),"thought")</f>
        <v>0.0075</v>
      </c>
      <c r="H32" s="25">
        <f>IF(OR(E2=5,E2=10,E2=15,E2=20,E2=25,E2=30,E2=35,E2=40,E2=45,E2=50,E2=55,E2=60,E2=65,E2=70,E2=75,E2=80,E2=85,E2=90,E2=95,E2=100),IF(E1=5,C11,IF(E1=10,D11,IF(E1=15,E11,IF(E1=20,F11,IF(E1=25,G11,IF(E1=30,H11,IF(E1=35,I11,IF(E1=40,J11,IF(E1=45,K11,IF(E1=50,L11,IF(E1=55,M11,IF(E1=60,N11,IF(E1=65,O11,IF(E1=70,P11,IF(E1=75,Q11,IF(E1=80,R11,IF(E1=85,S11,IF(E1=90,T11,IF(E1=95,U11,IF(E1=100,V11,"you")))))))))))))))))))),"you")</f>
        <v>0.01</v>
      </c>
      <c r="I32" s="25">
        <f>IF(OR(E2=5,E2=10,E2=15,E2=20,E2=25,E2=30,E2=35,E2=40,E2=45,E2=50,E2=55,E2=60,E2=65,E2=70,E2=75,E2=80,E2=85,E2=90,E2=95,E2=100),IF(E1=5,C12,IF(E1=10,D12,IF(E1=15,E12,IF(E1=20,F12,IF(E1=25,G12,IF(E1=30,H12,IF(E1=35,I12,IF(E1=40,J12,IF(E1=45,K12,IF(E1=50,L12,IF(E1=55,M12,IF(E1=60,N12,IF(E1=65,O12,IF(E1=70,P12,IF(E1=75,Q12,IF(E1=80,R12,IF(E1=85,S12,IF(E1=90,T12,IF(E1=95,U12,IF(E1=100,V12,"could")))))))))))))))))))),"could")</f>
        <v>0.0125</v>
      </c>
      <c r="J32" s="25">
        <f>IF(OR(E2=5,E2=10,E2=15,E2=20,E2=25,E2=30,E2=35,E2=40,E2=45,E2=50,E2=55,E2=60,E2=65,E2=70,E2=75,E2=80,E2=85,E2=90,E2=95,E2=100),IF(E1=5,C13,IF(E1=10,D13,IF(E1=15,E13,IF(E1=20,F13,IF(E1=25,G13,IF(E1=30,H13,IF(E1=35,I13,IF(E1=40,J13,IF(E1=45,K13,IF(E1=50,L13,IF(E1=55,M13,IF(E1=60,N13,IF(E1=65,O13,IF(E1=70,P13,IF(E1=75,Q13,IF(E1=80,R13,IF(E1=85,S13,IF(E1=90,T13,IF(E1=95,U13,IF(E1=100,V13,"break")))))))))))))))))))),"break")</f>
        <v>0.015</v>
      </c>
      <c r="K32" s="25">
        <f>IF(OR(E2=5,E2=10,E2=15,E2=20,E2=25,E2=30,E2=35,E2=40,E2=45,E2=50,E2=55,E2=60,E2=65,E2=70,E2=75,E2=80,E2=85,E2=90,E2=95,E2=100),IF(E1=5,C14,IF(E1=10,D14,IF(E1=15,E14,IF(E1=20,F14,IF(E1=25,G14,IF(E1=30,H14,IF(E1=35,I14,IF(E1=40,J14,IF(E1=45,K14,IF(E1=50,L14,IF(E1=55,M14,IF(E1=60,N14,IF(E1=65,O14,IF(E1=70,P14,IF(E1=75,Q14,IF(E1=80,R14,IF(E1=85,S14,IF(E1=90,T14,IF(E1=95,U14,IF(E1=100,V14,"the")))))))))))))))))))),"the")</f>
        <v>0.0175</v>
      </c>
      <c r="L32" s="25">
        <f>IF(OR(E2=5,E2=10,E2=15,E2=20,E2=25,E2=30,E2=35,E2=40,E2=45,E2=50,E2=55,E2=60,E2=65,E2=70,E2=75,E2=80,E2=85,E2=90,E2=95,E2=100),IF(E1=5,C15,IF(E1=10,D15,IF(E1=15,E15,IF(E1=20,F15,IF(E1=25,G15,IF(E1=30,H15,IF(E1=35,I15,IF(E1=40,J15,IF(E1=45,K15,IF(E1=50,L15,IF(E1=55,M15,IF(E1=60,N15,IF(E1=65,O15,IF(E1=70,P15,IF(E1=75,Q15,IF(E1=80,R15,IF(E1=85,S15,IF(E1=90,T15,IF(E1=95,U15,IF(E1=100,V15,"system")))))))))))))))))))),"system")</f>
        <v>0.02</v>
      </c>
      <c r="M32" s="25">
        <f>IF(OR(E2=5,E2=10,E2=15,E2=20,E2=25,E2=30,E2=35,E2=40,E2=45,E2=50,E2=55,E2=60,E2=65,E2=70,E2=75,E2=80,E2=85,E2=90,E2=95,E2=100),IF(E1=5,C16,IF(E1=10,D16,IF(E1=15,E16,IF(E1=20,F16,IF(E1=25,G16,IF(E1=30,H16,IF(E1=35,I16,IF(E1=40,J16,IF(E1=45,K16,IF(E1=50,L16,IF(E1=55,M16,IF(E1=60,N16,IF(E1=65,O16,IF(E1=70,P16,IF(E1=75,Q16,IF(E1=80,R16,IF(E1=85,S16,IF(E1=90,T16,IF(E1=95,U16,IF(E1=100,V16,"didn't")))))))))))))))))))),"didn't")</f>
        <v>0.0225</v>
      </c>
      <c r="N32" s="25">
        <f>IF(OR(E2=5,E2=10,E2=15,E2=20,E2=25,E2=30,E2=35,E2=40,E2=45,E2=50,E2=55,E2=60,E2=65,E2=70,E2=75,E2=80,E2=85,E2=90,E2=95,E2=100),IF(E1=5,C17,IF(E1=10,D17,IF(E1=15,E17,IF(E1=20,F17,IF(E1=25,G17,IF(E1=30,H17,IF(E1=35,I17,IF(E1=40,J17,IF(E1=45,K17,IF(E1=50,L17,IF(E1=55,M17,IF(E1=60,N17,IF(E1=65,O17,IF(E1=70,P17,IF(E1=75,Q17,IF(E1=80,R17,IF(E1=85,S17,IF(E1=90,T17,IF(E1=95,U17,IF(E1=100,V17,"you?")))))))))))))))))))),"you?")</f>
        <v>0.025</v>
      </c>
      <c r="O32" s="25">
        <f>IF(OR(E2=5,E2=10,E2=15,E2=20,E2=25,E2=30,E2=35,E2=40,E2=45,E2=50,E2=55,E2=60,E2=65,E2=70,E2=75,E2=80,E2=85,E2=90,E2=95,E2=100),IF(E1=5,C18,IF(E1=10,D18,IF(E1=15,E18,IF(E1=20,F18,IF(E1=25,G18,IF(E1=30,H18,IF(E1=35,I18,IF(E1=40,J18,IF(E1=45,K18,IF(E1=50,L18,IF(E1=55,M18,IF(E1=60,N18,IF(E1=65,O18,IF(E1=70,P18,IF(E1=75,Q18,IF(E1=80,R18,IF(E1=85,S18,IF(E1=90,T18,IF(E1=95,U18,IF(E1=100,V18,"WELL")))))))))))))))))))),"WELL")</f>
        <v>0.0275</v>
      </c>
      <c r="P32" s="25">
        <f>IF(OR(E2=5,E2=10,E2=15,E2=20,E2=25,E2=30,E2=35,E2=40,E2=45,E2=50,E2=55,E2=60,E2=65,E2=70,E2=75,E2=80,E2=85,E2=90,E2=95,E2=100),IF(E1=5,C19,IF(E1=10,D19,IF(E1=15,E19,IF(E1=20,F19,IF(E1=25,G19,IF(E1=30,H19,IF(E1=35,I19,IF(E1=40,J19,IF(E1=45,K19,IF(E1=50,L19,IF(E1=55,M19,IF(E1=60,N19,IF(E1=65,O19,IF(E1=70,P19,IF(E1=75,Q19,IF(E1=80,R19,IF(E1=85,S19,IF(E1=90,T19,IF(E1=95,U19,IF(E1=100,V19,"TOO")))))))))))))))))))),"TOO")</f>
        <v>0.03</v>
      </c>
      <c r="Q32" s="25">
        <f>IF(OR(E2=5,E2=10,E2=15,E2=20,E2=25,E2=30,E2=35,E2=40,E2=45,E2=50,E2=55,E2=60,E2=65,E2=70,E2=75,E2=80,E2=85,E2=90,E2=95,E2=100),IF(E1=5,C20,IF(E1=10,D20,IF(E1=15,E20,IF(E1=20,F20,IF(E1=25,G20,IF(E1=30,H20,IF(E1=35,I20,IF(E1=40,J20,IF(E1=45,K20,IF(E1=50,L20,IF(E1=55,M20,IF(E1=60,N20,IF(E1=65,O20,IF(E1=70,P20,IF(E1=75,Q20,IF(E1=80,R20,IF(E1=85,S20,IF(E1=90,T20,IF(E1=95,U20,IF(E1=100,V20,"BAD!")))))))))))))))))))),"BAD!")</f>
        <v>0.0825</v>
      </c>
      <c r="R32" s="25">
        <f>IF(OR(E2=5,E2=10,E2=15,E2=20,E2=25,E2=30,E2=35,E2=40,E2=45,E2=50,E2=55,E2=60,E2=65,E2=70,E2=75,E2=80,E2=85,E2=90,E2=95,E2=100),IF(E1=5,C21,IF(E1=10,D21,IF(E1=15,E21,IF(E1=20,F21,IF(E1=25,G21,IF(E1=30,H21,IF(E1=35,I21,IF(E1=40,J21,IF(E1=45,K21,IF(E1=50,L21,IF(E1=55,M21,IF(E1=60,N21,IF(E1=65,O21,IF(E1=70,P21,IF(E1=75,Q21,IF(E1=80,R21,IF(E1=85,S21,IF(E1=90,T21,IF(E1=95,U21,IF(E1=100,V21,"I")))))))))))))))))))),"I")</f>
        <v>0.0825</v>
      </c>
      <c r="S32" s="25">
        <f>IF(OR(E2=5,E2=10,E2=15,E2=20,E2=25,E2=30,E2=35,E2=40,E2=45,E2=50,E2=55,E2=60,E2=65,E2=70,E2=75,E2=80,E2=85,E2=90,E2=95,E2=100),IF(E1=5,C22,IF(E1=10,D22,IF(E1=15,E22,IF(E1=20,F22,IF(E1=25,G22,IF(E1=30,H22,IF(E1=35,I22,IF(E1=40,J22,IF(E1=45,K22,IF(E1=50,L22,IF(E1=55,M22,IF(E1=60,N22,IF(E1=65,O22,IF(E1=70,P22,IF(E1=75,Q22,IF(E1=80,R22,IF(E1=85,S22,IF(E1=90,T22,IF(E1=95,U22,IF(E1=100,V22,"am")))))))))))))))))))),"am")</f>
        <v>0.0825</v>
      </c>
      <c r="T32" s="25">
        <f>IF(OR(E2=5,E2=10,E2=15,E2=20,E2=25,E2=30,E2=35,E2=40,E2=45,E2=50,E2=55,E2=60,E2=65,E2=70,E2=75,E2=80,E2=85,E2=90,E2=95,E2=100),IF(E1=5,C23,IF(E1=10,D23,IF(E1=15,E23,IF(E1=20,F23,IF(E1=25,G23,IF(E1=30,H23,IF(E1=35,I23,IF(E1=40,J23,IF(E1=45,K23,IF(E1=50,L23,IF(E1=55,M23,IF(E1=60,N23,IF(E1=65,O23,IF(E1=70,P23,IF(E1=75,Q23,IF(E1=80,R23,IF(E1=85,S23,IF(E1=90,T23,IF(E1=95,U23,IF(E1=100,V23,"laughing")))))))))))))))))))),"laughing")</f>
        <v>0.0825</v>
      </c>
      <c r="U32" s="25">
        <f>IF(OR(E2=5,E2=10,E2=15,E2=20,E2=25,E2=30,E2=35,E2=40,E2=45,E2=50,E2=55,E2=60,E2=65,E2=70,E2=75,E2=80,E2=85,E2=90,E2=95,E2=100),IF(E1=5,C24,IF(E1=10,D24,IF(E1=15,E24,IF(E1=20,F24,IF(E1=25,G24,IF(E1=30,H24,IF(E1=35,I24,IF(E1=40,J24,IF(E1=45,K24,IF(E1=50,L24,IF(E1=55,M24,IF(E1=60,N24,IF(E1=65,O24,IF(E1=70,P24,IF(E1=75,Q24,IF(E1=80,R24,IF(E1=85,S24,IF(E1=90,T24,IF(E1=95,U24,IF(E1=100,V24,"at")))))))))))))))))))),"at")</f>
        <v>0.0825</v>
      </c>
      <c r="V32" s="25">
        <f>IF(OR(E2=5,E2=10,E2=15,E2=20,E2=25,E2=30,E2=35,E2=40,E2=45,E2=50,E2=55,E2=60,E2=65,E2=70,E2=75,E2=80,E2=85,E2=90,E2=95,E2=100),IF(E1=5,C25,IF(E1=10,D25,IF(E1=15,E25,IF(E1=20,F25,IF(E1=25,G25,IF(E1=30,H25,IF(E1=35,I25,IF(E1=40,J25,IF(E1=45,K25,IF(E1=50,L25,IF(E1=55,M25,IF(E1=60,N25,IF(E1=65,O25,IF(E1=70,P25,IF(E1=75,Q25,IF(E1=80,R25,IF(E1=85,S25,IF(E1=90,T25,IF(E1=95,U25,IF(E1=100,V25,"you")))))))))))))))))))),"you")</f>
        <v>0.0825</v>
      </c>
      <c r="W32" s="25">
        <f>IF(OR(E2=5,E2=10,E2=15,E2=20,E2=25,E2=30,E2=35,E2=40,E2=45,E2=50,E2=55,E2=60,E2=65,E2=70,E2=75,E2=80,E2=85,E2=90,E2=95,E2=100),IF(E1=5,C26,IF(E1=10,D26,IF(E1=15,E26,IF(E1=20,F26,IF(E1=25,G26,IF(E1=30,H26,IF(E1=35,I26,IF(E1=40,J26,IF(E1=45,K26,IF(E1=50,L26,IF(E1=55,M26,IF(E1=60,N26,IF(E1=65,O26,IF(E1=70,P26,IF(E1=75,Q26,IF(E1=80,R26,IF(E1=85,S26,IF(E1=90,T26,IF(E1=95,U26,IF(E1=100,V26,"right")))))))))))))))))))),"right")</f>
        <v>0.0825</v>
      </c>
      <c r="X32" s="25">
        <f>IF(OR(E2=5,E2=10,E2=15,E2=20,E2=25,E2=30,E2=35,E2=40,E2=45,E2=50,E2=55,E2=60,E2=65,E2=70,E2=75,E2=80,E2=85,E2=90,E2=95,E2=100),IF(E1=5,C27,IF(E1=10,D27,IF(E1=15,E27,IF(E1=20,F27,IF(E1=25,G27,IF(E1=30,H27,IF(E1=35,I27,IF(E1=40,J27,IF(E1=45,K27,IF(E1=50,L27,IF(E1=55,M27,IF(E1=60,N27,IF(E1=65,O27,IF(E1=70,P27,IF(E1=75,Q27,IF(E1=80,R27,IF(E1=85,S27,IF(E1=90,T27,IF(E1=95,U27,IF(E1=100,V27,"now")))))))))))))))))))),"now.")</f>
        <v>0.2275</v>
      </c>
      <c r="Y32" s="12"/>
    </row>
    <row r="33">
      <c r="A33" s="26"/>
      <c r="B33" s="26" t="s">
        <v>39</v>
      </c>
      <c r="C33" s="27" t="s">
        <v>40</v>
      </c>
      <c r="D33" s="27"/>
      <c r="E33" s="28"/>
      <c r="F33" s="28"/>
      <c r="G33" s="28"/>
      <c r="H33" s="28"/>
      <c r="I33" s="28"/>
      <c r="J33" s="28"/>
      <c r="K33" s="28"/>
      <c r="L33" s="28"/>
      <c r="M33" s="28"/>
      <c r="N33" s="28"/>
      <c r="O33" s="28"/>
      <c r="P33" s="28"/>
      <c r="Q33" s="28"/>
      <c r="R33" s="28"/>
      <c r="S33" s="28"/>
      <c r="T33" s="28"/>
      <c r="U33" s="28"/>
      <c r="V33" s="28"/>
      <c r="W33" s="28"/>
      <c r="X33" s="28"/>
      <c r="Y33" s="12"/>
    </row>
    <row r="34">
      <c r="A34" s="29"/>
      <c r="B34" s="29">
        <v>5.0</v>
      </c>
      <c r="C34" s="28"/>
      <c r="D34" s="30">
        <f>IF(E2=100,V7,IF(E2=95,U7,IF(E2=90,T7,IF(E2=85,S7,IF(E2=80,R7,IF(E2=75,Q7,IF(E2=70,P7,IF(E2=65,O7,IF(E2=60,N7,IF(E2=55,M7,IF(E2=50,L7,IF(E2=45,K7,IF(E2=40,J7,IF(E2=35,I7,IF(E2=30,H7,IF(E2=25,G7,IF(E2=20,F7,IF(E2=15,E7,IF(E2=10,D7,D7)))))))))))))))))))</f>
        <v>0</v>
      </c>
      <c r="E34" s="30">
        <f>IF(E2=100,V7,IF(E2=95,U7,IF(E2=90,T7,IF(E2=85,S7,IF(E2=80,R7,IF(E2=75,Q7,IF(E2=70,P7,IF(E2=65,O7,IF(E2=60,N7,IF(E2=55,M7,IF(E2=50,L7,IF(E2=45,K7,IF(E2=40,J7,IF(E2=35,I7,IF(E2=30,H7,IF(E2=25,G7,IF(E2=20,F7,IF(E2=15,E7,E7))))))))))))))))))</f>
        <v>0</v>
      </c>
      <c r="F34" s="30">
        <f>IF(E2=100,V7,IF(E2=95,U7,IF(E2=90,T7,IF(E2=85,S7,IF(E2=80,R7,IF(E2=75,Q7,IF(E2=70,P7,IF(E2=65,O7,IF(E2=60,N7,IF(E2=55,M7,IF(E2=50,L7,IF(E2=45,K7,IF(E2=40,J7,IF(E2=35,I7,IF(E2=30,H7,IF(E2=25,G7,IF(E2=20,F7,F7)))))))))))))))))</f>
        <v>0</v>
      </c>
      <c r="G34" s="30">
        <f>IF(E2=100,V7,IF(E2=95,U7,IF(E2=90,T7,IF(E2=85,S7,IF(E2=80,R7,IF(E2=75,Q7,IF(E2=70,P7,IF(E2=65,O7,IF(E2=60,N7,IF(E2=55,M7,IF(E2=50,L7,IF(E2=45,K7,IF(E2=40,J7,IF(E2=35,I7,IF(E2=30,H7,IF(E2=25,G7,G7))))))))))))))))</f>
        <v>0</v>
      </c>
      <c r="H34" s="30">
        <f>IF(E2=100,V7,IF(E2=95,U7,IF(E2=90,T7,IF(E2=85,S7,IF(E2=80,R7,IF(E2=75,Q7,IF(E2=70,P7,IF(E2=65,O7,IF(E2=60,N7,IF(E2=55,M7,IF(E2=50,L7,IF(E2=45,K7,IF(E2=40,J7,IF(E2=35,I7,IF(E2=30,H7,H7)))))))))))))))</f>
        <v>0</v>
      </c>
      <c r="I34" s="30">
        <f>IF(E2=100,V7,IF(E2=95,U7,IF(E2=90,T7,IF(E2=85,S7,IF(E2=80,R7,IF(E2=75,Q7,IF(E2=70,P7,IF(E2=65,O7,IF(E2=60,N7,IF(E2=55,M7,IF(E2=50,L7,IF(E2=45,K7,IF(E2=40,J7,IF(E2=35,I7,I7))))))))))))))</f>
        <v>0</v>
      </c>
      <c r="J34" s="30">
        <f>IF(E2=100,V7,IF(E2=95,U7,IF(E2=90,T7,IF(E2=85,S7,IF(E2=80,R7,IF(E2=75,Q7,IF(E2=70,P7,IF(E2=65,O7,IF(E2=60,N7,IF(E2=55,M7,IF(E2=50,L7,IF(E2=45,K7,IF(E2=40,J7,J7)))))))))))))</f>
        <v>0</v>
      </c>
      <c r="K34" s="30">
        <f>IF(E2=100,V7,IF(E2=95,U7,IF(E2=90,T7,IF(E2=85,S7,IF(E2=80,R7,IF(E2=75,Q7,IF(E2=70,P7,IF(E2=65,O7,IF(E2=60,N7,IF(E2=55,M7,IF(E2=50,L7,IF(E2=45,K7,K7))))))))))))</f>
        <v>0</v>
      </c>
      <c r="L34" s="30">
        <f>IF(E2=100,V7,IF(E2=95,U7,IF(E2=90,T7,IF(E2=85,S7,IF(E2=80,R7,IF(E2=75,Q7,IF(E2=70,P7,IF(E2=65,O7,IF(E2=60,N7,IF(E2=55,M7,IF(E2=50,L7,L7)))))))))))</f>
        <v>0</v>
      </c>
      <c r="M34" s="30">
        <f>IF(E2=100,V7,IF(E2=95,U7,IF(E2=90,T7,IF(E2=85,S7,IF(E2=80,R7,IF(E2=75,Q7,IF(E2=70,P7,IF(E2=65,O7,IF(E2=60,N7,IF(E2=55,M7,M7))))))))))</f>
        <v>0</v>
      </c>
      <c r="N34" s="30">
        <f>IF(E2=100,V7,IF(E2=95,U7,IF(E2=90,T7,IF(E2=85,S7,IF(E2=80,R7,IF(E2=75,Q7,IF(E2=70,P7,IF(E2=65,O7,IF(E2=60,N7,N7)))))))))</f>
        <v>0</v>
      </c>
      <c r="O34" s="30">
        <f>IF(E2=100,V7,IF(E2=95,U7,IF(E2=90,T7,IF(E2=85,S7,IF(E2=80,R7,IF(E2=75,Q7,IF(E2=70,P7,IF(E2=65,O7,O7))))))))</f>
        <v>0</v>
      </c>
      <c r="P34" s="30">
        <f>IF(E2=100,V7,IF(E2=95,U7,IF(E2=90,T7,IF(E2=85,S7,IF(E2=80,R7,IF(E2=75,Q7,IF(E2=70,P7,P7)))))))</f>
        <v>0</v>
      </c>
      <c r="Q34" s="30">
        <f>IF(E2=100,V7,IF(E2=95,U7,IF(E2=90,T7,IF(E2=85,S7,IF(E2=80,R7,IF(E2=75,Q7,P7))))))</f>
        <v>0</v>
      </c>
      <c r="R34" s="30">
        <f>IF(E2=100,V7,IF(E2=95,U7,IF(E2=90,T7,IF(E2=85,S7,IF(E2=80,R7,Q7)))))</f>
        <v>0</v>
      </c>
      <c r="S34" s="30">
        <f>IF(E2=100,V7,IF(E2=95,U7,IF(E2=90,T7,IF(E2=85,S7,R7))))</f>
        <v>0</v>
      </c>
      <c r="T34" s="30">
        <f>IF(E2=100,V7,IF(E2=95,U7,IF(E2=90,T7,S7)))</f>
        <v>0</v>
      </c>
      <c r="U34" s="30">
        <f>IF(E2=100,V7,IF(E2=95,U7,T7))</f>
        <v>0</v>
      </c>
      <c r="V34" s="30">
        <f>IF(E2=100,V7,U7)</f>
        <v>0</v>
      </c>
      <c r="W34" s="30">
        <f t="shared" ref="W34:W54" si="2">V7</f>
        <v>0</v>
      </c>
      <c r="X34" s="30">
        <f>IF(E2=100,V7,IF(E2=95,U7,IF(E2=90,T7,IF(E2=85,S7,IF(E2=80,R7,IF(E2=75,Q7,IF(E2=70,P7,IF(E2=65,O7,IF(E2=60,N7,IF(E2=55,M7,IF(E2=50,L7,IF(E2=45,K7,IF(E2=40,J7,IF(E2=35,I7,IF(E2=30,H7,IF(E2=25,G7,IF(E2=20,F7,IF(E2=15,E7,IF(E2=10,D7,IF(E2=5,C7,C7))))))))))))))))))))</f>
        <v>0</v>
      </c>
      <c r="Y34" s="13"/>
    </row>
    <row r="35">
      <c r="A35" s="29"/>
      <c r="B35" s="29">
        <v>10.0</v>
      </c>
      <c r="C35" s="28"/>
      <c r="D35" s="30">
        <f>IF(E2=100,V8,IF(E2=95,U8,IF(E2=90,T8,IF(E2=85,S8,IF(E2=80,R8,IF(E2=75,Q8,IF(E2=70,P8,IF(E2=65,O8,IF(E2=60,N8,IF(E2=55,M8,IF(E2=50,L8,IF(E2=45,K8,IF(E2=40,J8,IF(E2=35,I8,IF(E2=30,H8,IF(E2=25,G8,IF(E2=20,F8,IF(E2=15,E8,IF(E2=10,D8,D8)))))))))))))))))))</f>
        <v>0.0025</v>
      </c>
      <c r="E35" s="30">
        <f>IF(E2=100,V8,IF(E2=95,U8,IF(E2=90,T8,IF(E2=85,S8,IF(E2=80,R8,IF(E2=75,Q8,IF(E2=70,P8,IF(E2=65,O8,IF(E2=60,N8,IF(E2=55,M8,IF(E2=50,L8,IF(E2=45,K8,IF(E2=40,J8,IF(E2=35,I8,IF(E2=30,H8,IF(E2=25,G8,IF(E2=20,F8,IF(E2=15,E8,E8))))))))))))))))))</f>
        <v>0.0025</v>
      </c>
      <c r="F35" s="30">
        <f>IF(E2=100,V8,IF(E2=95,U8,IF(E2=90,T8,IF(E2=85,S8,IF(E2=80,R8,IF(E2=75,Q8,IF(E2=70,P8,IF(E2=65,O8,IF(E2=60,N8,IF(E2=55,M8,IF(E2=50,L8,IF(E2=45,K8,IF(E2=40,J8,IF(E2=35,I8,IF(E2=30,H8,IF(E2=25,G8,IF(E2=20,F8,F8)))))))))))))))))</f>
        <v>0.0025</v>
      </c>
      <c r="G35" s="30">
        <f>IF(E2=100,V8,IF(E2=95,U8,IF(E2=90,T8,IF(E2=85,S8,IF(E2=80,R8,IF(E2=75,Q8,IF(E2=70,P8,IF(E2=65,O8,IF(E2=60,N8,IF(E2=55,M8,IF(E2=50,L8,IF(E2=45,K8,IF(E2=40,J8,IF(E2=35,I8,IF(E2=30,H8,IF(E2=25,G8,G8))))))))))))))))</f>
        <v>0.0025</v>
      </c>
      <c r="H35" s="30">
        <f>IF(E2=100,V8,IF(E2=95,U8,IF(E2=90,T8,IF(E2=85,S8,IF(E2=80,R8,IF(E2=75,Q8,IF(E2=70,P8,IF(E2=65,O8,IF(E2=60,N8,IF(E2=55,M8,IF(E2=50,L8,IF(E2=45,K8,IF(E2=40,J8,IF(E2=35,I8,IF(E2=30,H8,H8)))))))))))))))</f>
        <v>0.0025</v>
      </c>
      <c r="I35" s="30">
        <f>IF(E2=100,V8,IF(E2=95,U8,IF(E2=90,T8,IF(E2=85,S8,IF(E2=80,R8,IF(E2=75,Q8,IF(E2=70,P8,IF(E2=65,O8,IF(E2=60,N8,IF(E2=55,M8,IF(E2=50,L8,IF(E2=45,K8,IF(E2=40,J8,IF(E2=35,I8,I8))))))))))))))</f>
        <v>0.0025</v>
      </c>
      <c r="J35" s="30">
        <f>IF(E2=100,V8,IF(E2=95,U8,IF(E2=90,T8,IF(E2=85,S8,IF(E2=80,R8,IF(E2=75,Q8,IF(E2=70,P8,IF(E2=65,O8,IF(E2=60,N8,IF(E2=55,M8,IF(E2=50,L8,IF(E2=45,K8,IF(E2=40,J8,J8)))))))))))))</f>
        <v>0.0025</v>
      </c>
      <c r="K35" s="30">
        <f>IF(E2=100,V8,IF(E2=95,U8,IF(E2=90,T8,IF(E2=85,S8,IF(E2=80,R8,IF(E2=75,Q8,IF(E2=70,P8,IF(E2=65,O8,IF(E2=60,N8,IF(E2=55,M8,IF(E2=50,L8,IF(E2=45,K8,K8))))))))))))</f>
        <v>0.0025</v>
      </c>
      <c r="L35" s="30">
        <f>IF(E2=100,V8,IF(E2=95,U8,IF(E2=90,T8,IF(E2=85,S8,IF(E2=80,R8,IF(E2=75,Q8,IF(E2=70,P8,IF(E2=65,O8,IF(E2=60,N8,IF(E2=55,M8,IF(E2=50,L8,L8)))))))))))</f>
        <v>0.0025</v>
      </c>
      <c r="M35" s="30">
        <f>IF(E2=100,V8,IF(E2=95,U8,IF(E2=90,T8,IF(E2=85,S8,IF(E2=80,R8,IF(E2=75,Q8,IF(E2=70,P8,IF(E2=65,O8,IF(E2=60,N8,IF(E2=55,M8,M8))))))))))</f>
        <v>0.0025</v>
      </c>
      <c r="N35" s="30">
        <f>IF(E2=100,V8,IF(E2=95,U8,IF(E2=90,T8,IF(E2=85,S8,IF(E2=80,R8,IF(E2=75,Q8,IF(E2=70,P8,IF(E2=65,O8,IF(E2=60,N8,N8)))))))))</f>
        <v>0.0025</v>
      </c>
      <c r="O35" s="30">
        <f>IF(E2=100,V8,IF(E2=95,U8,IF(E2=90,T8,IF(E2=85,S8,IF(E2=80,R8,IF(E2=75,Q8,IF(E2=70,P8,IF(E2=65,O8,O8))))))))</f>
        <v>0.0025</v>
      </c>
      <c r="P35" s="30">
        <f>IF(E2=100,V8,IF(E2=95,U8,IF(E2=90,T8,IF(E2=85,S8,IF(E2=80,R8,IF(E2=75,Q8,IF(E2=70,P8,P8)))))))</f>
        <v>0.0025</v>
      </c>
      <c r="Q35" s="30">
        <f>IF(E2=100,V8,IF(E2=95,U8,IF(E2=90,T8,IF(E2=85,S8,IF(E2=80,R8,IF(E2=75,Q8,P8))))))</f>
        <v>0.0025</v>
      </c>
      <c r="R35" s="30">
        <f>IF(E2=100,V8,IF(E2=95,U8,IF(E2=90,T8,IF(E2=85,S8,IF(E2=80,R8,Q8)))))</f>
        <v>0.0025</v>
      </c>
      <c r="S35" s="30">
        <f>IF(E2=100,V8,IF(E2=95,U8,IF(E2=90,T8,IF(E2=85,S8,R8))))</f>
        <v>0.0025</v>
      </c>
      <c r="T35" s="30">
        <f>IF(E2=100,V8,IF(E2=95,U8,IF(E2=90,T8,S8)))</f>
        <v>0.0025</v>
      </c>
      <c r="U35" s="30">
        <f>IF(E2=100,V8,IF(E2=95,U8,T8))</f>
        <v>0.0025</v>
      </c>
      <c r="V35" s="30">
        <f>IF(E2=100,V8,U8)</f>
        <v>0.0025</v>
      </c>
      <c r="W35" s="30">
        <f t="shared" si="2"/>
        <v>0.0025</v>
      </c>
      <c r="X35" s="30">
        <f>IF(E2=100,V8,IF(E2=95,U8,IF(E2=90,T8,IF(E2=85,S8,IF(E2=80,R8,IF(E2=75,Q8,IF(E2=70,P8,IF(E2=65,O8,IF(E2=60,N8,IF(E2=55,M8,IF(E2=50,L8,IF(E2=45,K8,IF(E2=40,J8,IF(E2=35,I8,IF(E2=30,H8,IF(E2=25,G8,IF(E2=20,F8,IF(E2=15,E8,IF(E2=10,D8,IF(E2=5,C8,C8))))))))))))))))))))</f>
        <v>0.0025</v>
      </c>
      <c r="Y35" s="13"/>
    </row>
    <row r="36">
      <c r="A36" s="29"/>
      <c r="B36" s="29">
        <v>15.0</v>
      </c>
      <c r="C36" s="28"/>
      <c r="D36" s="30">
        <f>IF(E2=100,V9,IF(E2=95,U9,IF(E2=90,T9,IF(E2=85,S9,IF(E2=80,R9,IF(E2=75,Q9,IF(E2=70,P9,IF(E2=65,O9,IF(E2=60,N9,IF(E2=55,M9,IF(E2=50,L9,IF(E2=45,K9,IF(E2=40,J9,IF(E2=35,I9,IF(E2=30,H9,IF(E2=25,G9,IF(E2=20,F9,IF(E2=15,E9,IF(E2=10,D9,D9)))))))))))))))))))</f>
        <v>0.005</v>
      </c>
      <c r="E36" s="30">
        <f>IF(E2=100,V9,IF(E2=95,U9,IF(E2=90,T9,IF(E2=85,S9,IF(E2=80,R9,IF(E2=75,Q9,IF(E2=70,P9,IF(E2=65,O9,IF(E2=60,N9,IF(E2=55,M9,IF(E2=50,L9,IF(E2=45,K9,IF(E2=40,J9,IF(E2=35,I9,IF(E2=30,H9,IF(E2=25,G9,IF(E2=20,F9,IF(E2=15,E9,E9))))))))))))))))))</f>
        <v>0.005</v>
      </c>
      <c r="F36" s="30">
        <f>IF(E2=100,V9,IF(E2=95,U9,IF(E2=90,T9,IF(E2=85,S9,IF(E2=80,R9,IF(E2=75,Q9,IF(E2=70,P9,IF(E2=65,O9,IF(E2=60,N9,IF(E2=55,M9,IF(E2=50,L9,IF(E2=45,K9,IF(E2=40,J9,IF(E2=35,I9,IF(E2=30,H9,IF(E2=25,G9,IF(E2=20,F9,F9)))))))))))))))))</f>
        <v>0.005</v>
      </c>
      <c r="G36" s="30">
        <f>IF(E2=100,V9,IF(E2=95,U9,IF(E2=90,T9,IF(E2=85,S9,IF(E2=80,R9,IF(E2=75,Q9,IF(E2=70,P9,IF(E2=65,O9,IF(E2=60,N9,IF(E2=55,M9,IF(E2=50,L9,IF(E2=45,K9,IF(E2=40,J9,IF(E2=35,I9,IF(E2=30,H9,IF(E2=25,G9,G9))))))))))))))))</f>
        <v>0.005</v>
      </c>
      <c r="H36" s="30">
        <f>IF(E2=100,V9,IF(E2=95,U9,IF(E2=90,T9,IF(E2=85,S9,IF(E2=80,R9,IF(E2=75,Q9,IF(E2=70,P9,IF(E2=65,O9,IF(E2=60,N9,IF(E2=55,M9,IF(E2=50,L9,IF(E2=45,K9,IF(E2=40,J9,IF(E2=35,I9,IF(E2=30,H9,H9)))))))))))))))</f>
        <v>0.005</v>
      </c>
      <c r="I36" s="30">
        <f>IF(E2=100,V9,IF(E2=95,U9,IF(E2=90,T9,IF(E2=85,S9,IF(E2=80,R9,IF(E2=75,Q9,IF(E2=70,P9,IF(E2=65,O9,IF(E2=60,N9,IF(E2=55,M9,IF(E2=50,L9,IF(E2=45,K9,IF(E2=40,J9,IF(E2=35,I9,I9))))))))))))))</f>
        <v>0.005</v>
      </c>
      <c r="J36" s="30">
        <f>IF(E2=100,V9,IF(E2=95,U9,IF(E2=90,T9,IF(E2=85,S9,IF(E2=80,R9,IF(E2=75,Q9,IF(E2=70,P9,IF(E2=65,O9,IF(E2=60,N9,IF(E2=55,M9,IF(E2=50,L9,IF(E2=45,K9,IF(E2=40,J9,J9)))))))))))))</f>
        <v>0.005</v>
      </c>
      <c r="K36" s="30">
        <f>IF(E2=100,V9,IF(E2=95,U9,IF(E2=90,T9,IF(E2=85,S9,IF(E2=80,R9,IF(E2=75,Q9,IF(E2=70,P9,IF(E2=65,O9,IF(E2=60,N9,IF(E2=55,M9,IF(E2=50,L9,IF(E2=45,K9,K9))))))))))))</f>
        <v>0.005</v>
      </c>
      <c r="L36" s="30">
        <f>IF(E2=100,V9,IF(E2=95,U9,IF(E2=90,T9,IF(E2=85,S9,IF(E2=80,R9,IF(E2=75,Q9,IF(E2=70,P9,IF(E2=65,O9,IF(E2=60,N9,IF(E2=55,M9,IF(E2=50,L9,L9)))))))))))</f>
        <v>0.005</v>
      </c>
      <c r="M36" s="30">
        <f>IF(E2=100,V9,IF(E2=95,U9,IF(E2=90,T9,IF(E2=85,S9,IF(E2=80,R9,IF(E2=75,Q9,IF(E2=70,P9,IF(E2=65,O9,IF(E2=60,N9,IF(E2=55,M9,M9))))))))))</f>
        <v>0.005</v>
      </c>
      <c r="N36" s="30">
        <f>IF(E2=100,V9,IF(E2=95,U9,IF(E2=90,T9,IF(E2=85,S9,IF(E2=80,R9,IF(E2=75,Q9,IF(E2=70,P9,IF(E2=65,O9,IF(E2=60,N9,N9)))))))))</f>
        <v>0.005</v>
      </c>
      <c r="O36" s="30">
        <f>IF(E2=100,V9,IF(E2=95,U9,IF(E2=90,T9,IF(E2=85,S9,IF(E2=80,R9,IF(E2=75,Q9,IF(E2=70,P9,IF(E2=65,O9,O9))))))))</f>
        <v>0.005</v>
      </c>
      <c r="P36" s="30">
        <f>IF(E2=100,V9,IF(E2=95,U9,IF(E2=90,T9,IF(E2=85,S9,IF(E2=80,R9,IF(E2=75,Q9,IF(E2=70,P9,P9)))))))</f>
        <v>0.005</v>
      </c>
      <c r="Q36" s="30">
        <f>IF(E2=100,V9,IF(E2=95,U9,IF(E2=90,T9,IF(E2=85,S9,IF(E2=80,R9,IF(E2=75,Q9,P9))))))</f>
        <v>0.005</v>
      </c>
      <c r="R36" s="30">
        <f>IF(E2=100,V9,IF(E2=95,U9,IF(E2=90,T9,IF(E2=85,S9,IF(E2=80,R9,Q9)))))</f>
        <v>0.005</v>
      </c>
      <c r="S36" s="30">
        <f>IF(E2=100,V9,IF(E2=95,U9,IF(E2=90,T9,IF(E2=85,S9,R9))))</f>
        <v>0.005</v>
      </c>
      <c r="T36" s="30">
        <f>IF(E2=100,V9,IF(E2=95,U9,IF(E2=90,T9,S9)))</f>
        <v>0.005</v>
      </c>
      <c r="U36" s="30">
        <f>IF(E2=100,V9,IF(E2=95,U9,T9))</f>
        <v>0.005</v>
      </c>
      <c r="V36" s="30">
        <f>IF(E2=100,V9,U9)</f>
        <v>0.005</v>
      </c>
      <c r="W36" s="30">
        <f t="shared" si="2"/>
        <v>0.005</v>
      </c>
      <c r="X36" s="30">
        <f>IF(E2=100,V9,IF(E2=95,U9,IF(E2=90,T9,IF(E2=85,S9,IF(E2=80,R9,IF(E2=75,Q9,IF(E2=70,P9,IF(E2=65,O9,IF(E2=60,N9,IF(E2=55,M9,IF(E2=50,L9,IF(E2=45,K9,IF(E2=40,J9,IF(E2=35,I9,IF(E2=30,H9,IF(E2=25,G9,IF(E2=20,F9,IF(E2=15,E9,IF(E2=10,D9,IF(E2=5,C9,C9))))))))))))))))))))</f>
        <v>0.005</v>
      </c>
      <c r="Y36" s="13"/>
    </row>
    <row r="37">
      <c r="A37" s="29"/>
      <c r="B37" s="29">
        <v>20.0</v>
      </c>
      <c r="C37" s="28"/>
      <c r="D37" s="30">
        <f>IF(E2=100,V10,IF(E2=95,U10,IF(E2=90,T10,IF(E2=85,S10,IF(E2=80,R10,IF(E2=75,Q10,IF(E2=70,P10,IF(E2=65,O10,IF(E2=60,N10,IF(E2=55,M10,IF(E2=50,L10,IF(E2=45,K10,IF(E2=40,J10,IF(E2=35,I10,IF(E2=30,H10,IF(E2=25,G10,IF(E2=20,F10,IF(E2=15,E10,IF(E2=10,D10,D10)))))))))))))))))))</f>
        <v>0.0075</v>
      </c>
      <c r="E37" s="30">
        <f>IF(E2=100,V10,IF(E2=95,U10,IF(E2=90,T10,IF(E2=85,S10,IF(E2=80,R10,IF(E2=75,Q10,IF(E2=70,P10,IF(E2=65,O10,IF(E2=60,N10,IF(E2=55,M10,IF(E2=50,L10,IF(E2=45,K10,IF(E2=40,J10,IF(E2=35,I10,IF(E2=30,H10,IF(E2=25,G10,IF(E2=20,F10,IF(E2=15,E10,E10))))))))))))))))))</f>
        <v>0.0075</v>
      </c>
      <c r="F37" s="30">
        <f>IF(E2=100,V10,IF(E2=95,U10,IF(E2=90,T10,IF(E2=85,S10,IF(E2=80,R10,IF(E2=75,Q10,IF(E2=70,P10,IF(E2=65,O10,IF(E2=60,N10,IF(E2=55,M10,IF(E2=50,L10,IF(E2=45,K10,IF(E2=40,J10,IF(E2=35,I10,IF(E2=30,H10,IF(E2=25,G10,IF(E2=20,F10,F10)))))))))))))))))</f>
        <v>0.0075</v>
      </c>
      <c r="G37" s="30">
        <f>IF(E2=100,V10,IF(E2=95,U10,IF(E2=90,T10,IF(E2=85,S10,IF(E2=80,R10,IF(E2=75,Q10,IF(E2=70,P10,IF(E2=65,O10,IF(E2=60,N10,IF(E2=55,M10,IF(E2=50,L10,IF(E2=45,K10,IF(E2=40,J10,IF(E2=35,I10,IF(E2=30,H10,IF(E2=25,G10,G10))))))))))))))))</f>
        <v>0.0075</v>
      </c>
      <c r="H37" s="30">
        <f>IF(E2=100,V10,IF(E2=95,U10,IF(E2=90,T10,IF(E2=85,S10,IF(E2=80,R10,IF(E2=75,Q10,IF(E2=70,P10,IF(E2=65,O10,IF(E2=60,N10,IF(E2=55,M10,IF(E2=50,L10,IF(E2=45,K10,IF(E2=40,J10,IF(E2=35,I10,IF(E2=30,H10,H10)))))))))))))))</f>
        <v>0.0075</v>
      </c>
      <c r="I37" s="30">
        <f>IF(E2=100,V10,IF(E2=95,U10,IF(E2=90,T10,IF(E2=85,S10,IF(E2=80,R10,IF(E2=75,Q10,IF(E2=70,P10,IF(E2=65,O10,IF(E2=60,N10,IF(E2=55,M10,IF(E2=50,L10,IF(E2=45,K10,IF(E2=40,J10,IF(E2=35,I10,I10))))))))))))))</f>
        <v>0.0075</v>
      </c>
      <c r="J37" s="30">
        <f>IF(E2=100,V10,IF(E2=95,U10,IF(E2=90,T10,IF(E2=85,S10,IF(E2=80,R10,IF(E2=75,Q10,IF(E2=70,P10,IF(E2=65,O10,IF(E2=60,N10,IF(E2=55,M10,IF(E2=50,L10,IF(E2=45,K10,IF(E2=40,J10,J10)))))))))))))</f>
        <v>0.0075</v>
      </c>
      <c r="K37" s="30">
        <f>IF(E2=100,V10,IF(E2=95,U10,IF(E2=90,T10,IF(E2=85,S10,IF(E2=80,R10,IF(E2=75,Q10,IF(E2=70,P10,IF(E2=65,O10,IF(E2=60,N10,IF(E2=55,M10,IF(E2=50,L10,IF(E2=45,K10,K10))))))))))))</f>
        <v>0.0075</v>
      </c>
      <c r="L37" s="30">
        <f>IF(E2=100,V10,IF(E2=95,U10,IF(E2=90,T10,IF(E2=85,S10,IF(E2=80,R10,IF(E2=75,Q10,IF(E2=70,P10,IF(E2=65,O10,IF(E2=60,N10,IF(E2=55,M10,IF(E2=50,L10,L10)))))))))))</f>
        <v>0.0075</v>
      </c>
      <c r="M37" s="30">
        <f>IF(E2=100,V10,IF(E2=95,U10,IF(E2=90,T10,IF(E2=85,S10,IF(E2=80,R10,IF(E2=75,Q10,IF(E2=70,P10,IF(E2=65,O10,IF(E2=60,N10,IF(E2=55,M10,M10))))))))))</f>
        <v>0.0075</v>
      </c>
      <c r="N37" s="30">
        <f>IF(E2=100,V10,IF(E2=95,U10,IF(E2=90,T10,IF(E2=85,S10,IF(E2=80,R10,IF(E2=75,Q10,IF(E2=70,P10,IF(E2=65,O10,IF(E2=60,N10,N10)))))))))</f>
        <v>0.0075</v>
      </c>
      <c r="O37" s="30">
        <f>IF(E2=100,V10,IF(E2=95,U10,IF(E2=90,T10,IF(E2=85,S10,IF(E2=80,R10,IF(E2=75,Q10,IF(E2=70,P10,IF(E2=65,O10,O10))))))))</f>
        <v>0.0075</v>
      </c>
      <c r="P37" s="30">
        <f>IF(E2=100,V10,IF(E2=95,U10,IF(E2=90,T10,IF(E2=85,S10,IF(E2=80,R10,IF(E2=75,Q10,IF(E2=70,P10,P10)))))))</f>
        <v>0.0075</v>
      </c>
      <c r="Q37" s="30">
        <f>IF(E2=100,V10,IF(E2=95,U10,IF(E2=90,T10,IF(E2=85,S10,IF(E2=80,R10,IF(E2=75,Q10,P10))))))</f>
        <v>0.0075</v>
      </c>
      <c r="R37" s="30">
        <f>IF(E2=100,V10,IF(E2=95,U10,IF(E2=90,T10,IF(E2=85,S10,IF(E2=80,R10,Q10)))))</f>
        <v>0.0075</v>
      </c>
      <c r="S37" s="30">
        <f>IF(E2=100,V10,IF(E2=95,U10,IF(E2=90,T10,IF(E2=85,S10,R10))))</f>
        <v>0.0075</v>
      </c>
      <c r="T37" s="30">
        <f>IF(E2=100,V10,IF(E2=95,U10,IF(E2=90,T10,S10)))</f>
        <v>0.0075</v>
      </c>
      <c r="U37" s="30">
        <f>IF(E2=100,V10,IF(E2=95,U10,T10))</f>
        <v>0.0075</v>
      </c>
      <c r="V37" s="30">
        <f>IF(E2=100,V10,U10)</f>
        <v>0.0075</v>
      </c>
      <c r="W37" s="30">
        <f t="shared" si="2"/>
        <v>0.0075</v>
      </c>
      <c r="X37" s="30">
        <f>IF(E2=100,V10,IF(E2=95,U10,IF(E2=90,T10,IF(E2=85,S10,IF(E2=80,R10,IF(E2=75,Q10,IF(E2=70,P10,IF(E2=65,O10,IF(E2=60,N10,IF(E2=55,M10,IF(E2=50,L10,IF(E2=45,K10,IF(E2=40,J10,IF(E2=35,I10,IF(E2=30,H10,IF(E2=25,G10,IF(E2=20,F10,IF(E2=15,E10,IF(E2=10,D10,IF(E2=5,C10,C10))))))))))))))))))))</f>
        <v>0.0075</v>
      </c>
      <c r="Y37" s="13"/>
    </row>
    <row r="38">
      <c r="A38" s="29"/>
      <c r="B38" s="29">
        <v>25.0</v>
      </c>
      <c r="C38" s="28"/>
      <c r="D38" s="30">
        <f>IF(E2=100,V11,IF(E2=95,U11,IF(E2=90,T11,IF(E2=85,S11,IF(E2=80,R11,IF(E2=75,Q11,IF(E2=70,P11,IF(E2=65,O11,IF(E2=60,N11,IF(E2=55,M11,IF(E2=50,L11,IF(E2=45,K11,IF(E2=40,J11,IF(E2=35,I11,IF(E2=30,H11,IF(E2=25,G11,IF(E2=20,F11,IF(E2=15,E11,IF(E2=10,D11,D11)))))))))))))))))))</f>
        <v>0.01</v>
      </c>
      <c r="E38" s="30">
        <f>IF(E2=100,V11,IF(E2=95,U11,IF(E2=90,T11,IF(E2=85,S11,IF(E2=80,R11,IF(E2=75,Q11,IF(E2=70,P11,IF(E2=65,O11,IF(E2=60,N11,IF(E2=55,M11,IF(E2=50,L11,IF(E2=45,K11,IF(E2=40,J11,IF(E2=35,I11,IF(E2=30,H11,IF(E2=25,G11,IF(E2=20,F11,IF(E2=15,E11,E11))))))))))))))))))</f>
        <v>0.01</v>
      </c>
      <c r="F38" s="30">
        <f>IF(E2=100,V11,IF(E2=95,U11,IF(E2=90,T11,IF(E2=85,S11,IF(E2=80,R11,IF(E2=75,Q11,IF(E2=70,P11,IF(E2=65,O11,IF(E2=60,N11,IF(E2=55,M11,IF(E2=50,L11,IF(E2=45,K11,IF(E2=40,J11,IF(E2=35,I11,IF(E2=30,H11,IF(E2=25,G11,IF(E2=20,F11,F11)))))))))))))))))</f>
        <v>0.01</v>
      </c>
      <c r="G38" s="30">
        <f>IF(E2=100,V11,IF(E2=95,U11,IF(E2=90,T11,IF(E2=85,S11,IF(E2=80,R11,IF(E2=75,Q11,IF(E2=70,P11,IF(E2=65,O11,IF(E2=60,N11,IF(E2=55,M11,IF(E2=50,L11,IF(E2=45,K11,IF(E2=40,J11,IF(E2=35,I11,IF(E2=30,H11,IF(E2=25,G11,G11))))))))))))))))</f>
        <v>0.01</v>
      </c>
      <c r="H38" s="30">
        <f>IF(E2=100,V11,IF(E2=95,U11,IF(E2=90,T11,IF(E2=85,S11,IF(E2=80,R11,IF(E2=75,Q11,IF(E2=70,P11,IF(E2=65,O11,IF(E2=60,N11,IF(E2=55,M11,IF(E2=50,L11,IF(E2=45,K11,IF(E2=40,J11,IF(E2=35,I11,IF(E2=30,H11,H11)))))))))))))))</f>
        <v>0.01</v>
      </c>
      <c r="I38" s="30">
        <f>IF(E2=100,V11,IF(E2=95,U11,IF(E2=90,T11,IF(E2=85,S11,IF(E2=80,R11,IF(E2=75,Q11,IF(E2=70,P11,IF(E2=65,O11,IF(E2=60,N11,IF(E2=55,M11,IF(E2=50,L11,IF(E2=45,K11,IF(E2=40,J11,IF(E2=35,I11,I11))))))))))))))</f>
        <v>0.01</v>
      </c>
      <c r="J38" s="30">
        <f>IF(E2=100,V11,IF(E2=95,U11,IF(E2=90,T11,IF(E2=85,S11,IF(E2=80,R11,IF(E2=75,Q11,IF(E2=70,P11,IF(E2=65,O11,IF(E2=60,N11,IF(E2=55,M11,IF(E2=50,L11,IF(E2=45,K11,IF(E2=40,J11,J11)))))))))))))</f>
        <v>0.01</v>
      </c>
      <c r="K38" s="30">
        <f>IF(E2=100,V11,IF(E2=95,U11,IF(E2=90,T11,IF(E2=85,S11,IF(E2=80,R11,IF(E2=75,Q11,IF(E2=70,P11,IF(E2=65,O11,IF(E2=60,N11,IF(E2=55,M11,IF(E2=50,L11,IF(E2=45,K11,K11))))))))))))</f>
        <v>0.01</v>
      </c>
      <c r="L38" s="30">
        <f>IF(E2=100,V11,IF(E2=95,U11,IF(E2=90,T11,IF(E2=85,S11,IF(E2=80,R11,IF(E2=75,Q11,IF(E2=70,P11,IF(E2=65,O11,IF(E2=60,N11,IF(E2=55,M11,IF(E2=50,L11,L11)))))))))))</f>
        <v>0.01</v>
      </c>
      <c r="M38" s="30">
        <f>IF(E2=100,V11,IF(E2=95,U11,IF(E2=90,T11,IF(E2=85,S11,IF(E2=80,R11,IF(E2=75,Q11,IF(E2=70,P11,IF(E2=65,O11,IF(E2=60,N11,IF(E2=55,M11,M11))))))))))</f>
        <v>0.01</v>
      </c>
      <c r="N38" s="30">
        <f>IF(E2=100,V11,IF(E2=95,U11,IF(E2=90,T11,IF(E2=85,S11,IF(E2=80,R11,IF(E2=75,Q11,IF(E2=70,P11,IF(E2=65,O11,IF(E2=60,N11,N11)))))))))</f>
        <v>0.01</v>
      </c>
      <c r="O38" s="30">
        <f>IF(E2=100,V11,IF(E2=95,U11,IF(E2=90,T11,IF(E2=85,S11,IF(E2=80,R11,IF(E2=75,Q11,IF(E2=70,P11,IF(E2=65,O11,O11))))))))</f>
        <v>0.01</v>
      </c>
      <c r="P38" s="30">
        <f>IF(E2=100,V11,IF(E2=95,U11,IF(E2=90,T11,IF(E2=85,S11,IF(E2=80,R11,IF(E2=75,Q11,IF(E2=70,P11,P11)))))))</f>
        <v>0.01</v>
      </c>
      <c r="Q38" s="30">
        <f>IF(E2=100,V11,IF(E2=95,U11,IF(E2=90,T11,IF(E2=85,S11,IF(E2=80,R11,IF(E2=75,Q11,P11))))))</f>
        <v>0.01</v>
      </c>
      <c r="R38" s="30">
        <f>IF(E2=100,V11,IF(E2=95,U11,IF(E2=90,T11,IF(E2=85,S11,IF(E2=80,R11,Q11)))))</f>
        <v>0.01</v>
      </c>
      <c r="S38" s="30">
        <f>IF(E2=100,V11,IF(E2=95,U11,IF(E2=90,T11,IF(E2=85,S11,R11))))</f>
        <v>0.01</v>
      </c>
      <c r="T38" s="30">
        <f>IF(E2=100,V11,IF(E2=95,U11,IF(E2=90,T11,S11)))</f>
        <v>0.01</v>
      </c>
      <c r="U38" s="30">
        <f>IF(E2=100,V11,IF(E2=95,U11,T11))</f>
        <v>0.01</v>
      </c>
      <c r="V38" s="30">
        <f>IF(E2=100,V11,U11)</f>
        <v>0.01</v>
      </c>
      <c r="W38" s="30">
        <f t="shared" si="2"/>
        <v>0.01</v>
      </c>
      <c r="X38" s="30">
        <f>IF(E2=100,V11,IF(E2=95,U11,IF(E2=90,T11,IF(E2=85,S11,IF(E2=80,R11,IF(E2=75,Q11,IF(E2=70,P11,IF(E2=65,O11,IF(E2=60,N11,IF(E2=55,M11,IF(E2=50,L11,IF(E2=45,K11,IF(E2=40,J11,IF(E2=35,I11,IF(E2=30,H11,IF(E2=25,G11,IF(E2=20,F11,IF(E2=15,E11,IF(E2=10,D11,IF(E2=5,C11,C11))))))))))))))))))))</f>
        <v>0.01</v>
      </c>
      <c r="Y38" s="13"/>
    </row>
    <row r="39">
      <c r="A39" s="29"/>
      <c r="B39" s="29">
        <v>30.0</v>
      </c>
      <c r="C39" s="28"/>
      <c r="D39" s="30">
        <f>IF(E2=100,V12,IF(E2=95,U12,IF(E2=90,T12,IF(E2=85,S12,IF(E2=80,R12,IF(E2=75,Q12,IF(E2=70,P12,IF(E2=65,O12,IF(E2=60,N12,IF(E2=55,M12,IF(E2=50,L12,IF(E2=45,K12,IF(E2=40,J12,IF(E2=35,I12,IF(E2=30,H12,IF(E2=25,G12,IF(E2=20,F12,IF(E2=15,E12,IF(E2=10,D12,D12)))))))))))))))))))</f>
        <v>0.0125</v>
      </c>
      <c r="E39" s="30">
        <f>IF(E2=100,V12,IF(E2=95,U12,IF(E2=90,T12,IF(E2=85,S12,IF(E2=80,R12,IF(E2=75,Q12,IF(E2=70,P12,IF(E2=65,O12,IF(E2=60,N12,IF(E2=55,M12,IF(E2=50,L12,IF(E2=45,K12,IF(E2=40,J12,IF(E2=35,I12,IF(E2=30,H12,IF(E2=25,G12,IF(E2=20,F12,IF(E2=15,E12,E12))))))))))))))))))</f>
        <v>0.0125</v>
      </c>
      <c r="F39" s="30">
        <f>IF(E2=100,V12,IF(E2=95,U12,IF(E2=90,T12,IF(E2=85,S12,IF(E2=80,R12,IF(E2=75,Q12,IF(E2=70,P12,IF(E2=65,O12,IF(E2=60,N12,IF(E2=55,M12,IF(E2=50,L12,IF(E2=45,K12,IF(E2=40,J12,IF(E2=35,I12,IF(E2=30,H12,IF(E2=25,G12,IF(E2=20,F12,F12)))))))))))))))))</f>
        <v>0.0125</v>
      </c>
      <c r="G39" s="30">
        <f>IF(E2=100,V12,IF(E2=95,U12,IF(E2=90,T12,IF(E2=85,S12,IF(E2=80,R12,IF(E2=75,Q12,IF(E2=70,P12,IF(E2=65,O12,IF(E2=60,N12,IF(E2=55,M12,IF(E2=50,L12,IF(E2=45,K12,IF(E2=40,J12,IF(E2=35,I12,IF(E2=30,H12,IF(E2=25,G12,G12))))))))))))))))</f>
        <v>0.0125</v>
      </c>
      <c r="H39" s="30">
        <f>IF(E2=100,V12,IF(E2=95,U12,IF(E2=90,T12,IF(E2=85,S12,IF(E2=80,R12,IF(E2=75,Q12,IF(E2=70,P12,IF(E2=65,O12,IF(E2=60,N12,IF(E2=55,M12,IF(E2=50,L12,IF(E2=45,K12,IF(E2=40,J12,IF(E2=35,I12,IF(E2=30,H12,H12)))))))))))))))</f>
        <v>0.0125</v>
      </c>
      <c r="I39" s="30">
        <f>IF(E2=100,V12,IF(E2=95,U12,IF(E2=90,T12,IF(E2=85,S12,IF(E2=80,R12,IF(E2=75,Q12,IF(E2=70,P12,IF(E2=65,O12,IF(E2=60,N12,IF(E2=55,M12,IF(E2=50,L12,IF(E2=45,K12,IF(E2=40,J12,IF(E2=35,I12,I12))))))))))))))</f>
        <v>0.0125</v>
      </c>
      <c r="J39" s="30">
        <f>IF(E2=100,V12,IF(E2=95,U12,IF(E2=90,T12,IF(E2=85,S12,IF(E2=80,R12,IF(E2=75,Q12,IF(E2=70,P12,IF(E2=65,O12,IF(E2=60,N12,IF(E2=55,M12,IF(E2=50,L12,IF(E2=45,K12,IF(E2=40,J12,J12)))))))))))))</f>
        <v>0.0125</v>
      </c>
      <c r="K39" s="30">
        <f>IF(E2=100,V12,IF(E2=95,U12,IF(E2=90,T12,IF(E2=85,S12,IF(E2=80,R12,IF(E2=75,Q12,IF(E2=70,P12,IF(E2=65,O12,IF(E2=60,N12,IF(E2=55,M12,IF(E2=50,L12,IF(E2=45,K12,K12))))))))))))</f>
        <v>0.0125</v>
      </c>
      <c r="L39" s="30">
        <f>IF(E2=100,V12,IF(E2=95,U12,IF(E2=90,T12,IF(E2=85,S12,IF(E2=80,R12,IF(E2=75,Q12,IF(E2=70,P12,IF(E2=65,O12,IF(E2=60,N12,IF(E2=55,M12,IF(E2=50,L12,L12)))))))))))</f>
        <v>0.0125</v>
      </c>
      <c r="M39" s="30">
        <f>IF(E2=100,V12,IF(E2=95,U12,IF(E2=90,T12,IF(E2=85,S12,IF(E2=80,R12,IF(E2=75,Q12,IF(E2=70,P12,IF(E2=65,O12,IF(E2=60,N12,IF(E2=55,M12,M12))))))))))</f>
        <v>0.0125</v>
      </c>
      <c r="N39" s="30">
        <f>IF(E2=100,V12,IF(E2=95,U12,IF(E2=90,T12,IF(E2=85,S12,IF(E2=80,R12,IF(E2=75,Q12,IF(E2=70,P12,IF(E2=65,O12,IF(E2=60,N12,N12)))))))))</f>
        <v>0.0125</v>
      </c>
      <c r="O39" s="30">
        <f>IF(E2=100,V12,IF(E2=95,U12,IF(E2=90,T12,IF(E2=85,S12,IF(E2=80,R12,IF(E2=75,Q12,IF(E2=70,P12,IF(E2=65,O12,O12))))))))</f>
        <v>0.0125</v>
      </c>
      <c r="P39" s="30">
        <f>IF(E2=100,V12,IF(E2=95,U12,IF(E2=90,T12,IF(E2=85,S12,IF(E2=80,R12,IF(E2=75,Q12,IF(E2=70,P12,P12)))))))</f>
        <v>0.0125</v>
      </c>
      <c r="Q39" s="30">
        <f>IF(E2=100,V12,IF(E2=95,U12,IF(E2=90,T12,IF(E2=85,S12,IF(E2=80,R12,IF(E2=75,Q12,P12))))))</f>
        <v>0.0125</v>
      </c>
      <c r="R39" s="30">
        <f>IF(E2=100,V12,IF(E2=95,U12,IF(E2=90,T12,IF(E2=85,S12,IF(E2=80,R12,Q12)))))</f>
        <v>0.0125</v>
      </c>
      <c r="S39" s="30">
        <f>IF(E2=100,V12,IF(E2=95,U12,IF(E2=90,T12,IF(E2=85,S12,R12))))</f>
        <v>0.0125</v>
      </c>
      <c r="T39" s="30">
        <f>IF(E2=100,V12,IF(E2=95,U12,IF(E2=90,T12,S12)))</f>
        <v>0.0125</v>
      </c>
      <c r="U39" s="30">
        <f>IF(E2=100,V12,IF(E2=95,U12,T12))</f>
        <v>0.0125</v>
      </c>
      <c r="V39" s="30">
        <f>IF(E2=100,V12,U12)</f>
        <v>0.0125</v>
      </c>
      <c r="W39" s="30">
        <f t="shared" si="2"/>
        <v>0.0125</v>
      </c>
      <c r="X39" s="30">
        <f>IF(E2=100,V12,IF(E2=95,U12,IF(E2=90,T12,IF(E2=85,S12,IF(E2=80,R12,IF(E2=75,Q12,IF(E2=70,P12,IF(E2=65,O12,IF(E2=60,N12,IF(E2=55,M12,IF(E2=50,L12,IF(E2=45,K12,IF(E2=40,J12,IF(E2=35,I12,IF(E2=30,H12,IF(E2=25,G12,IF(E2=20,F12,IF(E2=15,E12,IF(E2=10,D12,IF(E2=5,C12,C12))))))))))))))))))))</f>
        <v>0.0125</v>
      </c>
      <c r="Y39" s="13"/>
    </row>
    <row r="40">
      <c r="A40" s="29"/>
      <c r="B40" s="29">
        <v>35.0</v>
      </c>
      <c r="C40" s="28"/>
      <c r="D40" s="30">
        <f>IF(E2=100,V13,IF(E2=95,U13,IF(E2=90,T13,IF(E2=85,S13,IF(E2=80,R13,IF(E2=75,Q13,IF(E2=70,P13,IF(E2=65,O13,IF(E2=60,N13,IF(E2=55,M13,IF(E2=50,L13,IF(E2=45,K13,IF(E2=40,J13,IF(E2=35,I13,IF(E2=30,H13,IF(E2=25,G13,IF(E2=20,F13,IF(E2=15,E13,IF(E2=10,D13,D13)))))))))))))))))))</f>
        <v>0.015</v>
      </c>
      <c r="E40" s="30">
        <f>IF(E2=100,V13,IF(E2=95,U13,IF(E2=90,T13,IF(E2=85,S13,IF(E2=80,R13,IF(E2=75,Q13,IF(E2=70,P13,IF(E2=65,O13,IF(E2=60,N13,IF(E2=55,M13,IF(E2=50,L13,IF(E2=45,K13,IF(E2=40,J13,IF(E2=35,I13,IF(E2=30,H13,IF(E2=25,G13,IF(E2=20,F13,IF(E2=15,E13,E13))))))))))))))))))</f>
        <v>0.015</v>
      </c>
      <c r="F40" s="30">
        <f>IF(E2=100,V13,IF(E2=95,U13,IF(E2=90,T13,IF(E2=85,S13,IF(E2=80,R13,IF(E2=75,Q13,IF(E2=70,P13,IF(E2=65,O13,IF(E2=60,N13,IF(E2=55,M13,IF(E2=50,L13,IF(E2=45,K13,IF(E2=40,J13,IF(E2=35,I13,IF(E2=30,H13,IF(E2=25,G13,IF(E2=20,F13,F13)))))))))))))))))</f>
        <v>0.015</v>
      </c>
      <c r="G40" s="30">
        <f>IF(E2=100,V13,IF(E2=95,U13,IF(E2=90,T13,IF(E2=85,S13,IF(E2=80,R13,IF(E2=75,Q13,IF(E2=70,P13,IF(E2=65,O13,IF(E2=60,N13,IF(E2=55,M13,IF(E2=50,L13,IF(E2=45,K13,IF(E2=40,J13,IF(E2=35,I13,IF(E2=30,H13,IF(E2=25,G13,G13))))))))))))))))</f>
        <v>0.015</v>
      </c>
      <c r="H40" s="30">
        <f>IF(E2=100,V13,IF(E2=95,U13,IF(E2=90,T13,IF(E2=85,S13,IF(E2=80,R13,IF(E2=75,Q13,IF(E2=70,P13,IF(E2=65,O13,IF(E2=60,N13,IF(E2=55,M13,IF(E2=50,L13,IF(E2=45,K13,IF(E2=40,J13,IF(E2=35,I13,IF(E2=30,H13,H13)))))))))))))))</f>
        <v>0.015</v>
      </c>
      <c r="I40" s="30">
        <f>IF(E2=100,V13,IF(E2=95,U13,IF(E2=90,T13,IF(E2=85,S13,IF(E2=80,R13,IF(E2=75,Q13,IF(E2=70,P13,IF(E2=65,O13,IF(E2=60,N13,IF(E2=55,M13,IF(E2=50,L13,IF(E2=45,K13,IF(E2=40,J13,IF(E2=35,I13,I13))))))))))))))</f>
        <v>0.015</v>
      </c>
      <c r="J40" s="30">
        <f>IF(E2=100,V13,IF(E2=95,U13,IF(E2=90,T13,IF(E2=85,S13,IF(E2=80,R13,IF(E2=75,Q13,IF(E2=70,P13,IF(E2=65,O13,IF(E2=60,N13,IF(E2=55,M13,IF(E2=50,L13,IF(E2=45,K13,IF(E2=40,J13,J13)))))))))))))</f>
        <v>0.015</v>
      </c>
      <c r="K40" s="30">
        <f>IF(E2=100,V13,IF(E2=95,U13,IF(E2=90,T13,IF(E2=85,S13,IF(E2=80,R13,IF(E2=75,Q13,IF(E2=70,P13,IF(E2=65,O13,IF(E2=60,N13,IF(E2=55,M13,IF(E2=50,L13,IF(E2=45,K13,K13))))))))))))</f>
        <v>0.015</v>
      </c>
      <c r="L40" s="30">
        <f>IF(E2=100,V13,IF(E2=95,U13,IF(E2=90,T13,IF(E2=85,S13,IF(E2=80,R13,IF(E2=75,Q13,IF(E2=70,P13,IF(E2=65,O13,IF(E2=60,N13,IF(E2=55,M13,IF(E2=50,L13,L13)))))))))))</f>
        <v>0.015</v>
      </c>
      <c r="M40" s="30">
        <f>IF(E2=100,V13,IF(E2=95,U13,IF(E2=90,T13,IF(E2=85,S13,IF(E2=80,R13,IF(E2=75,Q13,IF(E2=70,P13,IF(E2=65,O13,IF(E2=60,N13,IF(E2=55,M13,M13))))))))))</f>
        <v>0.015</v>
      </c>
      <c r="N40" s="30">
        <f>IF(E2=100,V13,IF(E2=95,U13,IF(E2=90,T13,IF(E2=85,S13,IF(E2=80,R13,IF(E2=75,Q13,IF(E2=70,P13,IF(E2=65,O13,IF(E2=60,N13,N13)))))))))</f>
        <v>0.015</v>
      </c>
      <c r="O40" s="30">
        <f>IF(E2=100,V13,IF(E2=95,U13,IF(E2=90,T13,IF(E2=85,S13,IF(E2=80,R13,IF(E2=75,Q13,IF(E2=70,P13,IF(E2=65,O13,O13))))))))</f>
        <v>0.015</v>
      </c>
      <c r="P40" s="30">
        <f>IF(E2=100,V13,IF(E2=95,U13,IF(E2=90,T13,IF(E2=85,S13,IF(E2=80,R13,IF(E2=75,Q13,IF(E2=70,P13,P13)))))))</f>
        <v>0.015</v>
      </c>
      <c r="Q40" s="30">
        <f>IF(E2=100,V13,IF(E2=95,U13,IF(E2=90,T13,IF(E2=85,S13,IF(E2=80,R13,IF(E2=75,Q13,P13))))))</f>
        <v>0.015</v>
      </c>
      <c r="R40" s="30">
        <f>IF(E2=100,V13,IF(E2=95,U13,IF(E2=90,T13,IF(E2=85,S13,IF(E2=80,R13,Q13)))))</f>
        <v>0.015</v>
      </c>
      <c r="S40" s="30">
        <f>IF(E2=100,V13,IF(E2=95,U13,IF(E2=90,T13,IF(E2=85,S13,R13))))</f>
        <v>0.015</v>
      </c>
      <c r="T40" s="30">
        <f>IF(E2=100,V13,IF(E2=95,U13,IF(E2=90,T13,S13)))</f>
        <v>0.015</v>
      </c>
      <c r="U40" s="30">
        <f>IF(E2=100,V13,IF(E2=95,U13,T13))</f>
        <v>0.015</v>
      </c>
      <c r="V40" s="30">
        <f>IF(E2=100,V13,U13)</f>
        <v>0.015</v>
      </c>
      <c r="W40" s="30">
        <f t="shared" si="2"/>
        <v>0.015</v>
      </c>
      <c r="X40" s="30">
        <f>IF(E2=100,V13,IF(E2=95,U13,IF(E2=90,T13,IF(E2=85,S13,IF(E2=80,R13,IF(E2=75,Q13,IF(E2=70,P13,IF(E2=65,O13,IF(E2=60,N13,IF(E2=55,M13,IF(E2=50,L13,IF(E2=45,K13,IF(E2=40,J13,IF(E2=35,I13,IF(E2=30,H13,IF(E2=25,G13,IF(E2=20,F13,IF(E2=15,E13,IF(E2=10,D13,IF(E2=5,C13,C13))))))))))))))))))))</f>
        <v>0.015</v>
      </c>
      <c r="Y40" s="13"/>
    </row>
    <row r="41">
      <c r="A41" s="29"/>
      <c r="B41" s="29">
        <v>40.0</v>
      </c>
      <c r="C41" s="28"/>
      <c r="D41" s="30">
        <f>IF(E2=100,V14,IF(E2=95,U14,IF(E2=90,T14,IF(E2=85,S14,IF(E2=80,R14,IF(E2=75,Q14,IF(E2=70,P14,IF(E2=65,O14,IF(E2=60,N14,IF(E2=55,M14,IF(E2=50,L14,IF(E2=45,K14,IF(E2=40,J14,IF(E2=35,I14,IF(E2=30,H14,IF(E2=25,G14,IF(E2=20,F14,IF(E2=15,E14,IF(E2=10,D14,D14)))))))))))))))))))</f>
        <v>0.0175</v>
      </c>
      <c r="E41" s="30">
        <f>IF(E2=100,V14,IF(E2=95,U14,IF(E2=90,T14,IF(E2=85,S14,IF(E2=80,R14,IF(E2=75,Q14,IF(E2=70,P14,IF(E2=65,O14,IF(E2=60,N14,IF(E2=55,M14,IF(E2=50,L14,IF(E2=45,K14,IF(E2=40,J14,IF(E2=35,I14,IF(E2=30,H14,IF(E2=25,G14,IF(E2=20,F14,IF(E2=15,E14,E14))))))))))))))))))</f>
        <v>0.0175</v>
      </c>
      <c r="F41" s="30">
        <f>IF(E2=100,V14,IF(E2=95,U14,IF(E2=90,T14,IF(E2=85,S14,IF(E2=80,R14,IF(E2=75,Q14,IF(E2=70,P14,IF(E2=65,O14,IF(E2=60,N14,IF(E2=55,M14,IF(E2=50,L14,IF(E2=45,K14,IF(E2=40,J14,IF(E2=35,I14,IF(E2=30,H14,IF(E2=25,G14,IF(E2=20,F14,F14)))))))))))))))))</f>
        <v>0.0175</v>
      </c>
      <c r="G41" s="30">
        <f>IF(E2=100,V14,IF(E2=95,U14,IF(E2=90,T14,IF(E2=85,S14,IF(E2=80,R14,IF(E2=75,Q14,IF(E2=70,P14,IF(E2=65,O14,IF(E2=60,N14,IF(E2=55,M14,IF(E2=50,L14,IF(E2=45,K14,IF(E2=40,J14,IF(E2=35,I14,IF(E2=30,H14,IF(E2=25,G14,G14))))))))))))))))</f>
        <v>0.0175</v>
      </c>
      <c r="H41" s="30">
        <f>IF(E2=100,V14,IF(E2=95,U14,IF(E2=90,T14,IF(E2=85,S14,IF(E2=80,R14,IF(E2=75,Q14,IF(E2=70,P14,IF(E2=65,O14,IF(E2=60,N14,IF(E2=55,M14,IF(E2=50,L14,IF(E2=45,K14,IF(E2=40,J14,IF(E2=35,I14,IF(E2=30,H14,H14)))))))))))))))</f>
        <v>0.0175</v>
      </c>
      <c r="I41" s="30">
        <f>IF(E2=100,V14,IF(E2=95,U14,IF(E2=90,T14,IF(E2=85,S14,IF(E2=80,R14,IF(E2=75,Q14,IF(E2=70,P14,IF(E2=65,O14,IF(E2=60,N14,IF(E2=55,M14,IF(E2=50,L14,IF(E2=45,K14,IF(E2=40,J14,IF(E2=35,I14,I14))))))))))))))</f>
        <v>0.0175</v>
      </c>
      <c r="J41" s="30">
        <f>IF(E2=100,V14,IF(E2=95,U14,IF(E2=90,T14,IF(E2=85,S14,IF(E2=80,R14,IF(E2=75,Q14,IF(E2=70,P14,IF(E2=65,O14,IF(E2=60,N14,IF(E2=55,M14,IF(E2=50,L14,IF(E2=45,K14,IF(E2=40,J14,J14)))))))))))))</f>
        <v>0.0175</v>
      </c>
      <c r="K41" s="30">
        <f>IF(E2=100,V14,IF(E2=95,U14,IF(E2=90,T14,IF(E2=85,S14,IF(E2=80,R14,IF(E2=75,Q14,IF(E2=70,P14,IF(E2=65,O14,IF(E2=60,N14,IF(E2=55,M14,IF(E2=50,L14,IF(E2=45,K14,K14))))))))))))</f>
        <v>0.0175</v>
      </c>
      <c r="L41" s="30">
        <f>IF(E2=100,V14,IF(E2=95,U14,IF(E2=90,T14,IF(E2=85,S14,IF(E2=80,R14,IF(E2=75,Q14,IF(E2=70,P14,IF(E2=65,O14,IF(E2=60,N14,IF(E2=55,M14,IF(E2=50,L14,L14)))))))))))</f>
        <v>0.0175</v>
      </c>
      <c r="M41" s="30">
        <f>IF(E2=100,V14,IF(E2=95,U14,IF(E2=90,T14,IF(E2=85,S14,IF(E2=80,R14,IF(E2=75,Q14,IF(E2=70,P14,IF(E2=65,O14,IF(E2=60,N14,IF(E2=55,M14,M14))))))))))</f>
        <v>0.0175</v>
      </c>
      <c r="N41" s="30">
        <f>IF(E2=100,V14,IF(E2=95,U14,IF(E2=90,T14,IF(E2=85,S14,IF(E2=80,R14,IF(E2=75,Q14,IF(E2=70,P14,IF(E2=65,O14,IF(E2=60,N14,N14)))))))))</f>
        <v>0.0175</v>
      </c>
      <c r="O41" s="30">
        <f>IF(E2=100,V14,IF(E2=95,U14,IF(E2=90,T14,IF(E2=85,S14,IF(E2=80,R14,IF(E2=75,Q14,IF(E2=70,P14,IF(E2=65,O14,O14))))))))</f>
        <v>0.0175</v>
      </c>
      <c r="P41" s="30">
        <f>IF(E2=100,V14,IF(E2=95,U14,IF(E2=90,T14,IF(E2=85,S14,IF(E2=80,R14,IF(E2=75,Q14,IF(E2=70,P14,P14)))))))</f>
        <v>0.0175</v>
      </c>
      <c r="Q41" s="30">
        <f>IF(E2=100,V14,IF(E2=95,U14,IF(E2=90,T14,IF(E2=85,S14,IF(E2=80,R14,IF(E2=75,Q14,P14))))))</f>
        <v>0.0175</v>
      </c>
      <c r="R41" s="30">
        <f>IF(E2=100,V14,IF(E2=95,U14,IF(E2=90,T14,IF(E2=85,S14,IF(E2=80,R14,Q14)))))</f>
        <v>0.0175</v>
      </c>
      <c r="S41" s="30">
        <f>IF(E2=100,V14,IF(E2=95,U14,IF(E2=90,T14,IF(E2=85,S14,R14))))</f>
        <v>0.0175</v>
      </c>
      <c r="T41" s="30">
        <f>IF(E2=100,V14,IF(E2=95,U14,IF(E2=90,T14,S14)))</f>
        <v>0.0175</v>
      </c>
      <c r="U41" s="30">
        <f>IF(E2=100,V14,IF(E2=95,U14,T14))</f>
        <v>0.0175</v>
      </c>
      <c r="V41" s="30">
        <f>IF(E2=100,V14,U14)</f>
        <v>0.0175</v>
      </c>
      <c r="W41" s="30">
        <f t="shared" si="2"/>
        <v>0.0175</v>
      </c>
      <c r="X41" s="30">
        <f>IF(E2=100,V14,IF(E2=95,U14,IF(E2=90,T14,IF(E2=85,S14,IF(E2=80,R14,IF(E2=75,Q14,IF(E2=70,P14,IF(E2=65,O14,IF(E2=60,N14,IF(E2=55,M14,IF(E2=50,L14,IF(E2=45,K14,IF(E2=40,J14,IF(E2=35,I14,IF(E2=30,H14,IF(E2=25,G14,IF(E2=20,F14,IF(E2=15,E14,IF(E2=10,D14,IF(E2=5,C14,C14))))))))))))))))))))</f>
        <v>0.0175</v>
      </c>
      <c r="Y41" s="13"/>
    </row>
    <row r="42">
      <c r="A42" s="29"/>
      <c r="B42" s="29">
        <v>45.0</v>
      </c>
      <c r="C42" s="28"/>
      <c r="D42" s="30">
        <f>IF(E2=100,V15,IF(E2=95,U15,IF(E2=90,T15,IF(E2=85,S15,IF(E2=80,R15,IF(E2=75,Q15,IF(E2=70,P15,IF(E2=65,O15,IF(E2=60,N15,IF(E2=55,M15,IF(E2=50,L15,IF(E2=45,K15,IF(E2=40,J15,IF(E2=35,I15,IF(E2=30,H15,IF(E2=25,G15,IF(E2=20,F15,IF(E2=15,E15,IF(E2=10,D15,D15)))))))))))))))))))</f>
        <v>0.02</v>
      </c>
      <c r="E42" s="30">
        <f>IF(E2=100,V15,IF(E2=95,U15,IF(E2=90,T15,IF(E2=85,S15,IF(E2=80,R15,IF(E2=75,Q15,IF(E2=70,P15,IF(E2=65,O15,IF(E2=60,N15,IF(E2=55,M15,IF(E2=50,L15,IF(E2=45,K15,IF(E2=40,J15,IF(E2=35,I15,IF(E2=30,H15,IF(E2=25,G15,IF(E2=20,F15,IF(E2=15,E15,E15))))))))))))))))))</f>
        <v>0.02</v>
      </c>
      <c r="F42" s="30">
        <f>IF(E2=100,V15,IF(E2=95,U15,IF(E2=90,T15,IF(E2=85,S15,IF(E2=80,R15,IF(E2=75,Q15,IF(E2=70,P15,IF(E2=65,O15,IF(E2=60,N15,IF(E2=55,M15,IF(E2=50,L15,IF(E2=45,K15,IF(E2=40,J15,IF(E2=35,I15,IF(E2=30,H15,IF(E2=25,G15,IF(E2=20,F15,F15)))))))))))))))))</f>
        <v>0.02</v>
      </c>
      <c r="G42" s="30">
        <f>IF(E2=100,V15,IF(E2=95,U15,IF(E2=90,T15,IF(E2=85,S15,IF(E2=80,R15,IF(E2=75,Q15,IF(E2=70,P15,IF(E2=65,O15,IF(E2=60,N15,IF(E2=55,M15,IF(E2=50,L15,IF(E2=45,K15,IF(E2=40,J15,IF(E2=35,I15,IF(E2=30,H15,IF(E2=25,G15,G15))))))))))))))))</f>
        <v>0.02</v>
      </c>
      <c r="H42" s="30">
        <f>IF(E2=100,V15,IF(E2=95,U15,IF(E2=90,T15,IF(E2=85,S15,IF(E2=80,R15,IF(E2=75,Q15,IF(E2=70,P15,IF(E2=65,O15,IF(E2=60,N15,IF(E2=55,M15,IF(E2=50,L15,IF(E2=45,K15,IF(E2=40,J15,IF(E2=35,I15,IF(E2=30,H15,H15)))))))))))))))</f>
        <v>0.02</v>
      </c>
      <c r="I42" s="30">
        <f>IF(E2=100,V15,IF(E2=95,U15,IF(E2=90,T15,IF(E2=85,S15,IF(E2=80,R15,IF(E2=75,Q15,IF(E2=70,P15,IF(E2=65,O15,IF(E2=60,N15,IF(E2=55,M15,IF(E2=50,L15,IF(E2=45,K15,IF(E2=40,J15,IF(E2=35,I15,I15))))))))))))))</f>
        <v>0.02</v>
      </c>
      <c r="J42" s="30">
        <f>IF(E2=100,V15,IF(E2=95,U15,IF(E2=90,T15,IF(E2=85,S15,IF(E2=80,R15,IF(E2=75,Q15,IF(E2=70,P15,IF(E2=65,O15,IF(E2=60,N15,IF(E2=55,M15,IF(E2=50,L15,IF(E2=45,K15,IF(E2=40,J15,J15)))))))))))))</f>
        <v>0.02</v>
      </c>
      <c r="K42" s="30">
        <f>IF(E2=100,V15,IF(E2=95,U15,IF(E2=90,T15,IF(E2=85,S15,IF(E2=80,R15,IF(E2=75,Q15,IF(E2=70,P15,IF(E2=65,O15,IF(E2=60,N15,IF(E2=55,M15,IF(E2=50,L15,IF(E2=45,K15,K15))))))))))))</f>
        <v>0.02</v>
      </c>
      <c r="L42" s="30">
        <f>IF(E2=100,V15,IF(E2=95,U15,IF(E2=90,T15,IF(E2=85,S15,IF(E2=80,R15,IF(E2=75,Q15,IF(E2=70,P15,IF(E2=65,O15,IF(E2=60,N15,IF(E2=55,M15,IF(E2=50,L15,L15)))))))))))</f>
        <v>0.02</v>
      </c>
      <c r="M42" s="30">
        <f>IF(E2=100,V15,IF(E2=95,U15,IF(E2=90,T15,IF(E2=85,S15,IF(E2=80,R15,IF(E2=75,Q15,IF(E2=70,P15,IF(E2=65,O15,IF(E2=60,N15,IF(E2=55,M15,M15))))))))))</f>
        <v>0.02</v>
      </c>
      <c r="N42" s="30">
        <f>IF(E2=100,V15,IF(E2=95,U15,IF(E2=90,T15,IF(E2=85,S15,IF(E2=80,R15,IF(E2=75,Q15,IF(E2=70,P15,IF(E2=65,O15,IF(E2=60,N15,N15)))))))))</f>
        <v>0.02</v>
      </c>
      <c r="O42" s="30">
        <f>IF(E2=100,V15,IF(E2=95,U15,IF(E2=90,T15,IF(E2=85,S15,IF(E2=80,R15,IF(E2=75,Q15,IF(E2=70,P15,IF(E2=65,O15,O15))))))))</f>
        <v>0.02</v>
      </c>
      <c r="P42" s="30">
        <f>IF(E2=100,V15,IF(E2=95,U15,IF(E2=90,T15,IF(E2=85,S15,IF(E2=80,R15,IF(E2=75,Q15,IF(E2=70,P15,P15)))))))</f>
        <v>0.02</v>
      </c>
      <c r="Q42" s="30">
        <f>IF(E2=100,V15,IF(E2=95,U15,IF(E2=90,T15,IF(E2=85,S15,IF(E2=80,R15,IF(E2=75,Q15,P15))))))</f>
        <v>0.02</v>
      </c>
      <c r="R42" s="30">
        <f>IF(E2=100,V15,IF(E2=95,U15,IF(E2=90,T15,IF(E2=85,S15,IF(E2=80,R15,Q15)))))</f>
        <v>0.02</v>
      </c>
      <c r="S42" s="30">
        <f>IF(E2=100,V15,IF(E2=95,U15,IF(E2=90,T15,IF(E2=85,S15,R15))))</f>
        <v>0.02</v>
      </c>
      <c r="T42" s="30">
        <f>IF(E2=100,V15,IF(E2=95,U15,IF(E2=90,T15,S15)))</f>
        <v>0.02</v>
      </c>
      <c r="U42" s="30">
        <f>IF(E2=100,V15,IF(E2=95,U15,T15))</f>
        <v>0.02</v>
      </c>
      <c r="V42" s="30">
        <f>IF(E2=100,V15,U15)</f>
        <v>0.02</v>
      </c>
      <c r="W42" s="30">
        <f t="shared" si="2"/>
        <v>0.02</v>
      </c>
      <c r="X42" s="30">
        <f>IF(E2=100,V15,IF(E2=95,U15,IF(E2=90,T15,IF(E2=85,S15,IF(E2=80,R15,IF(E2=75,Q15,IF(E2=70,P15,IF(E2=65,O15,IF(E2=60,N15,IF(E2=55,M15,IF(E2=50,L15,IF(E2=45,K15,IF(E2=40,J15,IF(E2=35,I15,IF(E2=30,H15,IF(E2=25,G15,IF(E2=20,F15,IF(E2=15,E15,IF(E2=10,D15,IF(E2=5,C15,C15))))))))))))))))))))</f>
        <v>0.02</v>
      </c>
      <c r="Y42" s="13"/>
    </row>
    <row r="43">
      <c r="A43" s="29"/>
      <c r="B43" s="29">
        <v>50.0</v>
      </c>
      <c r="C43" s="28"/>
      <c r="D43" s="30">
        <f>IF(E2=100,V16,IF(E2=95,U16,IF(E2=90,T16,IF(E2=85,S16,IF(E2=80,R16,IF(E2=75,Q16,IF(E2=70,P16,IF(E2=65,O16,IF(E2=60,N16,IF(E2=55,M16,IF(E2=50,L16,IF(E2=45,K16,IF(E2=40,J16,IF(E2=35,I16,IF(E2=30,H16,IF(E2=25,G16,IF(E2=20,F16,IF(E2=15,E16,IF(E2=10,D16,D16)))))))))))))))))))</f>
        <v>0.0225</v>
      </c>
      <c r="E43" s="30">
        <f>IF(E2=100,V16,IF(E2=95,U16,IF(E2=90,T16,IF(E2=85,S16,IF(E2=80,R16,IF(E2=75,Q16,IF(E2=70,P16,IF(E2=65,O16,IF(E2=60,N16,IF(E2=55,M16,IF(E2=50,L16,IF(E2=45,K16,IF(E2=40,J16,IF(E2=35,I16,IF(E2=30,H16,IF(E2=25,G16,IF(E2=20,F16,IF(E2=15,E16,E16))))))))))))))))))</f>
        <v>0.0225</v>
      </c>
      <c r="F43" s="30">
        <f>IF(E2=100,V16,IF(E2=95,U16,IF(E2=90,T16,IF(E2=85,S16,IF(E2=80,R16,IF(E2=75,Q16,IF(E2=70,P16,IF(E2=65,O16,IF(E2=60,N16,IF(E2=55,M16,IF(E2=50,L16,IF(E2=45,K16,IF(E2=40,J16,IF(E2=35,I16,IF(E2=30,H16,IF(E2=25,G16,IF(E2=20,F16,F16)))))))))))))))))</f>
        <v>0.0225</v>
      </c>
      <c r="G43" s="30">
        <f>IF(E2=100,V16,IF(E2=95,U16,IF(E2=90,T16,IF(E2=85,S16,IF(E2=80,R16,IF(E2=75,Q16,IF(E2=70,P16,IF(E2=65,O16,IF(E2=60,N16,IF(E2=55,M16,IF(E2=50,L16,IF(E2=45,K16,IF(E2=40,J16,IF(E2=35,I16,IF(E2=30,H16,IF(E2=25,G16,G16))))))))))))))))</f>
        <v>0.0225</v>
      </c>
      <c r="H43" s="30">
        <f>IF(E2=100,V16,IF(E2=95,U16,IF(E2=90,T16,IF(E2=85,S16,IF(E2=80,R16,IF(E2=75,Q16,IF(E2=70,P16,IF(E2=65,O16,IF(E2=60,N16,IF(E2=55,M16,IF(E2=50,L16,IF(E2=45,K16,IF(E2=40,J16,IF(E2=35,I16,IF(E2=30,H16,H16)))))))))))))))</f>
        <v>0.0225</v>
      </c>
      <c r="I43" s="30">
        <f>IF(E2=100,V16,IF(E2=95,U16,IF(E2=90,T16,IF(E2=85,S16,IF(E2=80,R16,IF(E2=75,Q16,IF(E2=70,P16,IF(E2=65,O16,IF(E2=60,N16,IF(E2=55,M16,IF(E2=50,L16,IF(E2=45,K16,IF(E2=40,J16,IF(E2=35,I16,I16))))))))))))))</f>
        <v>0.0225</v>
      </c>
      <c r="J43" s="30">
        <f>IF(E2=100,V16,IF(E2=95,U16,IF(E2=90,T16,IF(E2=85,S16,IF(E2=80,R16,IF(E2=75,Q16,IF(E2=70,P16,IF(E2=65,O16,IF(E2=60,N16,IF(E2=55,M16,IF(E2=50,L16,IF(E2=45,K16,IF(E2=40,J16,J16)))))))))))))</f>
        <v>0.0225</v>
      </c>
      <c r="K43" s="30">
        <f>IF(E2=100,V16,IF(E2=95,U16,IF(E2=90,T16,IF(E2=85,S16,IF(E2=80,R16,IF(E2=75,Q16,IF(E2=70,P16,IF(E2=65,O16,IF(E2=60,N16,IF(E2=55,M16,IF(E2=50,L16,IF(E2=45,K16,K16))))))))))))</f>
        <v>0.0225</v>
      </c>
      <c r="L43" s="30">
        <f>IF(E2=100,V16,IF(E2=95,U16,IF(E2=90,T16,IF(E2=85,S16,IF(E2=80,R16,IF(E2=75,Q16,IF(E2=70,P16,IF(E2=65,O16,IF(E2=60,N16,IF(E2=55,M16,IF(E2=50,L16,L16)))))))))))</f>
        <v>0.0225</v>
      </c>
      <c r="M43" s="30">
        <f>IF(E2=100,V16,IF(E2=95,U16,IF(E2=90,T16,IF(E2=85,S16,IF(E2=80,R16,IF(E2=75,Q16,IF(E2=70,P16,IF(E2=65,O16,IF(E2=60,N16,IF(E2=55,M16,M16))))))))))</f>
        <v>0.0225</v>
      </c>
      <c r="N43" s="30">
        <f>IF(E2=100,V16,IF(E2=95,U16,IF(E2=90,T16,IF(E2=85,S16,IF(E2=80,R16,IF(E2=75,Q16,IF(E2=70,P16,IF(E2=65,O16,IF(E2=60,N16,N16)))))))))</f>
        <v>0.0225</v>
      </c>
      <c r="O43" s="30">
        <f>IF(E2=100,V16,IF(E2=95,U16,IF(E2=90,T16,IF(E2=85,S16,IF(E2=80,R16,IF(E2=75,Q16,IF(E2=70,P16,IF(E2=65,O16,O16))))))))</f>
        <v>0.0225</v>
      </c>
      <c r="P43" s="30">
        <f>IF(E2=100,V16,IF(E2=95,U16,IF(E2=90,T16,IF(E2=85,S16,IF(E2=80,R16,IF(E2=75,Q16,IF(E2=70,P16,P16)))))))</f>
        <v>0.0225</v>
      </c>
      <c r="Q43" s="30">
        <f>IF(E2=100,V16,IF(E2=95,U16,IF(E2=90,T16,IF(E2=85,S16,IF(E2=80,R16,IF(E2=75,Q16,P16))))))</f>
        <v>0.0225</v>
      </c>
      <c r="R43" s="30">
        <f>IF(E2=100,V16,IF(E2=95,U16,IF(E2=90,T16,IF(E2=85,S16,IF(E2=80,R16,Q16)))))</f>
        <v>0.0225</v>
      </c>
      <c r="S43" s="30">
        <f>IF(E2=100,V16,IF(E2=95,U16,IF(E2=90,T16,IF(E2=85,S16,R16))))</f>
        <v>0.0225</v>
      </c>
      <c r="T43" s="30">
        <f>IF(E2=100,V16,IF(E2=95,U16,IF(E2=90,T16,S16)))</f>
        <v>0.0225</v>
      </c>
      <c r="U43" s="30">
        <f>IF(E2=100,V16,IF(E2=95,U16,T16))</f>
        <v>0.0225</v>
      </c>
      <c r="V43" s="30">
        <f>IF(E2=100,V16,U16)</f>
        <v>0.0225</v>
      </c>
      <c r="W43" s="30">
        <f t="shared" si="2"/>
        <v>0.0225</v>
      </c>
      <c r="X43" s="30">
        <f>IF(E2=100,V16,IF(E2=95,U16,IF(E2=90,T16,IF(E2=85,S16,IF(E2=80,R16,IF(E2=75,Q16,IF(E2=70,P16,IF(E2=65,O16,IF(E2=60,N16,IF(E2=55,M16,IF(E2=50,L16,IF(E2=45,K16,IF(E2=40,J16,IF(E2=35,I16,IF(E2=30,H16,IF(E2=25,G16,IF(E2=20,F16,IF(E2=15,E16,IF(E2=10,D16,IF(E2=5,C16,C16))))))))))))))))))))</f>
        <v>0.0225</v>
      </c>
      <c r="Y43" s="13"/>
    </row>
    <row r="44">
      <c r="A44" s="29"/>
      <c r="B44" s="29">
        <v>55.0</v>
      </c>
      <c r="C44" s="28"/>
      <c r="D44" s="30">
        <f>IF(E2=100,V17,IF(E2=95,U17,IF(E2=90,T17,IF(E2=85,S17,IF(E2=80,R17,IF(E2=75,Q17,IF(E2=70,P17,IF(E2=65,O17,IF(E2=60,N17,IF(E2=55,M17,IF(E2=50,L17,IF(E2=45,K17,IF(E2=40,J17,IF(E2=35,I17,IF(E2=30,H17,IF(E2=25,G17,IF(E2=20,F17,IF(E2=15,E17,IF(E2=10,D17,D17)))))))))))))))))))</f>
        <v>0.075</v>
      </c>
      <c r="E44" s="30">
        <f>IF(E2=100,V17,IF(E2=95,U17,IF(E2=90,T17,IF(E2=85,S17,IF(E2=80,R17,IF(E2=75,Q17,IF(E2=70,P17,IF(E2=65,O17,IF(E2=60,N17,IF(E2=55,M17,IF(E2=50,L17,IF(E2=45,K17,IF(E2=40,J17,IF(E2=35,I17,IF(E2=30,H17,IF(E2=25,G17,IF(E2=20,F17,IF(E2=15,E17,E17))))))))))))))))))</f>
        <v>0.075</v>
      </c>
      <c r="F44" s="30">
        <f>IF(E2=100,V17,IF(E2=95,U17,IF(E2=90,T17,IF(E2=85,S17,IF(E2=80,R17,IF(E2=75,Q17,IF(E2=70,P17,IF(E2=65,O17,IF(E2=60,N17,IF(E2=55,M17,IF(E2=50,L17,IF(E2=45,K17,IF(E2=40,J17,IF(E2=35,I17,IF(E2=30,H17,IF(E2=25,G17,IF(E2=20,F17,F17)))))))))))))))))</f>
        <v>0.075</v>
      </c>
      <c r="G44" s="30">
        <f>IF(E2=100,V17,IF(E2=95,U17,IF(E2=90,T17,IF(E2=85,S17,IF(E2=80,R17,IF(E2=75,Q17,IF(E2=70,P17,IF(E2=65,O17,IF(E2=60,N17,IF(E2=55,M17,IF(E2=50,L17,IF(E2=45,K17,IF(E2=40,J17,IF(E2=35,I17,IF(E2=30,H17,IF(E2=25,G17,G17))))))))))))))))</f>
        <v>0.075</v>
      </c>
      <c r="H44" s="30">
        <f>IF(E2=100,V17,IF(E2=95,U17,IF(E2=90,T17,IF(E2=85,S17,IF(E2=80,R17,IF(E2=75,Q17,IF(E2=70,P17,IF(E2=65,O17,IF(E2=60,N17,IF(E2=55,M17,IF(E2=50,L17,IF(E2=45,K17,IF(E2=40,J17,IF(E2=35,I17,IF(E2=30,H17,H17)))))))))))))))</f>
        <v>0.075</v>
      </c>
      <c r="I44" s="30">
        <f>IF(E2=100,V17,IF(E2=95,U17,IF(E2=90,T17,IF(E2=85,S17,IF(E2=80,R17,IF(E2=75,Q17,IF(E2=70,P17,IF(E2=65,O17,IF(E2=60,N17,IF(E2=55,M17,IF(E2=50,L17,IF(E2=45,K17,IF(E2=40,J17,IF(E2=35,I17,I17))))))))))))))</f>
        <v>0.075</v>
      </c>
      <c r="J44" s="30">
        <f>IF(E2=100,V17,IF(E2=95,U17,IF(E2=90,T17,IF(E2=85,S17,IF(E2=80,R17,IF(E2=75,Q17,IF(E2=70,P17,IF(E2=65,O17,IF(E2=60,N17,IF(E2=55,M17,IF(E2=50,L17,IF(E2=45,K17,IF(E2=40,J17,J17)))))))))))))</f>
        <v>0.075</v>
      </c>
      <c r="K44" s="30">
        <f>IF(E2=100,V17,IF(E2=95,U17,IF(E2=90,T17,IF(E2=85,S17,IF(E2=80,R17,IF(E2=75,Q17,IF(E2=70,P17,IF(E2=65,O17,IF(E2=60,N17,IF(E2=55,M17,IF(E2=50,L17,IF(E2=45,K17,K17))))))))))))</f>
        <v>0.075</v>
      </c>
      <c r="L44" s="30">
        <f>IF(E2=100,V17,IF(E2=95,U17,IF(E2=90,T17,IF(E2=85,S17,IF(E2=80,R17,IF(E2=75,Q17,IF(E2=70,P17,IF(E2=65,O17,IF(E2=60,N17,IF(E2=55,M17,IF(E2=50,L17,L17)))))))))))</f>
        <v>0.075</v>
      </c>
      <c r="M44" s="30">
        <f>IF(E2=100,V17,IF(E2=95,U17,IF(E2=90,T17,IF(E2=85,S17,IF(E2=80,R17,IF(E2=75,Q17,IF(E2=70,P17,IF(E2=65,O17,IF(E2=60,N17,IF(E2=55,M17,M17))))))))))</f>
        <v>0.075</v>
      </c>
      <c r="N44" s="30">
        <f>IF(E2=100,V17,IF(E2=95,U17,IF(E2=90,T17,IF(E2=85,S17,IF(E2=80,R17,IF(E2=75,Q17,IF(E2=70,P17,IF(E2=65,O17,IF(E2=60,N17,N17)))))))))</f>
        <v>0.025</v>
      </c>
      <c r="O44" s="30">
        <f>IF(E2=100,V17,IF(E2=95,U17,IF(E2=90,T17,IF(E2=85,S17,IF(E2=80,R17,IF(E2=75,Q17,IF(E2=70,P17,IF(E2=65,O17,O17))))))))</f>
        <v>0.025</v>
      </c>
      <c r="P44" s="30">
        <f>IF(E2=100,V17,IF(E2=95,U17,IF(E2=90,T17,IF(E2=85,S17,IF(E2=80,R17,IF(E2=75,Q17,IF(E2=70,P17,P17)))))))</f>
        <v>0.025</v>
      </c>
      <c r="Q44" s="30">
        <f>IF(E2=100,V17,IF(E2=95,U17,IF(E2=90,T17,IF(E2=85,S17,IF(E2=80,R17,IF(E2=75,Q17,P17))))))</f>
        <v>0.025</v>
      </c>
      <c r="R44" s="30">
        <f>IF(E2=100,V17,IF(E2=95,U17,IF(E2=90,T17,IF(E2=85,S17,IF(E2=80,R17,Q17)))))</f>
        <v>0.025</v>
      </c>
      <c r="S44" s="30">
        <f>IF(E2=100,V17,IF(E2=95,U17,IF(E2=90,T17,IF(E2=85,S17,R17))))</f>
        <v>0.025</v>
      </c>
      <c r="T44" s="30">
        <f>IF(E2=100,V17,IF(E2=95,U17,IF(E2=90,T17,S17)))</f>
        <v>0.025</v>
      </c>
      <c r="U44" s="30">
        <f>IF(E2=100,V17,IF(E2=95,U17,T17))</f>
        <v>0.025</v>
      </c>
      <c r="V44" s="30">
        <f>IF(E2=100,V17,U17)</f>
        <v>0.025</v>
      </c>
      <c r="W44" s="30">
        <f t="shared" si="2"/>
        <v>0.025</v>
      </c>
      <c r="X44" s="30">
        <f>IF(E2=100,V17,IF(E2=95,U17,IF(E2=90,T17,IF(E2=85,S17,IF(E2=80,R17,IF(E2=75,Q17,IF(E2=70,P17,IF(E2=65,O17,IF(E2=60,N17,IF(E2=55,M17,IF(E2=50,L17,IF(E2=45,K17,IF(E2=40,J17,IF(E2=35,I17,IF(E2=30,H17,IF(E2=25,G17,IF(E2=20,F17,IF(E2=15,E17,IF(E2=10,D17,IF(E2=5,C17,C17))))))))))))))))))))</f>
        <v>0.075</v>
      </c>
      <c r="Y44" s="13"/>
    </row>
    <row r="45">
      <c r="A45" s="29"/>
      <c r="B45" s="29">
        <v>60.0</v>
      </c>
      <c r="C45" s="28"/>
      <c r="D45" s="30">
        <f>IF(E2=100,V18,IF(E2=95,U18,IF(E2=90,T18,IF(E2=85,S18,IF(E2=80,R18,IF(E2=75,Q18,IF(E2=70,P18,IF(E2=65,O18,IF(E2=60,N18,IF(E2=55,M18,IF(E2=50,L18,IF(E2=45,K18,IF(E2=40,J18,IF(E2=35,I18,IF(E2=30,H18,IF(E2=25,G18,IF(E2=20,F18,IF(E2=15,E18,IF(E2=10,D18,D18)))))))))))))))))))</f>
        <v>0.075</v>
      </c>
      <c r="E45" s="30">
        <f>IF(E2=100,V18,IF(E2=95,U18,IF(E2=90,T18,IF(E2=85,S18,IF(E2=80,R18,IF(E2=75,Q18,IF(E2=70,P18,IF(E2=65,O18,IF(E2=60,N18,IF(E2=55,M18,IF(E2=50,L18,IF(E2=45,K18,IF(E2=40,J18,IF(E2=35,I18,IF(E2=30,H18,IF(E2=25,G18,IF(E2=20,F18,IF(E2=15,E18,E18))))))))))))))))))</f>
        <v>0.075</v>
      </c>
      <c r="F45" s="30">
        <f>IF(E2=100,V18,IF(E2=95,U18,IF(E2=90,T18,IF(E2=85,S18,IF(E2=80,R18,IF(E2=75,Q18,IF(E2=70,P18,IF(E2=65,O18,IF(E2=60,N18,IF(E2=55,M18,IF(E2=50,L18,IF(E2=45,K18,IF(E2=40,J18,IF(E2=35,I18,IF(E2=30,H18,IF(E2=25,G18,IF(E2=20,F18,F18)))))))))))))))))</f>
        <v>0.075</v>
      </c>
      <c r="G45" s="30">
        <f>IF(E2=100,V18,IF(E2=95,U18,IF(E2=90,T18,IF(E2=85,S18,IF(E2=80,R18,IF(E2=75,Q18,IF(E2=70,P18,IF(E2=65,O18,IF(E2=60,N18,IF(E2=55,M18,IF(E2=50,L18,IF(E2=45,K18,IF(E2=40,J18,IF(E2=35,I18,IF(E2=30,H18,IF(E2=25,G18,G18))))))))))))))))</f>
        <v>0.075</v>
      </c>
      <c r="H45" s="30">
        <f>IF(E2=100,V18,IF(E2=95,U18,IF(E2=90,T18,IF(E2=85,S18,IF(E2=80,R18,IF(E2=75,Q18,IF(E2=70,P18,IF(E2=65,O18,IF(E2=60,N18,IF(E2=55,M18,IF(E2=50,L18,IF(E2=45,K18,IF(E2=40,J18,IF(E2=35,I18,IF(E2=30,H18,H18)))))))))))))))</f>
        <v>0.075</v>
      </c>
      <c r="I45" s="30">
        <f>IF(E2=100,V18,IF(E2=95,U18,IF(E2=90,T18,IF(E2=85,S18,IF(E2=80,R18,IF(E2=75,Q18,IF(E2=70,P18,IF(E2=65,O18,IF(E2=60,N18,IF(E2=55,M18,IF(E2=50,L18,IF(E2=45,K18,IF(E2=40,J18,IF(E2=35,I18,I18))))))))))))))</f>
        <v>0.075</v>
      </c>
      <c r="J45" s="30">
        <f>IF(E2=100,V18,IF(E2=95,U18,IF(E2=90,T18,IF(E2=85,S18,IF(E2=80,R18,IF(E2=75,Q18,IF(E2=70,P18,IF(E2=65,O18,IF(E2=60,N18,IF(E2=55,M18,IF(E2=50,L18,IF(E2=45,K18,IF(E2=40,J18,J18)))))))))))))</f>
        <v>0.075</v>
      </c>
      <c r="K45" s="30">
        <f>IF(E2=100,V18,IF(E2=95,U18,IF(E2=90,T18,IF(E2=85,S18,IF(E2=80,R18,IF(E2=75,Q18,IF(E2=70,P18,IF(E2=65,O18,IF(E2=60,N18,IF(E2=55,M18,IF(E2=50,L18,IF(E2=45,K18,K18))))))))))))</f>
        <v>0.075</v>
      </c>
      <c r="L45" s="30">
        <f>IF(E2=100,V18,IF(E2=95,U18,IF(E2=90,T18,IF(E2=85,S18,IF(E2=80,R18,IF(E2=75,Q18,IF(E2=70,P18,IF(E2=65,O18,IF(E2=60,N18,IF(E2=55,M18,IF(E2=50,L18,L18)))))))))))</f>
        <v>0.075</v>
      </c>
      <c r="M45" s="30">
        <f>IF(E2=100,V18,IF(E2=95,U18,IF(E2=90,T18,IF(E2=85,S18,IF(E2=80,R18,IF(E2=75,Q18,IF(E2=70,P18,IF(E2=65,O18,IF(E2=60,N18,IF(E2=55,M18,M18))))))))))</f>
        <v>0.075</v>
      </c>
      <c r="N45" s="30">
        <f>IF(E2=100,V18,IF(E2=95,U18,IF(E2=90,T18,IF(E2=85,S18,IF(E2=80,R18,IF(E2=75,Q18,IF(E2=70,P18,IF(E2=65,O18,IF(E2=60,N18,N18)))))))))</f>
        <v>0.0775</v>
      </c>
      <c r="O45" s="30">
        <f>IF(E2=100,V18,IF(E2=95,U18,IF(E2=90,T18,IF(E2=85,S18,IF(E2=80,R18,IF(E2=75,Q18,IF(E2=70,P18,IF(E2=65,O18,O18))))))))</f>
        <v>0.0275</v>
      </c>
      <c r="P45" s="30">
        <f>IF(E2=100,V18,IF(E2=95,U18,IF(E2=90,T18,IF(E2=85,S18,IF(E2=80,R18,IF(E2=75,Q18,IF(E2=70,P18,P18)))))))</f>
        <v>0.0275</v>
      </c>
      <c r="Q45" s="30">
        <f>IF(E2=100,V18,IF(E2=95,U18,IF(E2=90,T18,IF(E2=85,S18,IF(E2=80,R18,IF(E2=75,Q18,P18))))))</f>
        <v>0.0275</v>
      </c>
      <c r="R45" s="30">
        <f>IF(E2=100,V18,IF(E2=95,U18,IF(E2=90,T18,IF(E2=85,S18,IF(E2=80,R18,Q18)))))</f>
        <v>0.0275</v>
      </c>
      <c r="S45" s="30">
        <f>IF(E2=100,V18,IF(E2=95,U18,IF(E2=90,T18,IF(E2=85,S18,R18))))</f>
        <v>0.0275</v>
      </c>
      <c r="T45" s="30">
        <f>IF(E2=100,V18,IF(E2=95,U18,IF(E2=90,T18,S18)))</f>
        <v>0.0275</v>
      </c>
      <c r="U45" s="30">
        <f>IF(E2=100,V18,IF(E2=95,U18,T18))</f>
        <v>0.0275</v>
      </c>
      <c r="V45" s="30">
        <f>IF(E2=100,V18,U18)</f>
        <v>0.0275</v>
      </c>
      <c r="W45" s="30">
        <f t="shared" si="2"/>
        <v>0.0275</v>
      </c>
      <c r="X45" s="30">
        <f>IF(E2=100,V18,IF(E2=95,U18,IF(E2=90,T18,IF(E2=85,S18,IF(E2=80,R18,IF(E2=75,Q18,IF(E2=70,P18,IF(E2=65,O18,IF(E2=60,N18,IF(E2=55,M18,IF(E2=50,L18,IF(E2=45,K18,IF(E2=40,J18,IF(E2=35,I18,IF(E2=30,H18,IF(E2=25,G18,IF(E2=20,F18,IF(E2=15,E18,IF(E2=10,D18,IF(E2=5,C18,C18))))))))))))))))))))</f>
        <v>0.075</v>
      </c>
      <c r="Y45" s="13"/>
    </row>
    <row r="46">
      <c r="A46" s="29"/>
      <c r="B46" s="29">
        <v>65.0</v>
      </c>
      <c r="C46" s="28"/>
      <c r="D46" s="30">
        <f>IF(E2=100,V19,IF(E2=95,U19,IF(E2=90,T19,IF(E2=85,S19,IF(E2=80,R19,IF(E2=75,Q19,IF(E2=70,P19,IF(E2=65,O19,IF(E2=60,N19,IF(E2=55,M19,IF(E2=50,L19,IF(E2=45,K19,IF(E2=40,J19,IF(E2=35,I19,IF(E2=30,H19,IF(E2=25,G19,IF(E2=20,F19,IF(E2=15,E19,IF(E2=10,D19,D19)))))))))))))))))))</f>
        <v>0.075</v>
      </c>
      <c r="E46" s="30">
        <f>IF(E2=100,V19,IF(E2=95,U19,IF(E2=90,T19,IF(E2=85,S19,IF(E2=80,R19,IF(E2=75,Q19,IF(E2=70,P19,IF(E2=65,O19,IF(E2=60,N19,IF(E2=55,M19,IF(E2=50,L19,IF(E2=45,K19,IF(E2=40,J19,IF(E2=35,I19,IF(E2=30,H19,IF(E2=25,G19,IF(E2=20,F19,IF(E2=15,E19,E19))))))))))))))))))</f>
        <v>0.075</v>
      </c>
      <c r="F46" s="30">
        <f>IF(E2=100,V19,IF(E2=95,U19,IF(E2=90,T19,IF(E2=85,S19,IF(E2=80,R19,IF(E2=75,Q19,IF(E2=70,P19,IF(E2=65,O19,IF(E2=60,N19,IF(E2=55,M19,IF(E2=50,L19,IF(E2=45,K19,IF(E2=40,J19,IF(E2=35,I19,IF(E2=30,H19,IF(E2=25,G19,IF(E2=20,F19,F19)))))))))))))))))</f>
        <v>0.075</v>
      </c>
      <c r="G46" s="30">
        <f>IF(E2=100,V19,IF(E2=95,U19,IF(E2=90,T19,IF(E2=85,S19,IF(E2=80,R19,IF(E2=75,Q19,IF(E2=70,P19,IF(E2=65,O19,IF(E2=60,N19,IF(E2=55,M19,IF(E2=50,L19,IF(E2=45,K19,IF(E2=40,J19,IF(E2=35,I19,IF(E2=30,H19,IF(E2=25,G19,G19))))))))))))))))</f>
        <v>0.075</v>
      </c>
      <c r="H46" s="30">
        <f>IF(E2=100,V19,IF(E2=95,U19,IF(E2=90,T19,IF(E2=85,S19,IF(E2=80,R19,IF(E2=75,Q19,IF(E2=70,P19,IF(E2=65,O19,IF(E2=60,N19,IF(E2=55,M19,IF(E2=50,L19,IF(E2=45,K19,IF(E2=40,J19,IF(E2=35,I19,IF(E2=30,H19,H19)))))))))))))))</f>
        <v>0.075</v>
      </c>
      <c r="I46" s="30">
        <f>IF(E2=100,V19,IF(E2=95,U19,IF(E2=90,T19,IF(E2=85,S19,IF(E2=80,R19,IF(E2=75,Q19,IF(E2=70,P19,IF(E2=65,O19,IF(E2=60,N19,IF(E2=55,M19,IF(E2=50,L19,IF(E2=45,K19,IF(E2=40,J19,IF(E2=35,I19,I19))))))))))))))</f>
        <v>0.075</v>
      </c>
      <c r="J46" s="30">
        <f>IF(E2=100,V19,IF(E2=95,U19,IF(E2=90,T19,IF(E2=85,S19,IF(E2=80,R19,IF(E2=75,Q19,IF(E2=70,P19,IF(E2=65,O19,IF(E2=60,N19,IF(E2=55,M19,IF(E2=50,L19,IF(E2=45,K19,IF(E2=40,J19,J19)))))))))))))</f>
        <v>0.075</v>
      </c>
      <c r="K46" s="30">
        <f>IF(E2=100,V19,IF(E2=95,U19,IF(E2=90,T19,IF(E2=85,S19,IF(E2=80,R19,IF(E2=75,Q19,IF(E2=70,P19,IF(E2=65,O19,IF(E2=60,N19,IF(E2=55,M19,IF(E2=50,L19,IF(E2=45,K19,K19))))))))))))</f>
        <v>0.075</v>
      </c>
      <c r="L46" s="30">
        <f>IF(E2=100,V19,IF(E2=95,U19,IF(E2=90,T19,IF(E2=85,S19,IF(E2=80,R19,IF(E2=75,Q19,IF(E2=70,P19,IF(E2=65,O19,IF(E2=60,N19,IF(E2=55,M19,IF(E2=50,L19,L19)))))))))))</f>
        <v>0.075</v>
      </c>
      <c r="M46" s="30">
        <f>IF(E2=100,V19,IF(E2=95,U19,IF(E2=90,T19,IF(E2=85,S19,IF(E2=80,R19,IF(E2=75,Q19,IF(E2=70,P19,IF(E2=65,O19,IF(E2=60,N19,IF(E2=55,M19,M19))))))))))</f>
        <v>0.075</v>
      </c>
      <c r="N46" s="30">
        <f>IF(E2=100,V19,IF(E2=95,U19,IF(E2=90,T19,IF(E2=85,S19,IF(E2=80,R19,IF(E2=75,Q19,IF(E2=70,P19,IF(E2=65,O19,IF(E2=60,N19,N19)))))))))</f>
        <v>0.0775</v>
      </c>
      <c r="O46" s="30">
        <f>IF(E2=100,V19,IF(E2=95,U19,IF(E2=90,T19,IF(E2=85,S19,IF(E2=80,R19,IF(E2=75,Q19,IF(E2=70,P19,IF(E2=65,O19,O19))))))))</f>
        <v>0.08</v>
      </c>
      <c r="P46" s="30">
        <f>IF(E2=100,V19,IF(E2=95,U19,IF(E2=90,T19,IF(E2=85,S19,IF(E2=80,R19,IF(E2=75,Q19,IF(E2=70,P19,P19)))))))</f>
        <v>0.03</v>
      </c>
      <c r="Q46" s="30">
        <f>IF(E2=100,V19,IF(E2=95,U19,IF(E2=90,T19,IF(E2=85,S19,IF(E2=80,R19,IF(E2=75,Q19,P19))))))</f>
        <v>0.03</v>
      </c>
      <c r="R46" s="30">
        <f>IF(E2=100,V19,IF(E2=95,U19,IF(E2=90,T19,IF(E2=85,S19,IF(E2=80,R19,Q19)))))</f>
        <v>0.03</v>
      </c>
      <c r="S46" s="30">
        <f>IF(E2=100,V19,IF(E2=95,U19,IF(E2=90,T19,IF(E2=85,S19,R19))))</f>
        <v>0.03</v>
      </c>
      <c r="T46" s="30">
        <f>IF(E2=100,V19,IF(E2=95,U19,IF(E2=90,T19,S19)))</f>
        <v>0.03</v>
      </c>
      <c r="U46" s="30">
        <f>IF(E2=100,V19,IF(E2=95,U19,T19))</f>
        <v>0.03</v>
      </c>
      <c r="V46" s="30">
        <f>IF(E2=100,V19,U19)</f>
        <v>0.03</v>
      </c>
      <c r="W46" s="30">
        <f t="shared" si="2"/>
        <v>0.03</v>
      </c>
      <c r="X46" s="30">
        <f>IF(E2=100,V19,IF(E2=95,U19,IF(E2=90,T19,IF(E2=85,S19,IF(E2=80,R19,IF(E2=75,Q19,IF(E2=70,P19,IF(E2=65,O19,IF(E2=60,N19,IF(E2=55,M19,IF(E2=50,L19,IF(E2=45,K19,IF(E2=40,J19,IF(E2=35,I19,IF(E2=30,H19,IF(E2=25,G19,IF(E2=20,F19,IF(E2=15,E19,IF(E2=10,D19,IF(E2=5,C19,C19))))))))))))))))))))</f>
        <v>0.075</v>
      </c>
      <c r="Y46" s="13"/>
    </row>
    <row r="47">
      <c r="A47" s="29"/>
      <c r="B47" s="29">
        <v>70.0</v>
      </c>
      <c r="C47" s="28"/>
      <c r="D47" s="30">
        <f>IF(E2=100,V20,IF(E2=95,U20,IF(E2=90,T20,IF(E2=85,S20,IF(E2=80,R20,IF(E2=75,Q20,IF(E2=70,P20,IF(E2=65,O20,IF(E2=60,N20,IF(E2=55,M20,IF(E2=50,L20,IF(E2=45,K20,IF(E2=40,J20,IF(E2=35,I20,IF(E2=30,H20,IF(E2=25,G20,IF(E2=20,F20,IF(E2=15,E20,IF(E2=10,D20,D20)))))))))))))))))))</f>
        <v>0.075</v>
      </c>
      <c r="E47" s="30">
        <f>IF(E2=100,V20,IF(E2=95,U20,IF(E2=90,T20,IF(E2=85,S20,IF(E2=80,R20,IF(E2=75,Q20,IF(E2=70,P20,IF(E2=65,O20,IF(E2=60,N20,IF(E2=55,M20,IF(E2=50,L20,IF(E2=45,K20,IF(E2=40,J20,IF(E2=35,I20,IF(E2=30,H20,IF(E2=25,G20,IF(E2=20,F20,IF(E2=15,E20,E20))))))))))))))))))</f>
        <v>0.075</v>
      </c>
      <c r="F47" s="30">
        <f>IF(E2=100,V20,IF(E2=95,U20,IF(E2=90,T20,IF(E2=85,S20,IF(E2=80,R20,IF(E2=75,Q20,IF(E2=70,P20,IF(E2=65,O20,IF(E2=60,N20,IF(E2=55,M20,IF(E2=50,L20,IF(E2=45,K20,IF(E2=40,J20,IF(E2=35,I20,IF(E2=30,H20,IF(E2=25,G20,IF(E2=20,F20,F20)))))))))))))))))</f>
        <v>0.075</v>
      </c>
      <c r="G47" s="30">
        <f>IF(E2=100,V20,IF(E2=95,U20,IF(E2=90,T20,IF(E2=85,S20,IF(E2=80,R20,IF(E2=75,Q20,IF(E2=70,P20,IF(E2=65,O20,IF(E2=60,N20,IF(E2=55,M20,IF(E2=50,L20,IF(E2=45,K20,IF(E2=40,J20,IF(E2=35,I20,IF(E2=30,H20,IF(E2=25,G20,G20))))))))))))))))</f>
        <v>0.075</v>
      </c>
      <c r="H47" s="30">
        <f>IF(E2=100,V20,IF(E2=95,U20,IF(E2=90,T20,IF(E2=85,S20,IF(E2=80,R20,IF(E2=75,Q20,IF(E2=70,P20,IF(E2=65,O20,IF(E2=60,N20,IF(E2=55,M20,IF(E2=50,L20,IF(E2=45,K20,IF(E2=40,J20,IF(E2=35,I20,IF(E2=30,H20,H20)))))))))))))))</f>
        <v>0.075</v>
      </c>
      <c r="I47" s="30">
        <f>IF(E2=100,V20,IF(E2=95,U20,IF(E2=90,T20,IF(E2=85,S20,IF(E2=80,R20,IF(E2=75,Q20,IF(E2=70,P20,IF(E2=65,O20,IF(E2=60,N20,IF(E2=55,M20,IF(E2=50,L20,IF(E2=45,K20,IF(E2=40,J20,IF(E2=35,I20,I20))))))))))))))</f>
        <v>0.075</v>
      </c>
      <c r="J47" s="30">
        <f>IF(E2=100,V20,IF(E2=95,U20,IF(E2=90,T20,IF(E2=85,S20,IF(E2=80,R20,IF(E2=75,Q20,IF(E2=70,P20,IF(E2=65,O20,IF(E2=60,N20,IF(E2=55,M20,IF(E2=50,L20,IF(E2=45,K20,IF(E2=40,J20,J20)))))))))))))</f>
        <v>0.075</v>
      </c>
      <c r="K47" s="30">
        <f>IF(E2=100,V20,IF(E2=95,U20,IF(E2=90,T20,IF(E2=85,S20,IF(E2=80,R20,IF(E2=75,Q20,IF(E2=70,P20,IF(E2=65,O20,IF(E2=60,N20,IF(E2=55,M20,IF(E2=50,L20,IF(E2=45,K20,K20))))))))))))</f>
        <v>0.075</v>
      </c>
      <c r="L47" s="30">
        <f>IF(E2=100,V20,IF(E2=95,U20,IF(E2=90,T20,IF(E2=85,S20,IF(E2=80,R20,IF(E2=75,Q20,IF(E2=70,P20,IF(E2=65,O20,IF(E2=60,N20,IF(E2=55,M20,IF(E2=50,L20,L20)))))))))))</f>
        <v>0.075</v>
      </c>
      <c r="M47" s="30">
        <f>IF(E2=100,V20,IF(E2=95,U20,IF(E2=90,T20,IF(E2=85,S20,IF(E2=80,R20,IF(E2=75,Q20,IF(E2=70,P20,IF(E2=65,O20,IF(E2=60,N20,IF(E2=55,M20,M20))))))))))</f>
        <v>0.075</v>
      </c>
      <c r="N47" s="30">
        <f>IF(E2=100,V20,IF(E2=95,U20,IF(E2=90,T20,IF(E2=85,S20,IF(E2=80,R20,IF(E2=75,Q20,IF(E2=70,P20,IF(E2=65,O20,IF(E2=60,N20,N20)))))))))</f>
        <v>0.0775</v>
      </c>
      <c r="O47" s="30">
        <f>IF(E2=100,V20,IF(E2=95,U20,IF(E2=90,T20,IF(E2=85,S20,IF(E2=80,R20,IF(E2=75,Q20,IF(E2=70,P20,IF(E2=65,O20,O20))))))))</f>
        <v>0.08</v>
      </c>
      <c r="P47" s="30">
        <f>IF(E2=100,V20,IF(E2=95,U20,IF(E2=90,T20,IF(E2=85,S20,IF(E2=80,R20,IF(E2=75,Q20,IF(E2=70,P20,P20)))))))</f>
        <v>0.0825</v>
      </c>
      <c r="Q47" s="30">
        <f>IF(E2=100,V20,IF(E2=95,U20,IF(E2=90,T20,IF(E2=85,S20,IF(E2=80,R20,IF(E2=75,Q20,P20))))))</f>
        <v>0.0825</v>
      </c>
      <c r="R47" s="30">
        <f>IF(E2=100,V20,IF(E2=95,U20,IF(E2=90,T20,IF(E2=85,S20,IF(E2=80,R20,Q20)))))</f>
        <v>0.0325</v>
      </c>
      <c r="S47" s="30">
        <f>IF(E2=100,V20,IF(E2=95,U20,IF(E2=90,T20,IF(E2=85,S20,R20))))</f>
        <v>0.0325</v>
      </c>
      <c r="T47" s="30">
        <f>IF(E2=100,V20,IF(E2=95,U20,IF(E2=90,T20,S20)))</f>
        <v>0.0325</v>
      </c>
      <c r="U47" s="30">
        <f>IF(E2=100,V20,IF(E2=95,U20,T20))</f>
        <v>0.0325</v>
      </c>
      <c r="V47" s="30">
        <f>IF(E2=100,V20,U20)</f>
        <v>0.0325</v>
      </c>
      <c r="W47" s="30">
        <f t="shared" si="2"/>
        <v>0.0325</v>
      </c>
      <c r="X47" s="30">
        <f>IF(E2=100,V20,IF(E2=95,U20,IF(E2=90,T20,IF(E2=85,S20,IF(E2=80,R20,IF(E2=75,Q20,IF(E2=70,P20,IF(E2=65,O20,IF(E2=60,N20,IF(E2=55,M20,IF(E2=50,L20,IF(E2=45,K20,IF(E2=40,J20,IF(E2=35,I20,IF(E2=30,H20,IF(E2=25,G20,IF(E2=20,F20,IF(E2=15,E20,IF(E2=10,D20,IF(E2=5,C20,C20))))))))))))))))))))</f>
        <v>0.075</v>
      </c>
      <c r="Y47" s="13"/>
    </row>
    <row r="48">
      <c r="A48" s="29"/>
      <c r="B48" s="29">
        <v>75.0</v>
      </c>
      <c r="C48" s="28"/>
      <c r="D48" s="30">
        <f>IF(E2=100,V21,IF(E2=95,U21,IF(E2=90,T21,IF(E2=85,S21,IF(E2=80,R21,IF(E2=75,Q21,IF(E2=70,P21,IF(E2=65,O21,IF(E2=60,N21,IF(E2=55,M21,IF(E2=50,L21,IF(E2=45,K21,IF(E2=40,J21,IF(E2=35,I21,IF(E2=30,H21,IF(E2=25,G21,IF(E2=20,F21,IF(E2=15,E21,IF(E2=10,D21,D21)))))))))))))))))))</f>
        <v>0.075</v>
      </c>
      <c r="E48" s="30">
        <f>IF(E2=100,V21,IF(E2=95,U21,IF(E2=90,T21,IF(E2=85,S21,IF(E2=80,R21,IF(E2=75,Q21,IF(E2=70,P21,IF(E2=65,O21,IF(E2=60,N21,IF(E2=55,M21,IF(E2=50,L21,IF(E2=45,K21,IF(E2=40,J21,IF(E2=35,I21,IF(E2=30,H21,IF(E2=25,G21,IF(E2=20,F21,IF(E2=15,E21,E21))))))))))))))))))</f>
        <v>0.075</v>
      </c>
      <c r="F48" s="30">
        <f>IF(E2=100,V21,IF(E2=95,U21,IF(E2=90,T21,IF(E2=85,S21,IF(E2=80,R21,IF(E2=75,Q21,IF(E2=70,P21,IF(E2=65,O21,IF(E2=60,N21,IF(E2=55,M21,IF(E2=50,L21,IF(E2=45,K21,IF(E2=40,J21,IF(E2=35,I21,IF(E2=30,H21,IF(E2=25,G21,IF(E2=20,F21,F21)))))))))))))))))</f>
        <v>0.075</v>
      </c>
      <c r="G48" s="30">
        <f>IF(E2=100,V21,IF(E2=95,U21,IF(E2=90,T21,IF(E2=85,S21,IF(E2=80,R21,IF(E2=75,Q21,IF(E2=70,P21,IF(E2=65,O21,IF(E2=60,N21,IF(E2=55,M21,IF(E2=50,L21,IF(E2=45,K21,IF(E2=40,J21,IF(E2=35,I21,IF(E2=30,H21,IF(E2=25,G21,G21))))))))))))))))</f>
        <v>0.075</v>
      </c>
      <c r="H48" s="30">
        <f>IF(E2=100,V21,IF(E2=95,U21,IF(E2=90,T21,IF(E2=85,S21,IF(E2=80,R21,IF(E2=75,Q21,IF(E2=70,P21,IF(E2=65,O21,IF(E2=60,N21,IF(E2=55,M21,IF(E2=50,L21,IF(E2=45,K21,IF(E2=40,J21,IF(E2=35,I21,IF(E2=30,H21,H21)))))))))))))))</f>
        <v>0.075</v>
      </c>
      <c r="I48" s="30">
        <f>IF(E2=100,V21,IF(E2=95,U21,IF(E2=90,T21,IF(E2=85,S21,IF(E2=80,R21,IF(E2=75,Q21,IF(E2=70,P21,IF(E2=65,O21,IF(E2=60,N21,IF(E2=55,M21,IF(E2=50,L21,IF(E2=45,K21,IF(E2=40,J21,IF(E2=35,I21,I21))))))))))))))</f>
        <v>0.075</v>
      </c>
      <c r="J48" s="30">
        <f>IF(E2=100,V21,IF(E2=95,U21,IF(E2=90,T21,IF(E2=85,S21,IF(E2=80,R21,IF(E2=75,Q21,IF(E2=70,P21,IF(E2=65,O21,IF(E2=60,N21,IF(E2=55,M21,IF(E2=50,L21,IF(E2=45,K21,IF(E2=40,J21,J21)))))))))))))</f>
        <v>0.075</v>
      </c>
      <c r="K48" s="30">
        <f>IF(E2=100,V21,IF(E2=95,U21,IF(E2=90,T21,IF(E2=85,S21,IF(E2=80,R21,IF(E2=75,Q21,IF(E2=70,P21,IF(E2=65,O21,IF(E2=60,N21,IF(E2=55,M21,IF(E2=50,L21,IF(E2=45,K21,K21))))))))))))</f>
        <v>0.075</v>
      </c>
      <c r="L48" s="30">
        <f>IF(E2=100,V21,IF(E2=95,U21,IF(E2=90,T21,IF(E2=85,S21,IF(E2=80,R21,IF(E2=75,Q21,IF(E2=70,P21,IF(E2=65,O21,IF(E2=60,N21,IF(E2=55,M21,IF(E2=50,L21,L21)))))))))))</f>
        <v>0.075</v>
      </c>
      <c r="M48" s="30">
        <f>IF(E2=100,V21,IF(E2=95,U21,IF(E2=90,T21,IF(E2=85,S21,IF(E2=80,R21,IF(E2=75,Q21,IF(E2=70,P21,IF(E2=65,O21,IF(E2=60,N21,IF(E2=55,M21,M21))))))))))</f>
        <v>0.075</v>
      </c>
      <c r="N48" s="30">
        <f>IF(E2=100,V21,IF(E2=95,U21,IF(E2=90,T21,IF(E2=85,S21,IF(E2=80,R21,IF(E2=75,Q21,IF(E2=70,P21,IF(E2=65,O21,IF(E2=60,N21,N21)))))))))</f>
        <v>0.0775</v>
      </c>
      <c r="O48" s="30">
        <f>IF(E2=100,V21,IF(E2=95,U21,IF(E2=90,T21,IF(E2=85,S21,IF(E2=80,R21,IF(E2=75,Q21,IF(E2=70,P21,IF(E2=65,O21,O21))))))))</f>
        <v>0.08</v>
      </c>
      <c r="P48" s="30">
        <f>IF(E2=100,V21,IF(E2=95,U21,IF(E2=90,T21,IF(E2=85,S21,IF(E2=80,R21,IF(E2=75,Q21,IF(E2=70,P21,P21)))))))</f>
        <v>0.0825</v>
      </c>
      <c r="Q48" s="30">
        <f>IF(E2=100,V21,IF(E2=95,U21,IF(E2=90,T21,IF(E2=85,S21,IF(E2=80,R21,IF(E2=75,Q21,P21))))))</f>
        <v>0.0825</v>
      </c>
      <c r="R48" s="30">
        <f>IF(E2=100,V21,IF(E2=95,U21,IF(E2=90,T21,IF(E2=85,S21,IF(E2=80,R21,Q21)))))</f>
        <v>0.085</v>
      </c>
      <c r="S48" s="30">
        <f>IF(E2=100,V21,IF(E2=95,U21,IF(E2=90,T21,IF(E2=85,S21,R21))))</f>
        <v>0.035</v>
      </c>
      <c r="T48" s="30">
        <f>IF(E2=100,V21,IF(E2=95,U21,IF(E2=90,T21,S21)))</f>
        <v>0.035</v>
      </c>
      <c r="U48" s="30">
        <f>IF(E2=100,V21,IF(E2=95,U21,T21))</f>
        <v>0.035</v>
      </c>
      <c r="V48" s="30">
        <f>IF(E2=100,V21,U21)</f>
        <v>0.035</v>
      </c>
      <c r="W48" s="30">
        <f t="shared" si="2"/>
        <v>0.035</v>
      </c>
      <c r="X48" s="30">
        <f>IF(E2=100,V21,IF(E2=95,U21,IF(E2=90,T21,IF(E2=85,S21,IF(E2=80,R21,IF(E2=75,Q21,IF(E2=70,P21,IF(E2=65,O21,IF(E2=60,N21,IF(E2=55,M21,IF(E2=50,L21,IF(E2=45,K21,IF(E2=40,J21,IF(E2=35,I21,IF(E2=30,H21,IF(E2=25,G21,IF(E2=20,F21,IF(E2=15,E21,IF(E2=10,D21,IF(E2=5,C21,C21))))))))))))))))))))</f>
        <v>0.075</v>
      </c>
      <c r="Y48" s="13"/>
    </row>
    <row r="49">
      <c r="A49" s="29"/>
      <c r="B49" s="29">
        <v>80.0</v>
      </c>
      <c r="C49" s="28"/>
      <c r="D49" s="30">
        <f>IF(E2=100,V22,IF(E2=95,U22,IF(E2=90,T22,IF(E2=85,S22,IF(E2=80,R22,IF(E2=75,Q22,IF(E2=70,P22,IF(E2=65,O22,IF(E2=60,N22,IF(E2=55,M22,IF(E2=50,L22,IF(E2=45,K22,IF(E2=40,J22,IF(E2=35,I22,IF(E2=30,H22,IF(E2=25,G22,IF(E2=20,F22,IF(E2=15,E22,IF(E2=10,D22,D22)))))))))))))))))))</f>
        <v>0.075</v>
      </c>
      <c r="E49" s="30">
        <f>IF(E2=100,V22,IF(E2=95,U22,IF(E2=90,T22,IF(E2=85,S22,IF(E2=80,R22,IF(E2=75,Q22,IF(E2=70,P22,IF(E2=65,O22,IF(E2=60,N22,IF(E2=55,M22,IF(E2=50,L22,IF(E2=45,K22,IF(E2=40,J22,IF(E2=35,I22,IF(E2=30,H22,IF(E2=25,G22,IF(E2=20,F22,IF(E2=15,E22,E22))))))))))))))))))</f>
        <v>0.075</v>
      </c>
      <c r="F49" s="30">
        <f>IF(E2=100,V22,IF(E2=95,U22,IF(E2=90,T22,IF(E2=85,S22,IF(E2=80,R22,IF(E2=75,Q22,IF(E2=70,P22,IF(E2=65,O22,IF(E2=60,N22,IF(E2=55,M22,IF(E2=50,L22,IF(E2=45,K22,IF(E2=40,J22,IF(E2=35,I22,IF(E2=30,H22,IF(E2=25,G22,IF(E2=20,F22,F22)))))))))))))))))</f>
        <v>0.075</v>
      </c>
      <c r="G49" s="30">
        <f>IF(E2=100,V22,IF(E2=95,U22,IF(E2=90,T22,IF(E2=85,S22,IF(E2=80,R22,IF(E2=75,Q22,IF(E2=70,P22,IF(E2=65,O22,IF(E2=60,N22,IF(E2=55,M22,IF(E2=50,L22,IF(E2=45,K22,IF(E2=40,J22,IF(E2=35,I22,IF(E2=30,H22,IF(E2=25,G22,G22))))))))))))))))</f>
        <v>0.075</v>
      </c>
      <c r="H49" s="30">
        <f>IF(E2=100,V22,IF(E2=95,U22,IF(E2=90,T22,IF(E2=85,S22,IF(E2=80,R22,IF(E2=75,Q22,IF(E2=70,P22,IF(E2=65,O22,IF(E2=60,N22,IF(E2=55,M22,IF(E2=50,L22,IF(E2=45,K22,IF(E2=40,J22,IF(E2=35,I22,IF(E2=30,H22,H22)))))))))))))))</f>
        <v>0.075</v>
      </c>
      <c r="I49" s="30">
        <f>IF(E2=100,V22,IF(E2=95,U22,IF(E2=90,T22,IF(E2=85,S22,IF(E2=80,R22,IF(E2=75,Q22,IF(E2=70,P22,IF(E2=65,O22,IF(E2=60,N22,IF(E2=55,M22,IF(E2=50,L22,IF(E2=45,K22,IF(E2=40,J22,IF(E2=35,I22,I22))))))))))))))</f>
        <v>0.075</v>
      </c>
      <c r="J49" s="30">
        <f>IF(E2=100,V22,IF(E2=95,U22,IF(E2=90,T22,IF(E2=85,S22,IF(E2=80,R22,IF(E2=75,Q22,IF(E2=70,P22,IF(E2=65,O22,IF(E2=60,N22,IF(E2=55,M22,IF(E2=50,L22,IF(E2=45,K22,IF(E2=40,J22,J22)))))))))))))</f>
        <v>0.075</v>
      </c>
      <c r="K49" s="30">
        <f>IF(E2=100,V22,IF(E2=95,U22,IF(E2=90,T22,IF(E2=85,S22,IF(E2=80,R22,IF(E2=75,Q22,IF(E2=70,P22,IF(E2=65,O22,IF(E2=60,N22,IF(E2=55,M22,IF(E2=50,L22,IF(E2=45,K22,K22))))))))))))</f>
        <v>0.075</v>
      </c>
      <c r="L49" s="30">
        <f>IF(E2=100,V22,IF(E2=95,U22,IF(E2=90,T22,IF(E2=85,S22,IF(E2=80,R22,IF(E2=75,Q22,IF(E2=70,P22,IF(E2=65,O22,IF(E2=60,N22,IF(E2=55,M22,IF(E2=50,L22,L22)))))))))))</f>
        <v>0.075</v>
      </c>
      <c r="M49" s="30">
        <f>IF(E2=100,V22,IF(E2=95,U22,IF(E2=90,T22,IF(E2=85,S22,IF(E2=80,R22,IF(E2=75,Q22,IF(E2=70,P22,IF(E2=65,O22,IF(E2=60,N22,IF(E2=55,M22,M22))))))))))</f>
        <v>0.075</v>
      </c>
      <c r="N49" s="30">
        <f>IF(E2=100,V22,IF(E2=95,U22,IF(E2=90,T22,IF(E2=85,S22,IF(E2=80,R22,IF(E2=75,Q22,IF(E2=70,P22,IF(E2=65,O22,IF(E2=60,N22,N22)))))))))</f>
        <v>0.0775</v>
      </c>
      <c r="O49" s="30">
        <f>IF(E2=100,V22,IF(E2=95,U22,IF(E2=90,T22,IF(E2=85,S22,IF(E2=80,R22,IF(E2=75,Q22,IF(E2=70,P22,IF(E2=65,O22,O22))))))))</f>
        <v>0.08</v>
      </c>
      <c r="P49" s="30">
        <f>IF(E2=100,V22,IF(E2=95,U22,IF(E2=90,T22,IF(E2=85,S22,IF(E2=80,R22,IF(E2=75,Q22,IF(E2=70,P22,P22)))))))</f>
        <v>0.0825</v>
      </c>
      <c r="Q49" s="30">
        <f>IF(E2=100,V22,IF(E2=95,U22,IF(E2=90,T22,IF(E2=85,S22,IF(E2=80,R22,IF(E2=75,Q22,P22))))))</f>
        <v>0.0825</v>
      </c>
      <c r="R49" s="30">
        <f>IF(E2=100,V22,IF(E2=95,U22,IF(E2=90,T22,IF(E2=85,S22,IF(E2=80,R22,Q22)))))</f>
        <v>0.085</v>
      </c>
      <c r="S49" s="30">
        <f>IF(E2=100,V22,IF(E2=95,U22,IF(E2=90,T22,IF(E2=85,S22,R22))))</f>
        <v>0.0875</v>
      </c>
      <c r="T49" s="30">
        <f>IF(E2=100,V22,IF(E2=95,U22,IF(E2=90,T22,S22)))</f>
        <v>0.0375</v>
      </c>
      <c r="U49" s="30">
        <f>IF(E2=100,V22,IF(E2=95,U22,T22))</f>
        <v>0.0375</v>
      </c>
      <c r="V49" s="30">
        <f>IF(E2=100,V22,U22)</f>
        <v>0.0375</v>
      </c>
      <c r="W49" s="30">
        <f t="shared" si="2"/>
        <v>0.0375</v>
      </c>
      <c r="X49" s="30">
        <f>IF(E2=100,V22,IF(E2=95,U22,IF(E2=90,T22,IF(E2=85,S22,IF(E2=80,R22,IF(E2=75,Q22,IF(E2=70,P22,IF(E2=65,O22,IF(E2=60,N22,IF(E2=55,M22,IF(E2=50,L22,IF(E2=45,K22,IF(E2=40,J22,IF(E2=35,I22,IF(E2=30,H22,IF(E2=25,G22,IF(E2=20,F22,IF(E2=15,E22,IF(E2=10,D22,IF(E2=5,C22,C22))))))))))))))))))))</f>
        <v>0.075</v>
      </c>
      <c r="Y49" s="13"/>
    </row>
    <row r="50">
      <c r="A50" s="29"/>
      <c r="B50" s="29">
        <v>85.0</v>
      </c>
      <c r="C50" s="28"/>
      <c r="D50" s="30">
        <f>IF(E2=100,V23,IF(E2=95,U23,IF(E2=90,T23,IF(E2=85,S23,IF(E2=80,R23,IF(E2=75,Q23,IF(E2=70,P23,IF(E2=65,O23,IF(E2=60,N23,IF(E2=55,M23,IF(E2=50,L23,IF(E2=45,K23,IF(E2=40,J23,IF(E2=35,I23,IF(E2=30,H23,IF(E2=25,G23,IF(E2=20,F23,IF(E2=15,E23,IF(E2=10,D23,D23)))))))))))))))))))</f>
        <v>0.075</v>
      </c>
      <c r="E50" s="30">
        <f>IF(E2=100,V23,IF(E2=95,U23,IF(E2=90,T23,IF(E2=85,S23,IF(E2=80,R23,IF(E2=75,Q23,IF(E2=70,P23,IF(E2=65,O23,IF(E2=60,N23,IF(E2=55,M23,IF(E2=50,L23,IF(E2=45,K23,IF(E2=40,J23,IF(E2=35,I23,IF(E2=30,H23,IF(E2=25,G23,IF(E2=20,F23,IF(E2=15,E23,E23))))))))))))))))))</f>
        <v>0.075</v>
      </c>
      <c r="F50" s="30">
        <f>IF(E2=100,V23,IF(E2=95,U23,IF(E2=90,T23,IF(E2=85,S23,IF(E2=80,R23,IF(E2=75,Q23,IF(E2=70,P23,IF(E2=65,O23,IF(E2=60,N23,IF(E2=55,M23,IF(E2=50,L23,IF(E2=45,K23,IF(E2=40,J23,IF(E2=35,I23,IF(E2=30,H23,IF(E2=25,G23,IF(E2=20,F23,F23)))))))))))))))))</f>
        <v>0.075</v>
      </c>
      <c r="G50" s="30">
        <f>IF(E2=100,V23,IF(E2=95,U23,IF(E2=90,T23,IF(E2=85,S23,IF(E2=80,R23,IF(E2=75,Q23,IF(E2=70,P23,IF(E2=65,O23,IF(E2=60,N23,IF(E2=55,M23,IF(E2=50,L23,IF(E2=45,K23,IF(E2=40,J23,IF(E2=35,I23,IF(E2=30,H23,IF(E2=25,G23,G23))))))))))))))))</f>
        <v>0.075</v>
      </c>
      <c r="H50" s="30">
        <f>IF(E2=100,V23,IF(E2=95,U23,IF(E2=90,T23,IF(E2=85,S23,IF(E2=80,R23,IF(E2=75,Q23,IF(E2=70,P23,IF(E2=65,O23,IF(E2=60,N23,IF(E2=55,M23,IF(E2=50,L23,IF(E2=45,K23,IF(E2=40,J23,IF(E2=35,I23,IF(E2=30,H23,H23)))))))))))))))</f>
        <v>0.075</v>
      </c>
      <c r="I50" s="30">
        <f>IF(E2=100,V23,IF(E2=95,U23,IF(E2=90,T23,IF(E2=85,S23,IF(E2=80,R23,IF(E2=75,Q23,IF(E2=70,P23,IF(E2=65,O23,IF(E2=60,N23,IF(E2=55,M23,IF(E2=50,L23,IF(E2=45,K23,IF(E2=40,J23,IF(E2=35,I23,I23))))))))))))))</f>
        <v>0.075</v>
      </c>
      <c r="J50" s="30">
        <f>IF(E2=100,V23,IF(E2=95,U23,IF(E2=90,T23,IF(E2=85,S23,IF(E2=80,R23,IF(E2=75,Q23,IF(E2=70,P23,IF(E2=65,O23,IF(E2=60,N23,IF(E2=55,M23,IF(E2=50,L23,IF(E2=45,K23,IF(E2=40,J23,J23)))))))))))))</f>
        <v>0.075</v>
      </c>
      <c r="K50" s="30">
        <f>IF(E2=100,V23,IF(E2=95,U23,IF(E2=90,T23,IF(E2=85,S23,IF(E2=80,R23,IF(E2=75,Q23,IF(E2=70,P23,IF(E2=65,O23,IF(E2=60,N23,IF(E2=55,M23,IF(E2=50,L23,IF(E2=45,K23,K23))))))))))))</f>
        <v>0.075</v>
      </c>
      <c r="L50" s="30">
        <f>IF(E2=100,V23,IF(E2=95,U23,IF(E2=90,T23,IF(E2=85,S23,IF(E2=80,R23,IF(E2=75,Q23,IF(E2=70,P23,IF(E2=65,O23,IF(E2=60,N23,IF(E2=55,M23,IF(E2=50,L23,L23)))))))))))</f>
        <v>0.075</v>
      </c>
      <c r="M50" s="30">
        <f>IF(E2=100,V23,IF(E2=95,U23,IF(E2=90,T23,IF(E2=85,S23,IF(E2=80,R23,IF(E2=75,Q23,IF(E2=70,P23,IF(E2=65,O23,IF(E2=60,N23,IF(E2=55,M23,M23))))))))))</f>
        <v>0.075</v>
      </c>
      <c r="N50" s="30">
        <f>IF(E2=100,V23,IF(E2=95,U23,IF(E2=90,T23,IF(E2=85,S23,IF(E2=80,R23,IF(E2=75,Q23,IF(E2=70,P23,IF(E2=65,O23,IF(E2=60,N23,N23)))))))))</f>
        <v>0.0775</v>
      </c>
      <c r="O50" s="30">
        <f>IF(E2=100,V23,IF(E2=95,U23,IF(E2=90,T23,IF(E2=85,S23,IF(E2=80,R23,IF(E2=75,Q23,IF(E2=70,P23,IF(E2=65,O23,O23))))))))</f>
        <v>0.08</v>
      </c>
      <c r="P50" s="30">
        <f>IF(E2=100,V23,IF(E2=95,U23,IF(E2=90,T23,IF(E2=85,S23,IF(E2=80,R23,IF(E2=75,Q23,IF(E2=70,P23,P23)))))))</f>
        <v>0.0825</v>
      </c>
      <c r="Q50" s="30">
        <f>IF(E2=100,V23,IF(E2=95,U23,IF(E2=90,T23,IF(E2=85,S23,IF(E2=80,R23,IF(E2=75,Q23,P23))))))</f>
        <v>0.0825</v>
      </c>
      <c r="R50" s="30">
        <f>IF(E2=100,V23,IF(E2=95,U23,IF(E2=90,T23,IF(E2=85,S23,IF(E2=80,R23,Q23)))))</f>
        <v>0.085</v>
      </c>
      <c r="S50" s="30">
        <f>IF(E2=100,V23,IF(E2=95,U23,IF(E2=90,T23,IF(E2=85,S23,R23))))</f>
        <v>0.0875</v>
      </c>
      <c r="T50" s="30">
        <f>IF(E2=100,V23,IF(E2=95,U23,IF(E2=90,T23,S23)))</f>
        <v>0.09</v>
      </c>
      <c r="U50" s="30">
        <f>IF(E2=100,V23,IF(E2=95,U23,T23))</f>
        <v>0.04</v>
      </c>
      <c r="V50" s="30">
        <f>IF(E2=100,V23,U23)</f>
        <v>0.04</v>
      </c>
      <c r="W50" s="30">
        <f t="shared" si="2"/>
        <v>0.04</v>
      </c>
      <c r="X50" s="30">
        <f>IF(E2=100,V23,IF(E2=95,U23,IF(E2=90,T23,IF(E2=85,S23,IF(E2=80,R23,IF(E2=75,Q23,IF(E2=70,P23,IF(E2=65,O23,IF(E2=60,N23,IF(E2=55,M23,IF(E2=50,L23,IF(E2=45,K23,IF(E2=40,J23,IF(E2=35,I23,IF(E2=30,H23,IF(E2=25,G23,IF(E2=20,F23,IF(E2=15,E23,IF(E2=10,D23,IF(E2=5,C23,C23))))))))))))))))))))</f>
        <v>0.075</v>
      </c>
      <c r="Y50" s="13"/>
    </row>
    <row r="51">
      <c r="A51" s="29"/>
      <c r="B51" s="29">
        <v>90.0</v>
      </c>
      <c r="C51" s="28"/>
      <c r="D51" s="30">
        <f>IF(E2=100,V24,IF(E2=95,U24,IF(E2=90,T24,IF(E2=85,S24,IF(E2=80,R24,IF(E2=75,Q24,IF(E2=70,P24,IF(E2=65,O24,IF(E2=60,N24,IF(E2=55,M24,IF(E2=50,L24,IF(E2=45,K24,IF(E2=40,J24,IF(E2=35,I24,IF(E2=30,H24,IF(E2=25,G24,IF(E2=20,F24,IF(E2=15,E24,IF(E2=10,D24,D24)))))))))))))))))))</f>
        <v>0.075</v>
      </c>
      <c r="E51" s="30">
        <f>IF(E2=100,V24,IF(E2=95,U24,IF(E2=90,T24,IF(E2=85,S24,IF(E2=80,R24,IF(E2=75,Q24,IF(E2=70,P24,IF(E2=65,O24,IF(E2=60,N24,IF(E2=55,M24,IF(E2=50,L24,IF(E2=45,K24,IF(E2=40,J24,IF(E2=35,I24,IF(E2=30,H24,IF(E2=25,G24,IF(E2=20,F24,IF(E2=15,E24,E24))))))))))))))))))</f>
        <v>0.075</v>
      </c>
      <c r="F51" s="30">
        <f>IF(E2=100,V24,IF(E2=95,U24,IF(E2=90,T24,IF(E2=85,S24,IF(E2=80,R24,IF(E2=75,Q24,IF(E2=70,P24,IF(E2=65,O24,IF(E2=60,N24,IF(E2=55,M24,IF(E2=50,L24,IF(E2=45,K24,IF(E2=40,J24,IF(E2=35,I24,IF(E2=30,H24,IF(E2=25,G24,IF(E2=20,F24,F24)))))))))))))))))</f>
        <v>0.075</v>
      </c>
      <c r="G51" s="30">
        <f>IF(E2=100,V24,IF(E2=95,U24,IF(E2=90,T24,IF(E2=85,S24,IF(E2=80,R24,IF(E2=75,Q24,IF(E2=70,P24,IF(E2=65,O24,IF(E2=60,N24,IF(E2=55,M24,IF(E2=50,L24,IF(E2=45,K24,IF(E2=40,J24,IF(E2=35,I24,IF(E2=30,H24,IF(E2=25,G24,G24))))))))))))))))</f>
        <v>0.075</v>
      </c>
      <c r="H51" s="30">
        <f>IF(E2=100,V24,IF(E2=95,U24,IF(E2=90,T24,IF(E2=85,S24,IF(E2=80,R24,IF(E2=75,Q24,IF(E2=70,P24,IF(E2=65,O24,IF(E2=60,N24,IF(E2=55,M24,IF(E2=50,L24,IF(E2=45,K24,IF(E2=40,J24,IF(E2=35,I24,IF(E2=30,H24,H24)))))))))))))))</f>
        <v>0.075</v>
      </c>
      <c r="I51" s="30">
        <f>IF(E2=100,V24,IF(E2=95,U24,IF(E2=90,T24,IF(E2=85,S24,IF(E2=80,R24,IF(E2=75,Q24,IF(E2=70,P24,IF(E2=65,O24,IF(E2=60,N24,IF(E2=55,M24,IF(E2=50,L24,IF(E2=45,K24,IF(E2=40,J24,IF(E2=35,I24,I24))))))))))))))</f>
        <v>0.075</v>
      </c>
      <c r="J51" s="30">
        <f>IF(E2=100,V24,IF(E2=95,U24,IF(E2=90,T24,IF(E2=85,S24,IF(E2=80,R24,IF(E2=75,Q24,IF(E2=70,P24,IF(E2=65,O24,IF(E2=60,N24,IF(E2=55,M24,IF(E2=50,L24,IF(E2=45,K24,IF(E2=40,J24,J24)))))))))))))</f>
        <v>0.075</v>
      </c>
      <c r="K51" s="30">
        <f>IF(E2=100,V24,IF(E2=95,U24,IF(E2=90,T24,IF(E2=85,S24,IF(E2=80,R24,IF(E2=75,Q24,IF(E2=70,P24,IF(E2=65,O24,IF(E2=60,N24,IF(E2=55,M24,IF(E2=50,L24,IF(E2=45,K24,K24))))))))))))</f>
        <v>0.075</v>
      </c>
      <c r="L51" s="30">
        <f>IF(E2=100,V24,IF(E2=95,U24,IF(E2=90,T24,IF(E2=85,S24,IF(E2=80,R24,IF(E2=75,Q24,IF(E2=70,P24,IF(E2=65,O24,IF(E2=60,N24,IF(E2=55,M24,IF(E2=50,L24,L24)))))))))))</f>
        <v>0.075</v>
      </c>
      <c r="M51" s="30">
        <f>IF(E2=100,V24,IF(E2=95,U24,IF(E2=90,T24,IF(E2=85,S24,IF(E2=80,R24,IF(E2=75,Q24,IF(E2=70,P24,IF(E2=65,O24,IF(E2=60,N24,IF(E2=55,M24,M24))))))))))</f>
        <v>0.075</v>
      </c>
      <c r="N51" s="30">
        <f>IF(E2=100,V24,IF(E2=95,U24,IF(E2=90,T24,IF(E2=85,S24,IF(E2=80,R24,IF(E2=75,Q24,IF(E2=70,P24,IF(E2=65,O24,IF(E2=60,N24,N24)))))))))</f>
        <v>0.0775</v>
      </c>
      <c r="O51" s="30">
        <f>IF(E2=100,V24,IF(E2=95,U24,IF(E2=90,T24,IF(E2=85,S24,IF(E2=80,R24,IF(E2=75,Q24,IF(E2=70,P24,IF(E2=65,O24,O24))))))))</f>
        <v>0.08</v>
      </c>
      <c r="P51" s="30">
        <f>IF(E2=100,V24,IF(E2=95,U24,IF(E2=90,T24,IF(E2=85,S24,IF(E2=80,R24,IF(E2=75,Q24,IF(E2=70,P24,P24)))))))</f>
        <v>0.0825</v>
      </c>
      <c r="Q51" s="30">
        <f>IF(E2=100,V24,IF(E2=95,U24,IF(E2=90,T24,IF(E2=85,S24,IF(E2=80,R24,IF(E2=75,Q24,P24))))))</f>
        <v>0.0825</v>
      </c>
      <c r="R51" s="30">
        <f>IF(E2=100,V24,IF(E2=95,U24,IF(E2=90,T24,IF(E2=85,S24,IF(E2=80,R24,Q24)))))</f>
        <v>0.085</v>
      </c>
      <c r="S51" s="30">
        <f>IF(E2=100,V24,IF(E2=95,U24,IF(E2=90,T24,IF(E2=85,S24,R24))))</f>
        <v>0.0875</v>
      </c>
      <c r="T51" s="30">
        <f>IF(E2=100,V24,IF(E2=95,U24,IF(E2=90,T24,S24)))</f>
        <v>0.09</v>
      </c>
      <c r="U51" s="30">
        <f>IF(E2=100,V24,IF(E2=95,U24,T24))</f>
        <v>0.0925</v>
      </c>
      <c r="V51" s="30">
        <f>IF(E2=100,V24,U24)</f>
        <v>0.0425</v>
      </c>
      <c r="W51" s="30">
        <f t="shared" si="2"/>
        <v>0.0425</v>
      </c>
      <c r="X51" s="30">
        <f>IF(E2=100,V24,IF(E2=95,U24,IF(E2=90,T24,IF(E2=85,S24,IF(E2=80,R24,IF(E2=75,Q24,IF(E2=70,P24,IF(E2=65,O24,IF(E2=60,N24,IF(E2=55,M24,IF(E2=50,L24,IF(E2=45,K24,IF(E2=40,J24,IF(E2=35,I24,IF(E2=30,H24,IF(E2=25,G24,IF(E2=20,F24,IF(E2=15,E24,IF(E2=10,D24,IF(E2=5,C24,C24))))))))))))))))))))</f>
        <v>0.075</v>
      </c>
      <c r="Y51" s="13"/>
    </row>
    <row r="52">
      <c r="A52" s="29"/>
      <c r="B52" s="29">
        <v>95.0</v>
      </c>
      <c r="C52" s="28"/>
      <c r="D52" s="30">
        <f>IF(E2=100,V25,IF(E2=95,U25,IF(E2=90,T25,IF(E2=85,S25,IF(E2=80,R25,IF(E2=75,Q25,IF(E2=70,P25,IF(E2=65,O25,IF(E2=60,N25,IF(E2=55,M25,IF(E2=50,L25,IF(E2=45,K25,IF(E2=40,J25,IF(E2=35,I25,IF(E2=30,H25,IF(E2=25,G25,IF(E2=20,F25,IF(E2=15,E25,IF(E2=10,D25,D25)))))))))))))))))))</f>
        <v>0.075</v>
      </c>
      <c r="E52" s="30">
        <f>IF(E2=100,V25,IF(E2=95,U25,IF(E2=90,T25,IF(E2=85,S25,IF(E2=80,R25,IF(E2=75,Q25,IF(E2=70,P25,IF(E2=65,O25,IF(E2=60,N25,IF(E2=55,M25,IF(E2=50,L25,IF(E2=45,K25,IF(E2=40,J25,IF(E2=35,I25,IF(E2=30,H25,IF(E2=25,G25,IF(E2=20,F25,IF(E2=15,E25,E25))))))))))))))))))</f>
        <v>0.075</v>
      </c>
      <c r="F52" s="30">
        <f>IF(E2=100,V25,IF(E2=95,U25,IF(E2=90,T25,IF(E2=85,S25,IF(E2=80,R25,IF(E2=75,Q25,IF(E2=70,P25,IF(E2=65,O25,IF(E2=60,N25,IF(E2=55,M25,IF(E2=50,L25,IF(E2=45,K25,IF(E2=40,J25,IF(E2=35,I25,IF(E2=30,H25,IF(E2=25,G25,IF(E2=20,F25,F25)))))))))))))))))</f>
        <v>0.075</v>
      </c>
      <c r="G52" s="30">
        <f>IF(E2=100,V25,IF(E2=95,U25,IF(E2=90,T25,IF(E2=85,S25,IF(E2=80,R25,IF(E2=75,Q25,IF(E2=70,P25,IF(E2=65,O25,IF(E2=60,N25,IF(E2=55,M25,IF(E2=50,L25,IF(E2=45,K25,IF(E2=40,J25,IF(E2=35,I25,IF(E2=30,H25,IF(E2=25,G25,G25))))))))))))))))</f>
        <v>0.075</v>
      </c>
      <c r="H52" s="30">
        <f>IF(E2=100,V25,IF(E2=95,U25,IF(E2=90,T25,IF(E2=85,S25,IF(E2=80,R25,IF(E2=75,Q25,IF(E2=70,P25,IF(E2=65,O25,IF(E2=60,N25,IF(E2=55,M25,IF(E2=50,L25,IF(E2=45,K25,IF(E2=40,J25,IF(E2=35,I25,IF(E2=30,H25,H25)))))))))))))))</f>
        <v>0.075</v>
      </c>
      <c r="I52" s="30">
        <f>IF(E2=100,V25,IF(E2=95,U25,IF(E2=90,T25,IF(E2=85,S25,IF(E2=80,R25,IF(E2=75,Q25,IF(E2=70,P25,IF(E2=65,O25,IF(E2=60,N25,IF(E2=55,M25,IF(E2=50,L25,IF(E2=45,K25,IF(E2=40,J25,IF(E2=35,I25,I25))))))))))))))</f>
        <v>0.075</v>
      </c>
      <c r="J52" s="30">
        <f>IF(E2=100,V25,IF(E2=95,U25,IF(E2=90,T25,IF(E2=85,S25,IF(E2=80,R25,IF(E2=75,Q25,IF(E2=70,P25,IF(E2=65,O25,IF(E2=60,N25,IF(E2=55,M25,IF(E2=50,L25,IF(E2=45,K25,IF(E2=40,J25,J25)))))))))))))</f>
        <v>0.075</v>
      </c>
      <c r="K52" s="30">
        <f>IF(E2=100,V25,IF(E2=95,U25,IF(E2=90,T25,IF(E2=85,S25,IF(E2=80,R25,IF(E2=75,Q25,IF(E2=70,P25,IF(E2=65,O25,IF(E2=60,N25,IF(E2=55,M25,IF(E2=50,L25,IF(E2=45,K25,K25))))))))))))</f>
        <v>0.075</v>
      </c>
      <c r="L52" s="30">
        <f>IF(E2=100,V25,IF(E2=95,U25,IF(E2=90,T25,IF(E2=85,S25,IF(E2=80,R25,IF(E2=75,Q25,IF(E2=70,P25,IF(E2=65,O25,IF(E2=60,N25,IF(E2=55,M25,IF(E2=50,L25,L25)))))))))))</f>
        <v>0.075</v>
      </c>
      <c r="M52" s="30">
        <f>IF(E2=100,V25,IF(E2=95,U25,IF(E2=90,T25,IF(E2=85,S25,IF(E2=80,R25,IF(E2=75,Q25,IF(E2=70,P25,IF(E2=65,O25,IF(E2=60,N25,IF(E2=55,M25,M25))))))))))</f>
        <v>0.075</v>
      </c>
      <c r="N52" s="30">
        <f>IF(E2=100,V25,IF(E2=95,U25,IF(E2=90,T25,IF(E2=85,S25,IF(E2=80,R25,IF(E2=75,Q25,IF(E2=70,P25,IF(E2=65,O25,IF(E2=60,N25,N25)))))))))</f>
        <v>0.0775</v>
      </c>
      <c r="O52" s="30">
        <f>IF(E2=100,V25,IF(E2=95,U25,IF(E2=90,T25,IF(E2=85,S25,IF(E2=80,R25,IF(E2=75,Q25,IF(E2=70,P25,IF(E2=65,O25,O25))))))))</f>
        <v>0.08</v>
      </c>
      <c r="P52" s="30">
        <f>IF(E2=100,V25,IF(E2=95,U25,IF(E2=90,T25,IF(E2=85,S25,IF(E2=80,R25,IF(E2=75,Q25,IF(E2=70,P25,P25)))))))</f>
        <v>0.0825</v>
      </c>
      <c r="Q52" s="30">
        <f>IF(E2=100,V25,IF(E2=95,U25,IF(E2=90,T25,IF(E2=85,S25,IF(E2=80,R25,IF(E2=75,Q25,P25))))))</f>
        <v>0.0825</v>
      </c>
      <c r="R52" s="30">
        <f>IF(E2=100,V25,IF(E2=95,U25,IF(E2=90,T25,IF(E2=85,S25,IF(E2=80,R25,Q25)))))</f>
        <v>0.085</v>
      </c>
      <c r="S52" s="30">
        <f>IF(E2=100,V25,IF(E2=95,U25,IF(E2=90,T25,IF(E2=85,S25,R25))))</f>
        <v>0.0875</v>
      </c>
      <c r="T52" s="30">
        <f>IF(E2=100,V25,IF(E2=95,U25,IF(E2=90,T25,S25)))</f>
        <v>0.09</v>
      </c>
      <c r="U52" s="30">
        <f>IF(E2=100,V25,IF(E2=95,U25,T25))</f>
        <v>0.0925</v>
      </c>
      <c r="V52" s="30">
        <f>IF(E2=100,V25,U25)</f>
        <v>0.095</v>
      </c>
      <c r="W52" s="30">
        <f t="shared" si="2"/>
        <v>0.045</v>
      </c>
      <c r="X52" s="30">
        <f>IF(E2=100,V25,IF(E2=95,U25,IF(E2=90,T25,IF(E2=85,S25,IF(E2=80,R25,IF(E2=75,Q25,IF(E2=70,P25,IF(E2=65,O25,IF(E2=60,N25,IF(E2=55,M25,IF(E2=50,L25,IF(E2=45,K25,IF(E2=40,J25,IF(E2=35,I25,IF(E2=30,H25,IF(E2=25,G25,IF(E2=20,F25,IF(E2=15,E25,IF(E2=10,D25,IF(E2=5,C25,C25))))))))))))))))))))</f>
        <v>0.075</v>
      </c>
      <c r="Y52" s="13"/>
    </row>
    <row r="53">
      <c r="A53" s="29"/>
      <c r="B53" s="29">
        <v>100.0</v>
      </c>
      <c r="C53" s="28"/>
      <c r="D53" s="30">
        <f>IF(E2=100,V26,IF(E2=95,U26,IF(E2=90,T26,IF(E2=85,S26,IF(E2=80,R26,IF(E2=75,Q26,IF(E2=70,P26,IF(E2=65,O26,IF(E2=60,N26,IF(E2=55,M26,IF(E2=50,L26,IF(E2=45,K26,IF(E2=40,J26,IF(E2=35,I26,IF(E2=30,H26,IF(E2=25,G26,IF(E2=20,F26,IF(E2=15,E26,IF(E2=10,D26,D26)))))))))))))))))))</f>
        <v>0.075</v>
      </c>
      <c r="E53" s="30">
        <f>IF(E2=100,V26,IF(E2=95,U26,IF(E2=90,T26,IF(E2=85,S26,IF(E2=80,R26,IF(E2=75,Q26,IF(E2=70,P26,IF(E2=65,O26,IF(E2=60,N26,IF(E2=55,M26,IF(E2=50,L26,IF(E2=45,K26,IF(E2=40,J26,IF(E2=35,I26,IF(E2=30,H26,IF(E2=25,G26,IF(E2=20,F26,IF(E2=15,E26,E26))))))))))))))))))</f>
        <v>0.075</v>
      </c>
      <c r="F53" s="30">
        <f>IF(E2=100,V26,IF(E2=95,U26,IF(E2=90,T26,IF(E2=85,S26,IF(E2=80,R26,IF(E2=75,Q26,IF(E2=70,P26,IF(E2=65,O26,IF(E2=60,N26,IF(E2=55,M26,IF(E2=50,L26,IF(E2=45,K26,IF(E2=40,J26,IF(E2=35,I26,IF(E2=30,H26,IF(E2=25,G26,IF(E2=20,F26,F26)))))))))))))))))</f>
        <v>0.075</v>
      </c>
      <c r="G53" s="30">
        <f>IF(E2=100,V26,IF(E2=95,U26,IF(E2=90,T26,IF(E2=85,S26,IF(E2=80,R26,IF(E2=75,Q26,IF(E2=70,P26,IF(E2=65,O26,IF(E2=60,N26,IF(E2=55,M26,IF(E2=50,L26,IF(E2=45,K26,IF(E2=40,J26,IF(E2=35,I26,IF(E2=30,H26,IF(E2=25,G26,G26))))))))))))))))</f>
        <v>0.075</v>
      </c>
      <c r="H53" s="30">
        <f>IF(E2=100,V26,IF(E2=95,U26,IF(E2=90,T26,IF(E2=85,S26,IF(E2=80,R26,IF(E2=75,Q26,IF(E2=70,P26,IF(E2=65,O26,IF(E2=60,N26,IF(E2=55,M26,IF(E2=50,L26,IF(E2=45,K26,IF(E2=40,J26,IF(E2=35,I26,IF(E2=30,H26,H26)))))))))))))))</f>
        <v>0.075</v>
      </c>
      <c r="I53" s="30">
        <f>IF(E2=100,V26,IF(E2=95,U26,IF(E2=90,T26,IF(E2=85,S26,IF(E2=80,R26,IF(E2=75,Q26,IF(E2=70,P26,IF(E2=65,O26,IF(E2=60,N26,IF(E2=55,M26,IF(E2=50,L26,IF(E2=45,K26,IF(E2=40,J26,IF(E2=35,I26,I26))))))))))))))</f>
        <v>0.075</v>
      </c>
      <c r="J53" s="30">
        <f>IF(E2=100,V26,IF(E2=95,U26,IF(E2=90,T26,IF(E2=85,S26,IF(E2=80,R26,IF(E2=75,Q26,IF(E2=70,P26,IF(E2=65,O26,IF(E2=60,N26,IF(E2=55,M26,IF(E2=50,L26,IF(E2=45,K26,IF(E2=40,J26,J26)))))))))))))</f>
        <v>0.075</v>
      </c>
      <c r="K53" s="30">
        <f>IF(E2=100,V26,IF(E2=95,U26,IF(E2=90,T26,IF(E2=85,S26,IF(E2=80,R26,IF(E2=75,Q26,IF(E2=70,P26,IF(E2=65,O26,IF(E2=60,N26,IF(E2=55,M26,IF(E2=50,L26,IF(E2=45,K26,K26))))))))))))</f>
        <v>0.075</v>
      </c>
      <c r="L53" s="30">
        <f>IF(E2=100,V26,IF(E2=95,U26,IF(E2=90,T26,IF(E2=85,S26,IF(E2=80,R26,IF(E2=75,Q26,IF(E2=70,P26,IF(E2=65,O26,IF(E2=60,N26,IF(E2=55,M26,IF(E2=50,L26,L26)))))))))))</f>
        <v>0.075</v>
      </c>
      <c r="M53" s="30">
        <f>IF(E2=100,V26,IF(E2=95,U26,IF(E2=90,T26,IF(E2=85,S26,IF(E2=80,R26,IF(E2=75,Q26,IF(E2=70,P26,IF(E2=65,O26,IF(E2=60,N26,IF(E2=55,M26,M26))))))))))</f>
        <v>0.075</v>
      </c>
      <c r="N53" s="30">
        <f>IF(E2=100,V26,IF(E2=95,U26,IF(E2=90,T26,IF(E2=85,S26,IF(E2=80,R26,IF(E2=75,Q26,IF(E2=70,P26,IF(E2=65,O26,IF(E2=60,N26,N26)))))))))</f>
        <v>0.0775</v>
      </c>
      <c r="O53" s="30">
        <f>IF(E2=100,V26,IF(E2=95,U26,IF(E2=90,T26,IF(E2=85,S26,IF(E2=80,R26,IF(E2=75,Q26,IF(E2=70,P26,IF(E2=65,O26,O26))))))))</f>
        <v>0.08</v>
      </c>
      <c r="P53" s="30">
        <f>IF(E2=100,V26,IF(E2=95,U26,IF(E2=90,T26,IF(E2=85,S26,IF(E2=80,R26,IF(E2=75,Q26,IF(E2=70,P26,P26)))))))</f>
        <v>0.0825</v>
      </c>
      <c r="Q53" s="30">
        <f>IF(E2=100,V26,IF(E2=95,U26,IF(E2=90,T26,IF(E2=85,S26,IF(E2=80,R26,IF(E2=75,Q26,P26))))))</f>
        <v>0.0825</v>
      </c>
      <c r="R53" s="30">
        <f>IF(E2=100,V26,IF(E2=95,U26,IF(E2=90,T26,IF(E2=85,S26,IF(E2=80,R26,Q26)))))</f>
        <v>0.085</v>
      </c>
      <c r="S53" s="30">
        <f>IF(E2=100,V26,IF(E2=95,U26,IF(E2=90,T26,IF(E2=85,S26,R26))))</f>
        <v>0.0875</v>
      </c>
      <c r="T53" s="30">
        <f>IF(E2=100,V26,IF(E2=95,U26,IF(E2=90,T26,S26)))</f>
        <v>0.09</v>
      </c>
      <c r="U53" s="30">
        <f>IF(E2=100,V26,IF(E2=95,U26,T26))</f>
        <v>0.0925</v>
      </c>
      <c r="V53" s="30">
        <f>IF(E2=100,V26,U26)</f>
        <v>0.095</v>
      </c>
      <c r="W53" s="30">
        <f t="shared" si="2"/>
        <v>0.0975</v>
      </c>
      <c r="X53" s="30">
        <f>IF(E2=100,V26,IF(E2=95,U26,IF(E2=90,T26,IF(E2=85,S26,IF(E2=80,R26,IF(E2=75,Q26,IF(E2=70,P26,IF(E2=65,O26,IF(E2=60,N26,IF(E2=55,M26,IF(E2=50,L26,IF(E2=45,K26,IF(E2=40,J26,IF(E2=35,I26,IF(E2=30,H26,IF(E2=25,G26,IF(E2=20,F26,IF(E2=15,E26,IF(E2=10,D26,IF(E2=5,C26,C26))))))))))))))))))))</f>
        <v>0.075</v>
      </c>
      <c r="Y53" s="13"/>
    </row>
    <row r="54">
      <c r="A54" s="29"/>
      <c r="B54" s="29">
        <v>0.0</v>
      </c>
      <c r="C54" s="28"/>
      <c r="D54" s="30">
        <f>IF(E2=100,V27,IF(E2=95,U27,IF(E2=90,T27,IF(E2=85,S27,IF(E2=80,R27,IF(E2=75,Q27,IF(E2=70,P27,IF(E2=65,O27,IF(E2=60,N27,IF(E2=55,M27,IF(E2=50,L27,IF(E2=45,K27,IF(E2=40,J27,IF(E2=35,I27,IF(E2=30,H27,IF(E2=25,G27,IF(E2=20,F27,IF(E2=15,E27,IF(E2=10,D27,D27)))))))))))))))))))</f>
        <v>0.1375</v>
      </c>
      <c r="E54" s="30">
        <f>IF(E2=100,V27,IF(E2=95,U27,IF(E2=90,T27,IF(E2=85,S27,IF(E2=80,R27,IF(E2=75,Q27,IF(E2=70,P27,IF(E2=65,O27,IF(E2=60,N27,IF(E2=55,M27,IF(E2=50,L27,IF(E2=45,K27,IF(E2=40,J27,IF(E2=35,I27,IF(E2=30,H27,IF(E2=25,G27,IF(E2=20,F27,IF(E2=15,E27,E27))))))))))))))))))</f>
        <v>0.1375</v>
      </c>
      <c r="F54" s="30">
        <f>IF(E2=100,V27,IF(E2=95,U27,IF(E2=90,T27,IF(E2=85,S27,IF(E2=80,R27,IF(E2=75,Q27,IF(E2=70,P27,IF(E2=65,O27,IF(E2=60,N27,IF(E2=55,M27,IF(E2=50,L27,IF(E2=45,K27,IF(E2=40,J27,IF(E2=35,I27,IF(E2=30,H27,IF(E2=25,G27,IF(E2=20,F27,F27)))))))))))))))))</f>
        <v>0.1375</v>
      </c>
      <c r="G54" s="30">
        <f>IF(E2=100,V27,IF(E2=95,U27,IF(E2=90,T27,IF(E2=85,S27,IF(E2=80,R27,IF(E2=75,Q27,IF(E2=70,P27,IF(E2=65,O27,IF(E2=60,N27,IF(E2=55,M27,IF(E2=50,L27,IF(E2=45,K27,IF(E2=40,J27,IF(E2=35,I27,IF(E2=30,H27,IF(E2=25,G27,G27))))))))))))))))</f>
        <v>0.1375</v>
      </c>
      <c r="H54" s="30">
        <f>IF(E2=100,V27,IF(E2=95,U27,IF(E2=90,T27,IF(E2=85,S27,IF(E2=80,R27,IF(E2=75,Q27,IF(E2=70,P27,IF(E2=65,O27,IF(E2=60,N27,IF(E2=55,M27,IF(E2=50,L27,IF(E2=45,K27,IF(E2=40,J27,IF(E2=35,I27,IF(E2=30,H27,H27)))))))))))))))</f>
        <v>0.1375</v>
      </c>
      <c r="I54" s="30">
        <f>IF(E2=100,V27,IF(E2=95,U27,IF(E2=90,T27,IF(E2=85,S27,IF(E2=80,R27,IF(E2=75,Q27,IF(E2=70,P27,IF(E2=65,O27,IF(E2=60,N27,IF(E2=55,M27,IF(E2=50,L27,IF(E2=45,K27,IF(E2=40,J27,IF(E2=35,I27,I27))))))))))))))</f>
        <v>0.1375</v>
      </c>
      <c r="J54" s="30">
        <f>IF(E2=100,V27,IF(E2=95,U27,IF(E2=90,T27,IF(E2=85,S27,IF(E2=80,R27,IF(E2=75,Q27,IF(E2=70,P27,IF(E2=65,O27,IF(E2=60,N27,IF(E2=55,M27,IF(E2=50,L27,IF(E2=45,K27,IF(E2=40,J27,J27)))))))))))))</f>
        <v>0.1375</v>
      </c>
      <c r="K54" s="30">
        <f>IF(E2=100,V27,IF(E2=95,U27,IF(E2=90,T27,IF(E2=85,S27,IF(E2=80,R27,IF(E2=75,Q27,IF(E2=70,P27,IF(E2=65,O27,IF(E2=60,N27,IF(E2=55,M27,IF(E2=50,L27,IF(E2=45,K27,K27))))))))))))</f>
        <v>0.1375</v>
      </c>
      <c r="L54" s="30">
        <f>IF(E2=100,V27,IF(E2=95,U27,IF(E2=90,T27,IF(E2=85,S27,IF(E2=80,R27,IF(E2=75,Q27,IF(E2=70,P27,IF(E2=65,O27,IF(E2=60,N27,IF(E2=55,M27,IF(E2=50,L27,L27)))))))))))</f>
        <v>0.1375</v>
      </c>
      <c r="M54" s="30">
        <f>IF(E2=100,V27,IF(E2=95,U27,IF(E2=90,T27,IF(E2=85,S27,IF(E2=80,R27,IF(E2=75,Q27,IF(E2=70,P27,IF(E2=65,O27,IF(E2=60,N27,IF(E2=55,M27,M27))))))))))</f>
        <v>0.1375</v>
      </c>
      <c r="N54" s="30">
        <f>IF(E2=100,V27,IF(E2=95,U27,IF(E2=90,T27,IF(E2=85,S27,IF(E2=80,R27,IF(E2=75,Q27,IF(E2=70,P27,IF(E2=65,O27,IF(E2=60,N27,N27)))))))))</f>
        <v>0.165</v>
      </c>
      <c r="O54" s="30">
        <f>IF(E2=100,V27,IF(E2=95,U27,IF(E2=90,T27,IF(E2=85,S27,IF(E2=80,R27,IF(E2=75,Q27,IF(E2=70,P27,IF(E2=65,O27,O27))))))))</f>
        <v>0.195</v>
      </c>
      <c r="P54" s="30">
        <f>IF(E2=100,V27,IF(E2=95,U27,IF(E2=90,T27,IF(E2=85,S27,IF(E2=80,R27,IF(E2=75,Q27,IF(E2=70,P27,P27)))))))</f>
        <v>0.2275</v>
      </c>
      <c r="Q54" s="30">
        <f>IF(E2=100,V27,IF(E2=95,U27,IF(E2=90,T27,IF(E2=85,S27,IF(E2=80,R27,IF(E2=75,Q27,P27))))))</f>
        <v>0.2275</v>
      </c>
      <c r="R54" s="30">
        <f>IF(E2=100,V27,IF(E2=95,U27,IF(E2=90,T27,IF(E2=85,S27,IF(E2=80,R27,Q27)))))</f>
        <v>0.2625</v>
      </c>
      <c r="S54" s="30">
        <f>IF(E2=100,V27,IF(E2=95,U27,IF(E2=90,T27,IF(E2=85,S27,R27))))</f>
        <v>0.3</v>
      </c>
      <c r="T54" s="30">
        <f>IF(E2=100,V27,IF(E2=95,U27,IF(E2=90,T27,S27)))</f>
        <v>0.34</v>
      </c>
      <c r="U54" s="30">
        <f>IF(E2=100,V27,IF(E2=95,U27,T27))</f>
        <v>0.3825</v>
      </c>
      <c r="V54" s="30">
        <f>IF(E2=100,V27,U27)</f>
        <v>0.4275</v>
      </c>
      <c r="W54" s="30">
        <f t="shared" si="2"/>
        <v>0.475</v>
      </c>
      <c r="X54" s="30">
        <f>IF(E2=100,V27,IF(E2=95,U27,IF(E2=90,T27,IF(E2=85,S27,IF(E2=80,R27,IF(E2=75,Q27,IF(E2=70,P27,IF(E2=65,O27,IF(E2=60,N27,IF(E2=55,M27,IF(E2=50,L27,IF(E2=45,K27,IF(E2=40,J27,IF(E2=35,I27,IF(E2=30,H27,IF(E2=25,G27,IF(E2=20,F27,IF(E2=15,E27,IF(E2=10,D27,IF(E2=5,C27,C27))))))))))))))))))))</f>
        <v>0.1375</v>
      </c>
      <c r="Y54" s="13"/>
    </row>
    <row r="55">
      <c r="A55" s="12"/>
      <c r="B55" s="12"/>
      <c r="C55" s="19" t="s">
        <v>36</v>
      </c>
      <c r="D55" s="20">
        <f t="shared" ref="D55:X55" si="3">SUM(D34:D54)</f>
        <v>1</v>
      </c>
      <c r="E55" s="20">
        <f t="shared" si="3"/>
        <v>1</v>
      </c>
      <c r="F55" s="20">
        <f t="shared" si="3"/>
        <v>1</v>
      </c>
      <c r="G55" s="20">
        <f t="shared" si="3"/>
        <v>1</v>
      </c>
      <c r="H55" s="20">
        <f t="shared" si="3"/>
        <v>1</v>
      </c>
      <c r="I55" s="20">
        <f t="shared" si="3"/>
        <v>1</v>
      </c>
      <c r="J55" s="20">
        <f t="shared" si="3"/>
        <v>1</v>
      </c>
      <c r="K55" s="20">
        <f t="shared" si="3"/>
        <v>1</v>
      </c>
      <c r="L55" s="20">
        <f t="shared" si="3"/>
        <v>1</v>
      </c>
      <c r="M55" s="20">
        <f t="shared" si="3"/>
        <v>1</v>
      </c>
      <c r="N55" s="20">
        <f t="shared" si="3"/>
        <v>1</v>
      </c>
      <c r="O55" s="20">
        <f t="shared" si="3"/>
        <v>1</v>
      </c>
      <c r="P55" s="20">
        <f t="shared" si="3"/>
        <v>1</v>
      </c>
      <c r="Q55" s="20">
        <f t="shared" si="3"/>
        <v>1</v>
      </c>
      <c r="R55" s="20">
        <f t="shared" si="3"/>
        <v>1</v>
      </c>
      <c r="S55" s="20">
        <f t="shared" si="3"/>
        <v>1</v>
      </c>
      <c r="T55" s="20">
        <f t="shared" si="3"/>
        <v>1</v>
      </c>
      <c r="U55" s="20">
        <f t="shared" si="3"/>
        <v>1</v>
      </c>
      <c r="V55" s="20">
        <f t="shared" si="3"/>
        <v>1</v>
      </c>
      <c r="W55" s="20">
        <f t="shared" si="3"/>
        <v>1</v>
      </c>
      <c r="X55" s="20">
        <f t="shared" si="3"/>
        <v>1</v>
      </c>
      <c r="Y55" s="13"/>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c r="A57" s="31"/>
      <c r="B57" s="32"/>
      <c r="C57" s="3" t="s">
        <v>13</v>
      </c>
      <c r="D57" s="25">
        <v>5.0</v>
      </c>
      <c r="E57" s="25">
        <v>10.0</v>
      </c>
      <c r="F57" s="25">
        <v>15.0</v>
      </c>
      <c r="G57" s="25">
        <v>20.0</v>
      </c>
      <c r="H57" s="25">
        <v>25.0</v>
      </c>
      <c r="I57" s="25">
        <v>30.0</v>
      </c>
      <c r="J57" s="25">
        <v>35.0</v>
      </c>
      <c r="K57" s="25">
        <v>40.0</v>
      </c>
      <c r="L57" s="25">
        <v>45.0</v>
      </c>
      <c r="M57" s="25">
        <v>50.0</v>
      </c>
      <c r="N57" s="25">
        <v>55.0</v>
      </c>
      <c r="O57" s="25">
        <v>60.0</v>
      </c>
      <c r="P57" s="25">
        <v>65.0</v>
      </c>
      <c r="Q57" s="25">
        <v>70.0</v>
      </c>
      <c r="R57" s="25">
        <v>75.0</v>
      </c>
      <c r="S57" s="25">
        <v>80.0</v>
      </c>
      <c r="T57" s="25">
        <v>85.0</v>
      </c>
      <c r="U57" s="25">
        <v>90.0</v>
      </c>
      <c r="V57" s="25">
        <v>95.0</v>
      </c>
      <c r="W57" s="25">
        <v>100.0</v>
      </c>
      <c r="X57" s="25">
        <v>0.0</v>
      </c>
      <c r="Y57" s="12"/>
    </row>
    <row r="58">
      <c r="A58" s="33"/>
      <c r="B58" s="26" t="s">
        <v>39</v>
      </c>
      <c r="C58" s="34" t="s">
        <v>41</v>
      </c>
      <c r="D58" s="34"/>
      <c r="E58" s="35"/>
      <c r="F58" s="35"/>
      <c r="G58" s="35"/>
      <c r="H58" s="35"/>
      <c r="I58" s="35"/>
      <c r="J58" s="35"/>
      <c r="K58" s="35"/>
      <c r="L58" s="35"/>
      <c r="M58" s="35"/>
      <c r="N58" s="35"/>
      <c r="O58" s="35"/>
      <c r="P58" s="35"/>
      <c r="Q58" s="35"/>
      <c r="R58" s="35"/>
      <c r="S58" s="35"/>
      <c r="T58" s="35"/>
      <c r="U58" s="35"/>
      <c r="V58" s="35"/>
      <c r="W58" s="35"/>
      <c r="X58" s="35"/>
      <c r="Y58" s="33" t="s">
        <v>36</v>
      </c>
    </row>
    <row r="59">
      <c r="A59" s="36"/>
      <c r="B59" s="29">
        <v>5.0</v>
      </c>
      <c r="C59" s="35"/>
      <c r="D59" s="37">
        <f t="shared" ref="D59:X59" si="4">D32*D34</f>
        <v>0</v>
      </c>
      <c r="E59" s="37">
        <f t="shared" si="4"/>
        <v>0</v>
      </c>
      <c r="F59" s="37">
        <f t="shared" si="4"/>
        <v>0</v>
      </c>
      <c r="G59" s="37">
        <f t="shared" si="4"/>
        <v>0</v>
      </c>
      <c r="H59" s="37">
        <f t="shared" si="4"/>
        <v>0</v>
      </c>
      <c r="I59" s="37">
        <f t="shared" si="4"/>
        <v>0</v>
      </c>
      <c r="J59" s="37">
        <f t="shared" si="4"/>
        <v>0</v>
      </c>
      <c r="K59" s="37">
        <f t="shared" si="4"/>
        <v>0</v>
      </c>
      <c r="L59" s="37">
        <f t="shared" si="4"/>
        <v>0</v>
      </c>
      <c r="M59" s="37">
        <f t="shared" si="4"/>
        <v>0</v>
      </c>
      <c r="N59" s="37">
        <f t="shared" si="4"/>
        <v>0</v>
      </c>
      <c r="O59" s="37">
        <f t="shared" si="4"/>
        <v>0</v>
      </c>
      <c r="P59" s="37">
        <f t="shared" si="4"/>
        <v>0</v>
      </c>
      <c r="Q59" s="37">
        <f t="shared" si="4"/>
        <v>0</v>
      </c>
      <c r="R59" s="37">
        <f t="shared" si="4"/>
        <v>0</v>
      </c>
      <c r="S59" s="37">
        <f t="shared" si="4"/>
        <v>0</v>
      </c>
      <c r="T59" s="37">
        <f t="shared" si="4"/>
        <v>0</v>
      </c>
      <c r="U59" s="37">
        <f t="shared" si="4"/>
        <v>0</v>
      </c>
      <c r="V59" s="37">
        <f t="shared" si="4"/>
        <v>0</v>
      </c>
      <c r="W59" s="37">
        <f t="shared" si="4"/>
        <v>0</v>
      </c>
      <c r="X59" s="37">
        <f t="shared" si="4"/>
        <v>0</v>
      </c>
      <c r="Y59" s="36">
        <f t="shared" ref="Y59:Y79" si="6">SUM(D59:X59)</f>
        <v>0</v>
      </c>
    </row>
    <row r="60">
      <c r="A60" s="36"/>
      <c r="B60" s="29">
        <v>10.0</v>
      </c>
      <c r="C60" s="35"/>
      <c r="D60" s="37">
        <f t="shared" ref="D60:X60" si="5">D32*D35</f>
        <v>0</v>
      </c>
      <c r="E60" s="37">
        <f t="shared" si="5"/>
        <v>0.00000625</v>
      </c>
      <c r="F60" s="37">
        <f t="shared" si="5"/>
        <v>0.0000125</v>
      </c>
      <c r="G60" s="37">
        <f t="shared" si="5"/>
        <v>0.00001875</v>
      </c>
      <c r="H60" s="37">
        <f t="shared" si="5"/>
        <v>0.000025</v>
      </c>
      <c r="I60" s="37">
        <f t="shared" si="5"/>
        <v>0.00003125</v>
      </c>
      <c r="J60" s="37">
        <f t="shared" si="5"/>
        <v>0.0000375</v>
      </c>
      <c r="K60" s="37">
        <f t="shared" si="5"/>
        <v>0.00004375</v>
      </c>
      <c r="L60" s="37">
        <f t="shared" si="5"/>
        <v>0.00005</v>
      </c>
      <c r="M60" s="37">
        <f t="shared" si="5"/>
        <v>0.00005625</v>
      </c>
      <c r="N60" s="37">
        <f t="shared" si="5"/>
        <v>0.0000625</v>
      </c>
      <c r="O60" s="37">
        <f t="shared" si="5"/>
        <v>0.00006875</v>
      </c>
      <c r="P60" s="37">
        <f t="shared" si="5"/>
        <v>0.000075</v>
      </c>
      <c r="Q60" s="37">
        <f t="shared" si="5"/>
        <v>0.00020625</v>
      </c>
      <c r="R60" s="37">
        <f t="shared" si="5"/>
        <v>0.00020625</v>
      </c>
      <c r="S60" s="37">
        <f t="shared" si="5"/>
        <v>0.00020625</v>
      </c>
      <c r="T60" s="37">
        <f t="shared" si="5"/>
        <v>0.00020625</v>
      </c>
      <c r="U60" s="37">
        <f t="shared" si="5"/>
        <v>0.00020625</v>
      </c>
      <c r="V60" s="37">
        <f t="shared" si="5"/>
        <v>0.00020625</v>
      </c>
      <c r="W60" s="37">
        <f t="shared" si="5"/>
        <v>0.00020625</v>
      </c>
      <c r="X60" s="37">
        <f t="shared" si="5"/>
        <v>0.00056875</v>
      </c>
      <c r="Y60" s="36">
        <f t="shared" si="6"/>
        <v>0.0025</v>
      </c>
    </row>
    <row r="61">
      <c r="A61" s="36"/>
      <c r="B61" s="29">
        <v>15.0</v>
      </c>
      <c r="C61" s="35"/>
      <c r="D61" s="37">
        <f t="shared" ref="D61:X61" si="7">D32*D36</f>
        <v>0</v>
      </c>
      <c r="E61" s="37">
        <f t="shared" si="7"/>
        <v>0.0000125</v>
      </c>
      <c r="F61" s="37">
        <f t="shared" si="7"/>
        <v>0.000025</v>
      </c>
      <c r="G61" s="37">
        <f t="shared" si="7"/>
        <v>0.0000375</v>
      </c>
      <c r="H61" s="37">
        <f t="shared" si="7"/>
        <v>0.00005</v>
      </c>
      <c r="I61" s="37">
        <f t="shared" si="7"/>
        <v>0.0000625</v>
      </c>
      <c r="J61" s="37">
        <f t="shared" si="7"/>
        <v>0.000075</v>
      </c>
      <c r="K61" s="37">
        <f t="shared" si="7"/>
        <v>0.0000875</v>
      </c>
      <c r="L61" s="37">
        <f t="shared" si="7"/>
        <v>0.0001</v>
      </c>
      <c r="M61" s="37">
        <f t="shared" si="7"/>
        <v>0.0001125</v>
      </c>
      <c r="N61" s="37">
        <f t="shared" si="7"/>
        <v>0.000125</v>
      </c>
      <c r="O61" s="37">
        <f t="shared" si="7"/>
        <v>0.0001375</v>
      </c>
      <c r="P61" s="37">
        <f t="shared" si="7"/>
        <v>0.00015</v>
      </c>
      <c r="Q61" s="37">
        <f t="shared" si="7"/>
        <v>0.0004125</v>
      </c>
      <c r="R61" s="37">
        <f t="shared" si="7"/>
        <v>0.0004125</v>
      </c>
      <c r="S61" s="37">
        <f t="shared" si="7"/>
        <v>0.0004125</v>
      </c>
      <c r="T61" s="37">
        <f t="shared" si="7"/>
        <v>0.0004125</v>
      </c>
      <c r="U61" s="37">
        <f t="shared" si="7"/>
        <v>0.0004125</v>
      </c>
      <c r="V61" s="37">
        <f t="shared" si="7"/>
        <v>0.0004125</v>
      </c>
      <c r="W61" s="37">
        <f t="shared" si="7"/>
        <v>0.0004125</v>
      </c>
      <c r="X61" s="37">
        <f t="shared" si="7"/>
        <v>0.0011375</v>
      </c>
      <c r="Y61" s="36">
        <f t="shared" si="6"/>
        <v>0.005</v>
      </c>
    </row>
    <row r="62">
      <c r="A62" s="36"/>
      <c r="B62" s="29">
        <v>20.0</v>
      </c>
      <c r="C62" s="35"/>
      <c r="D62" s="37">
        <f t="shared" ref="D62:X62" si="8">D32*D37</f>
        <v>0</v>
      </c>
      <c r="E62" s="37">
        <f t="shared" si="8"/>
        <v>0.00001875</v>
      </c>
      <c r="F62" s="37">
        <f t="shared" si="8"/>
        <v>0.0000375</v>
      </c>
      <c r="G62" s="37">
        <f t="shared" si="8"/>
        <v>0.00005625</v>
      </c>
      <c r="H62" s="37">
        <f t="shared" si="8"/>
        <v>0.000075</v>
      </c>
      <c r="I62" s="37">
        <f t="shared" si="8"/>
        <v>0.00009375</v>
      </c>
      <c r="J62" s="37">
        <f t="shared" si="8"/>
        <v>0.0001125</v>
      </c>
      <c r="K62" s="37">
        <f t="shared" si="8"/>
        <v>0.00013125</v>
      </c>
      <c r="L62" s="37">
        <f t="shared" si="8"/>
        <v>0.00015</v>
      </c>
      <c r="M62" s="37">
        <f t="shared" si="8"/>
        <v>0.00016875</v>
      </c>
      <c r="N62" s="37">
        <f t="shared" si="8"/>
        <v>0.0001875</v>
      </c>
      <c r="O62" s="37">
        <f t="shared" si="8"/>
        <v>0.00020625</v>
      </c>
      <c r="P62" s="37">
        <f t="shared" si="8"/>
        <v>0.000225</v>
      </c>
      <c r="Q62" s="37">
        <f t="shared" si="8"/>
        <v>0.00061875</v>
      </c>
      <c r="R62" s="37">
        <f t="shared" si="8"/>
        <v>0.00061875</v>
      </c>
      <c r="S62" s="37">
        <f t="shared" si="8"/>
        <v>0.00061875</v>
      </c>
      <c r="T62" s="37">
        <f t="shared" si="8"/>
        <v>0.00061875</v>
      </c>
      <c r="U62" s="37">
        <f t="shared" si="8"/>
        <v>0.00061875</v>
      </c>
      <c r="V62" s="37">
        <f t="shared" si="8"/>
        <v>0.00061875</v>
      </c>
      <c r="W62" s="37">
        <f t="shared" si="8"/>
        <v>0.00061875</v>
      </c>
      <c r="X62" s="37">
        <f t="shared" si="8"/>
        <v>0.00170625</v>
      </c>
      <c r="Y62" s="36">
        <f t="shared" si="6"/>
        <v>0.0075</v>
      </c>
    </row>
    <row r="63">
      <c r="A63" s="36"/>
      <c r="B63" s="29">
        <v>25.0</v>
      </c>
      <c r="C63" s="35"/>
      <c r="D63" s="37">
        <f t="shared" ref="D63:X63" si="9">D32*D38</f>
        <v>0</v>
      </c>
      <c r="E63" s="37">
        <f t="shared" si="9"/>
        <v>0.000025</v>
      </c>
      <c r="F63" s="37">
        <f t="shared" si="9"/>
        <v>0.00005</v>
      </c>
      <c r="G63" s="37">
        <f t="shared" si="9"/>
        <v>0.000075</v>
      </c>
      <c r="H63" s="37">
        <f t="shared" si="9"/>
        <v>0.0001</v>
      </c>
      <c r="I63" s="37">
        <f t="shared" si="9"/>
        <v>0.000125</v>
      </c>
      <c r="J63" s="37">
        <f t="shared" si="9"/>
        <v>0.00015</v>
      </c>
      <c r="K63" s="37">
        <f t="shared" si="9"/>
        <v>0.000175</v>
      </c>
      <c r="L63" s="37">
        <f t="shared" si="9"/>
        <v>0.0002</v>
      </c>
      <c r="M63" s="37">
        <f t="shared" si="9"/>
        <v>0.000225</v>
      </c>
      <c r="N63" s="37">
        <f t="shared" si="9"/>
        <v>0.00025</v>
      </c>
      <c r="O63" s="37">
        <f t="shared" si="9"/>
        <v>0.000275</v>
      </c>
      <c r="P63" s="37">
        <f t="shared" si="9"/>
        <v>0.0003</v>
      </c>
      <c r="Q63" s="37">
        <f t="shared" si="9"/>
        <v>0.000825</v>
      </c>
      <c r="R63" s="37">
        <f t="shared" si="9"/>
        <v>0.000825</v>
      </c>
      <c r="S63" s="37">
        <f t="shared" si="9"/>
        <v>0.000825</v>
      </c>
      <c r="T63" s="37">
        <f t="shared" si="9"/>
        <v>0.000825</v>
      </c>
      <c r="U63" s="37">
        <f t="shared" si="9"/>
        <v>0.000825</v>
      </c>
      <c r="V63" s="37">
        <f t="shared" si="9"/>
        <v>0.000825</v>
      </c>
      <c r="W63" s="37">
        <f t="shared" si="9"/>
        <v>0.000825</v>
      </c>
      <c r="X63" s="37">
        <f t="shared" si="9"/>
        <v>0.002275</v>
      </c>
      <c r="Y63" s="36">
        <f t="shared" si="6"/>
        <v>0.01</v>
      </c>
    </row>
    <row r="64">
      <c r="A64" s="36"/>
      <c r="B64" s="29">
        <v>30.0</v>
      </c>
      <c r="C64" s="35"/>
      <c r="D64" s="37">
        <f t="shared" ref="D64:X64" si="10">D32*D39</f>
        <v>0</v>
      </c>
      <c r="E64" s="37">
        <f t="shared" si="10"/>
        <v>0.00003125</v>
      </c>
      <c r="F64" s="37">
        <f t="shared" si="10"/>
        <v>0.0000625</v>
      </c>
      <c r="G64" s="37">
        <f t="shared" si="10"/>
        <v>0.00009375</v>
      </c>
      <c r="H64" s="37">
        <f t="shared" si="10"/>
        <v>0.000125</v>
      </c>
      <c r="I64" s="37">
        <f t="shared" si="10"/>
        <v>0.00015625</v>
      </c>
      <c r="J64" s="37">
        <f t="shared" si="10"/>
        <v>0.0001875</v>
      </c>
      <c r="K64" s="37">
        <f t="shared" si="10"/>
        <v>0.00021875</v>
      </c>
      <c r="L64" s="37">
        <f t="shared" si="10"/>
        <v>0.00025</v>
      </c>
      <c r="M64" s="37">
        <f t="shared" si="10"/>
        <v>0.00028125</v>
      </c>
      <c r="N64" s="37">
        <f t="shared" si="10"/>
        <v>0.0003125</v>
      </c>
      <c r="O64" s="37">
        <f t="shared" si="10"/>
        <v>0.00034375</v>
      </c>
      <c r="P64" s="37">
        <f t="shared" si="10"/>
        <v>0.000375</v>
      </c>
      <c r="Q64" s="37">
        <f t="shared" si="10"/>
        <v>0.00103125</v>
      </c>
      <c r="R64" s="37">
        <f t="shared" si="10"/>
        <v>0.00103125</v>
      </c>
      <c r="S64" s="37">
        <f t="shared" si="10"/>
        <v>0.00103125</v>
      </c>
      <c r="T64" s="37">
        <f t="shared" si="10"/>
        <v>0.00103125</v>
      </c>
      <c r="U64" s="37">
        <f t="shared" si="10"/>
        <v>0.00103125</v>
      </c>
      <c r="V64" s="37">
        <f t="shared" si="10"/>
        <v>0.00103125</v>
      </c>
      <c r="W64" s="37">
        <f t="shared" si="10"/>
        <v>0.00103125</v>
      </c>
      <c r="X64" s="37">
        <f t="shared" si="10"/>
        <v>0.00284375</v>
      </c>
      <c r="Y64" s="36">
        <f t="shared" si="6"/>
        <v>0.0125</v>
      </c>
    </row>
    <row r="65">
      <c r="A65" s="36"/>
      <c r="B65" s="29">
        <v>35.0</v>
      </c>
      <c r="C65" s="35"/>
      <c r="D65" s="37">
        <f t="shared" ref="D65:X65" si="11">D32*D40</f>
        <v>0</v>
      </c>
      <c r="E65" s="37">
        <f t="shared" si="11"/>
        <v>0.0000375</v>
      </c>
      <c r="F65" s="37">
        <f t="shared" si="11"/>
        <v>0.000075</v>
      </c>
      <c r="G65" s="37">
        <f t="shared" si="11"/>
        <v>0.0001125</v>
      </c>
      <c r="H65" s="37">
        <f t="shared" si="11"/>
        <v>0.00015</v>
      </c>
      <c r="I65" s="37">
        <f t="shared" si="11"/>
        <v>0.0001875</v>
      </c>
      <c r="J65" s="37">
        <f t="shared" si="11"/>
        <v>0.000225</v>
      </c>
      <c r="K65" s="37">
        <f t="shared" si="11"/>
        <v>0.0002625</v>
      </c>
      <c r="L65" s="37">
        <f t="shared" si="11"/>
        <v>0.0003</v>
      </c>
      <c r="M65" s="37">
        <f t="shared" si="11"/>
        <v>0.0003375</v>
      </c>
      <c r="N65" s="37">
        <f t="shared" si="11"/>
        <v>0.000375</v>
      </c>
      <c r="O65" s="37">
        <f t="shared" si="11"/>
        <v>0.0004125</v>
      </c>
      <c r="P65" s="37">
        <f t="shared" si="11"/>
        <v>0.00045</v>
      </c>
      <c r="Q65" s="37">
        <f t="shared" si="11"/>
        <v>0.0012375</v>
      </c>
      <c r="R65" s="37">
        <f t="shared" si="11"/>
        <v>0.0012375</v>
      </c>
      <c r="S65" s="37">
        <f t="shared" si="11"/>
        <v>0.0012375</v>
      </c>
      <c r="T65" s="37">
        <f t="shared" si="11"/>
        <v>0.0012375</v>
      </c>
      <c r="U65" s="37">
        <f t="shared" si="11"/>
        <v>0.0012375</v>
      </c>
      <c r="V65" s="37">
        <f t="shared" si="11"/>
        <v>0.0012375</v>
      </c>
      <c r="W65" s="37">
        <f t="shared" si="11"/>
        <v>0.0012375</v>
      </c>
      <c r="X65" s="37">
        <f t="shared" si="11"/>
        <v>0.0034125</v>
      </c>
      <c r="Y65" s="36">
        <f t="shared" si="6"/>
        <v>0.015</v>
      </c>
    </row>
    <row r="66">
      <c r="A66" s="36"/>
      <c r="B66" s="29">
        <v>40.0</v>
      </c>
      <c r="C66" s="35"/>
      <c r="D66" s="37">
        <f t="shared" ref="D66:X66" si="12">D32*D41</f>
        <v>0</v>
      </c>
      <c r="E66" s="37">
        <f t="shared" si="12"/>
        <v>0.00004375</v>
      </c>
      <c r="F66" s="37">
        <f t="shared" si="12"/>
        <v>0.0000875</v>
      </c>
      <c r="G66" s="37">
        <f t="shared" si="12"/>
        <v>0.00013125</v>
      </c>
      <c r="H66" s="37">
        <f t="shared" si="12"/>
        <v>0.000175</v>
      </c>
      <c r="I66" s="37">
        <f t="shared" si="12"/>
        <v>0.00021875</v>
      </c>
      <c r="J66" s="37">
        <f t="shared" si="12"/>
        <v>0.0002625</v>
      </c>
      <c r="K66" s="37">
        <f t="shared" si="12"/>
        <v>0.00030625</v>
      </c>
      <c r="L66" s="37">
        <f t="shared" si="12"/>
        <v>0.00035</v>
      </c>
      <c r="M66" s="37">
        <f t="shared" si="12"/>
        <v>0.00039375</v>
      </c>
      <c r="N66" s="37">
        <f t="shared" si="12"/>
        <v>0.0004375</v>
      </c>
      <c r="O66" s="37">
        <f t="shared" si="12"/>
        <v>0.00048125</v>
      </c>
      <c r="P66" s="37">
        <f t="shared" si="12"/>
        <v>0.000525</v>
      </c>
      <c r="Q66" s="37">
        <f t="shared" si="12"/>
        <v>0.00144375</v>
      </c>
      <c r="R66" s="37">
        <f t="shared" si="12"/>
        <v>0.00144375</v>
      </c>
      <c r="S66" s="37">
        <f t="shared" si="12"/>
        <v>0.00144375</v>
      </c>
      <c r="T66" s="37">
        <f t="shared" si="12"/>
        <v>0.00144375</v>
      </c>
      <c r="U66" s="37">
        <f t="shared" si="12"/>
        <v>0.00144375</v>
      </c>
      <c r="V66" s="37">
        <f t="shared" si="12"/>
        <v>0.00144375</v>
      </c>
      <c r="W66" s="37">
        <f t="shared" si="12"/>
        <v>0.00144375</v>
      </c>
      <c r="X66" s="37">
        <f t="shared" si="12"/>
        <v>0.00398125</v>
      </c>
      <c r="Y66" s="36">
        <f t="shared" si="6"/>
        <v>0.0175</v>
      </c>
    </row>
    <row r="67">
      <c r="A67" s="36"/>
      <c r="B67" s="29">
        <v>45.0</v>
      </c>
      <c r="C67" s="35"/>
      <c r="D67" s="37">
        <f t="shared" ref="D67:X67" si="13">D32*D42</f>
        <v>0</v>
      </c>
      <c r="E67" s="37">
        <f t="shared" si="13"/>
        <v>0.00005</v>
      </c>
      <c r="F67" s="37">
        <f t="shared" si="13"/>
        <v>0.0001</v>
      </c>
      <c r="G67" s="37">
        <f t="shared" si="13"/>
        <v>0.00015</v>
      </c>
      <c r="H67" s="37">
        <f t="shared" si="13"/>
        <v>0.0002</v>
      </c>
      <c r="I67" s="37">
        <f t="shared" si="13"/>
        <v>0.00025</v>
      </c>
      <c r="J67" s="37">
        <f t="shared" si="13"/>
        <v>0.0003</v>
      </c>
      <c r="K67" s="37">
        <f t="shared" si="13"/>
        <v>0.00035</v>
      </c>
      <c r="L67" s="37">
        <f t="shared" si="13"/>
        <v>0.0004</v>
      </c>
      <c r="M67" s="37">
        <f t="shared" si="13"/>
        <v>0.00045</v>
      </c>
      <c r="N67" s="37">
        <f t="shared" si="13"/>
        <v>0.0005</v>
      </c>
      <c r="O67" s="37">
        <f t="shared" si="13"/>
        <v>0.00055</v>
      </c>
      <c r="P67" s="37">
        <f t="shared" si="13"/>
        <v>0.0006</v>
      </c>
      <c r="Q67" s="37">
        <f t="shared" si="13"/>
        <v>0.00165</v>
      </c>
      <c r="R67" s="37">
        <f t="shared" si="13"/>
        <v>0.00165</v>
      </c>
      <c r="S67" s="37">
        <f t="shared" si="13"/>
        <v>0.00165</v>
      </c>
      <c r="T67" s="37">
        <f t="shared" si="13"/>
        <v>0.00165</v>
      </c>
      <c r="U67" s="37">
        <f t="shared" si="13"/>
        <v>0.00165</v>
      </c>
      <c r="V67" s="37">
        <f t="shared" si="13"/>
        <v>0.00165</v>
      </c>
      <c r="W67" s="37">
        <f t="shared" si="13"/>
        <v>0.00165</v>
      </c>
      <c r="X67" s="37">
        <f t="shared" si="13"/>
        <v>0.00455</v>
      </c>
      <c r="Y67" s="36">
        <f t="shared" si="6"/>
        <v>0.02</v>
      </c>
    </row>
    <row r="68">
      <c r="A68" s="36"/>
      <c r="B68" s="29">
        <v>50.0</v>
      </c>
      <c r="C68" s="35"/>
      <c r="D68" s="37">
        <f t="shared" ref="D68:X68" si="14">D32*D43</f>
        <v>0</v>
      </c>
      <c r="E68" s="37">
        <f t="shared" si="14"/>
        <v>0.00005625</v>
      </c>
      <c r="F68" s="37">
        <f t="shared" si="14"/>
        <v>0.0001125</v>
      </c>
      <c r="G68" s="37">
        <f t="shared" si="14"/>
        <v>0.00016875</v>
      </c>
      <c r="H68" s="37">
        <f t="shared" si="14"/>
        <v>0.000225</v>
      </c>
      <c r="I68" s="37">
        <f t="shared" si="14"/>
        <v>0.00028125</v>
      </c>
      <c r="J68" s="37">
        <f t="shared" si="14"/>
        <v>0.0003375</v>
      </c>
      <c r="K68" s="37">
        <f t="shared" si="14"/>
        <v>0.00039375</v>
      </c>
      <c r="L68" s="37">
        <f t="shared" si="14"/>
        <v>0.00045</v>
      </c>
      <c r="M68" s="37">
        <f t="shared" si="14"/>
        <v>0.00050625</v>
      </c>
      <c r="N68" s="37">
        <f t="shared" si="14"/>
        <v>0.0005625</v>
      </c>
      <c r="O68" s="37">
        <f t="shared" si="14"/>
        <v>0.00061875</v>
      </c>
      <c r="P68" s="37">
        <f t="shared" si="14"/>
        <v>0.000675</v>
      </c>
      <c r="Q68" s="37">
        <f t="shared" si="14"/>
        <v>0.00185625</v>
      </c>
      <c r="R68" s="37">
        <f t="shared" si="14"/>
        <v>0.00185625</v>
      </c>
      <c r="S68" s="37">
        <f t="shared" si="14"/>
        <v>0.00185625</v>
      </c>
      <c r="T68" s="37">
        <f t="shared" si="14"/>
        <v>0.00185625</v>
      </c>
      <c r="U68" s="37">
        <f t="shared" si="14"/>
        <v>0.00185625</v>
      </c>
      <c r="V68" s="37">
        <f t="shared" si="14"/>
        <v>0.00185625</v>
      </c>
      <c r="W68" s="37">
        <f t="shared" si="14"/>
        <v>0.00185625</v>
      </c>
      <c r="X68" s="37">
        <f t="shared" si="14"/>
        <v>0.00511875</v>
      </c>
      <c r="Y68" s="36">
        <f t="shared" si="6"/>
        <v>0.0225</v>
      </c>
    </row>
    <row r="69">
      <c r="A69" s="36"/>
      <c r="B69" s="29">
        <v>55.0</v>
      </c>
      <c r="C69" s="35"/>
      <c r="D69" s="37">
        <f t="shared" ref="D69:X69" si="15">D32*D44</f>
        <v>0</v>
      </c>
      <c r="E69" s="37">
        <f t="shared" si="15"/>
        <v>0.0001875</v>
      </c>
      <c r="F69" s="37">
        <f t="shared" si="15"/>
        <v>0.000375</v>
      </c>
      <c r="G69" s="37">
        <f t="shared" si="15"/>
        <v>0.0005625</v>
      </c>
      <c r="H69" s="37">
        <f t="shared" si="15"/>
        <v>0.00075</v>
      </c>
      <c r="I69" s="37">
        <f t="shared" si="15"/>
        <v>0.0009375</v>
      </c>
      <c r="J69" s="37">
        <f t="shared" si="15"/>
        <v>0.001125</v>
      </c>
      <c r="K69" s="37">
        <f t="shared" si="15"/>
        <v>0.0013125</v>
      </c>
      <c r="L69" s="37">
        <f t="shared" si="15"/>
        <v>0.0015</v>
      </c>
      <c r="M69" s="37">
        <f t="shared" si="15"/>
        <v>0.0016875</v>
      </c>
      <c r="N69" s="37">
        <f t="shared" si="15"/>
        <v>0.000625</v>
      </c>
      <c r="O69" s="37">
        <f t="shared" si="15"/>
        <v>0.0006875</v>
      </c>
      <c r="P69" s="37">
        <f t="shared" si="15"/>
        <v>0.00075</v>
      </c>
      <c r="Q69" s="37">
        <f t="shared" si="15"/>
        <v>0.0020625</v>
      </c>
      <c r="R69" s="37">
        <f t="shared" si="15"/>
        <v>0.0020625</v>
      </c>
      <c r="S69" s="37">
        <f t="shared" si="15"/>
        <v>0.0020625</v>
      </c>
      <c r="T69" s="37">
        <f t="shared" si="15"/>
        <v>0.0020625</v>
      </c>
      <c r="U69" s="37">
        <f t="shared" si="15"/>
        <v>0.0020625</v>
      </c>
      <c r="V69" s="37">
        <f t="shared" si="15"/>
        <v>0.0020625</v>
      </c>
      <c r="W69" s="37">
        <f t="shared" si="15"/>
        <v>0.0020625</v>
      </c>
      <c r="X69" s="37">
        <f t="shared" si="15"/>
        <v>0.0170625</v>
      </c>
      <c r="Y69" s="36">
        <f t="shared" si="6"/>
        <v>0.042</v>
      </c>
    </row>
    <row r="70">
      <c r="A70" s="36"/>
      <c r="B70" s="29">
        <v>60.0</v>
      </c>
      <c r="C70" s="35"/>
      <c r="D70" s="37">
        <f t="shared" ref="D70:X70" si="16">D32*D45</f>
        <v>0</v>
      </c>
      <c r="E70" s="37">
        <f t="shared" si="16"/>
        <v>0.0001875</v>
      </c>
      <c r="F70" s="37">
        <f t="shared" si="16"/>
        <v>0.000375</v>
      </c>
      <c r="G70" s="37">
        <f t="shared" si="16"/>
        <v>0.0005625</v>
      </c>
      <c r="H70" s="37">
        <f t="shared" si="16"/>
        <v>0.00075</v>
      </c>
      <c r="I70" s="37">
        <f t="shared" si="16"/>
        <v>0.0009375</v>
      </c>
      <c r="J70" s="37">
        <f t="shared" si="16"/>
        <v>0.001125</v>
      </c>
      <c r="K70" s="37">
        <f t="shared" si="16"/>
        <v>0.0013125</v>
      </c>
      <c r="L70" s="37">
        <f t="shared" si="16"/>
        <v>0.0015</v>
      </c>
      <c r="M70" s="37">
        <f t="shared" si="16"/>
        <v>0.0016875</v>
      </c>
      <c r="N70" s="37">
        <f t="shared" si="16"/>
        <v>0.0019375</v>
      </c>
      <c r="O70" s="37">
        <f t="shared" si="16"/>
        <v>0.00075625</v>
      </c>
      <c r="P70" s="37">
        <f t="shared" si="16"/>
        <v>0.000825</v>
      </c>
      <c r="Q70" s="37">
        <f t="shared" si="16"/>
        <v>0.00226875</v>
      </c>
      <c r="R70" s="37">
        <f t="shared" si="16"/>
        <v>0.00226875</v>
      </c>
      <c r="S70" s="37">
        <f t="shared" si="16"/>
        <v>0.00226875</v>
      </c>
      <c r="T70" s="37">
        <f t="shared" si="16"/>
        <v>0.00226875</v>
      </c>
      <c r="U70" s="37">
        <f t="shared" si="16"/>
        <v>0.00226875</v>
      </c>
      <c r="V70" s="37">
        <f t="shared" si="16"/>
        <v>0.00226875</v>
      </c>
      <c r="W70" s="37">
        <f t="shared" si="16"/>
        <v>0.00226875</v>
      </c>
      <c r="X70" s="37">
        <f t="shared" si="16"/>
        <v>0.0170625</v>
      </c>
      <c r="Y70" s="36">
        <f t="shared" si="6"/>
        <v>0.0449</v>
      </c>
    </row>
    <row r="71">
      <c r="A71" s="36"/>
      <c r="B71" s="29">
        <v>65.0</v>
      </c>
      <c r="C71" s="35"/>
      <c r="D71" s="37">
        <f t="shared" ref="D71:X71" si="17">D32*D46</f>
        <v>0</v>
      </c>
      <c r="E71" s="37">
        <f t="shared" si="17"/>
        <v>0.0001875</v>
      </c>
      <c r="F71" s="37">
        <f t="shared" si="17"/>
        <v>0.000375</v>
      </c>
      <c r="G71" s="37">
        <f t="shared" si="17"/>
        <v>0.0005625</v>
      </c>
      <c r="H71" s="37">
        <f t="shared" si="17"/>
        <v>0.00075</v>
      </c>
      <c r="I71" s="37">
        <f t="shared" si="17"/>
        <v>0.0009375</v>
      </c>
      <c r="J71" s="37">
        <f t="shared" si="17"/>
        <v>0.001125</v>
      </c>
      <c r="K71" s="37">
        <f t="shared" si="17"/>
        <v>0.0013125</v>
      </c>
      <c r="L71" s="37">
        <f t="shared" si="17"/>
        <v>0.0015</v>
      </c>
      <c r="M71" s="37">
        <f t="shared" si="17"/>
        <v>0.0016875</v>
      </c>
      <c r="N71" s="37">
        <f t="shared" si="17"/>
        <v>0.0019375</v>
      </c>
      <c r="O71" s="37">
        <f t="shared" si="17"/>
        <v>0.0022</v>
      </c>
      <c r="P71" s="37">
        <f t="shared" si="17"/>
        <v>0.0009</v>
      </c>
      <c r="Q71" s="37">
        <f t="shared" si="17"/>
        <v>0.002475</v>
      </c>
      <c r="R71" s="37">
        <f t="shared" si="17"/>
        <v>0.002475</v>
      </c>
      <c r="S71" s="37">
        <f t="shared" si="17"/>
        <v>0.002475</v>
      </c>
      <c r="T71" s="37">
        <f t="shared" si="17"/>
        <v>0.002475</v>
      </c>
      <c r="U71" s="37">
        <f t="shared" si="17"/>
        <v>0.002475</v>
      </c>
      <c r="V71" s="37">
        <f t="shared" si="17"/>
        <v>0.002475</v>
      </c>
      <c r="W71" s="37">
        <f t="shared" si="17"/>
        <v>0.002475</v>
      </c>
      <c r="X71" s="37">
        <f t="shared" si="17"/>
        <v>0.0170625</v>
      </c>
      <c r="Y71" s="36">
        <f t="shared" si="6"/>
        <v>0.0478625</v>
      </c>
    </row>
    <row r="72">
      <c r="A72" s="36"/>
      <c r="B72" s="29">
        <v>70.0</v>
      </c>
      <c r="C72" s="35"/>
      <c r="D72" s="37">
        <f t="shared" ref="D72:X72" si="18">D32*D47</f>
        <v>0</v>
      </c>
      <c r="E72" s="37">
        <f t="shared" si="18"/>
        <v>0.0001875</v>
      </c>
      <c r="F72" s="37">
        <f t="shared" si="18"/>
        <v>0.000375</v>
      </c>
      <c r="G72" s="37">
        <f t="shared" si="18"/>
        <v>0.0005625</v>
      </c>
      <c r="H72" s="37">
        <f t="shared" si="18"/>
        <v>0.00075</v>
      </c>
      <c r="I72" s="37">
        <f t="shared" si="18"/>
        <v>0.0009375</v>
      </c>
      <c r="J72" s="37">
        <f t="shared" si="18"/>
        <v>0.001125</v>
      </c>
      <c r="K72" s="37">
        <f t="shared" si="18"/>
        <v>0.0013125</v>
      </c>
      <c r="L72" s="37">
        <f t="shared" si="18"/>
        <v>0.0015</v>
      </c>
      <c r="M72" s="37">
        <f t="shared" si="18"/>
        <v>0.0016875</v>
      </c>
      <c r="N72" s="37">
        <f t="shared" si="18"/>
        <v>0.0019375</v>
      </c>
      <c r="O72" s="37">
        <f t="shared" si="18"/>
        <v>0.0022</v>
      </c>
      <c r="P72" s="37">
        <f t="shared" si="18"/>
        <v>0.002475</v>
      </c>
      <c r="Q72" s="37">
        <f t="shared" si="18"/>
        <v>0.00680625</v>
      </c>
      <c r="R72" s="37">
        <f t="shared" si="18"/>
        <v>0.00268125</v>
      </c>
      <c r="S72" s="37">
        <f t="shared" si="18"/>
        <v>0.00268125</v>
      </c>
      <c r="T72" s="37">
        <f t="shared" si="18"/>
        <v>0.00268125</v>
      </c>
      <c r="U72" s="37">
        <f t="shared" si="18"/>
        <v>0.00268125</v>
      </c>
      <c r="V72" s="37">
        <f t="shared" si="18"/>
        <v>0.00268125</v>
      </c>
      <c r="W72" s="37">
        <f t="shared" si="18"/>
        <v>0.00268125</v>
      </c>
      <c r="X72" s="37">
        <f t="shared" si="18"/>
        <v>0.0170625</v>
      </c>
      <c r="Y72" s="36">
        <f t="shared" si="6"/>
        <v>0.05500625</v>
      </c>
    </row>
    <row r="73">
      <c r="A73" s="36"/>
      <c r="B73" s="29">
        <v>75.0</v>
      </c>
      <c r="C73" s="35"/>
      <c r="D73" s="37">
        <f t="shared" ref="D73:X73" si="19">D32*D48</f>
        <v>0</v>
      </c>
      <c r="E73" s="37">
        <f t="shared" si="19"/>
        <v>0.0001875</v>
      </c>
      <c r="F73" s="37">
        <f t="shared" si="19"/>
        <v>0.000375</v>
      </c>
      <c r="G73" s="37">
        <f t="shared" si="19"/>
        <v>0.0005625</v>
      </c>
      <c r="H73" s="37">
        <f t="shared" si="19"/>
        <v>0.00075</v>
      </c>
      <c r="I73" s="37">
        <f t="shared" si="19"/>
        <v>0.0009375</v>
      </c>
      <c r="J73" s="37">
        <f t="shared" si="19"/>
        <v>0.001125</v>
      </c>
      <c r="K73" s="37">
        <f t="shared" si="19"/>
        <v>0.0013125</v>
      </c>
      <c r="L73" s="37">
        <f t="shared" si="19"/>
        <v>0.0015</v>
      </c>
      <c r="M73" s="37">
        <f t="shared" si="19"/>
        <v>0.0016875</v>
      </c>
      <c r="N73" s="37">
        <f t="shared" si="19"/>
        <v>0.0019375</v>
      </c>
      <c r="O73" s="37">
        <f t="shared" si="19"/>
        <v>0.0022</v>
      </c>
      <c r="P73" s="37">
        <f t="shared" si="19"/>
        <v>0.002475</v>
      </c>
      <c r="Q73" s="37">
        <f t="shared" si="19"/>
        <v>0.00680625</v>
      </c>
      <c r="R73" s="37">
        <f t="shared" si="19"/>
        <v>0.0070125</v>
      </c>
      <c r="S73" s="37">
        <f t="shared" si="19"/>
        <v>0.0028875</v>
      </c>
      <c r="T73" s="37">
        <f t="shared" si="19"/>
        <v>0.0028875</v>
      </c>
      <c r="U73" s="37">
        <f t="shared" si="19"/>
        <v>0.0028875</v>
      </c>
      <c r="V73" s="37">
        <f t="shared" si="19"/>
        <v>0.0028875</v>
      </c>
      <c r="W73" s="37">
        <f t="shared" si="19"/>
        <v>0.0028875</v>
      </c>
      <c r="X73" s="37">
        <f t="shared" si="19"/>
        <v>0.0170625</v>
      </c>
      <c r="Y73" s="36">
        <f t="shared" si="6"/>
        <v>0.06036875</v>
      </c>
    </row>
    <row r="74">
      <c r="A74" s="36"/>
      <c r="B74" s="29">
        <v>80.0</v>
      </c>
      <c r="C74" s="35"/>
      <c r="D74" s="37">
        <f t="shared" ref="D74:X74" si="20">D32*D49</f>
        <v>0</v>
      </c>
      <c r="E74" s="37">
        <f t="shared" si="20"/>
        <v>0.0001875</v>
      </c>
      <c r="F74" s="37">
        <f t="shared" si="20"/>
        <v>0.000375</v>
      </c>
      <c r="G74" s="37">
        <f t="shared" si="20"/>
        <v>0.0005625</v>
      </c>
      <c r="H74" s="37">
        <f t="shared" si="20"/>
        <v>0.00075</v>
      </c>
      <c r="I74" s="37">
        <f t="shared" si="20"/>
        <v>0.0009375</v>
      </c>
      <c r="J74" s="37">
        <f t="shared" si="20"/>
        <v>0.001125</v>
      </c>
      <c r="K74" s="37">
        <f t="shared" si="20"/>
        <v>0.0013125</v>
      </c>
      <c r="L74" s="37">
        <f t="shared" si="20"/>
        <v>0.0015</v>
      </c>
      <c r="M74" s="37">
        <f t="shared" si="20"/>
        <v>0.0016875</v>
      </c>
      <c r="N74" s="37">
        <f t="shared" si="20"/>
        <v>0.0019375</v>
      </c>
      <c r="O74" s="37">
        <f t="shared" si="20"/>
        <v>0.0022</v>
      </c>
      <c r="P74" s="37">
        <f t="shared" si="20"/>
        <v>0.002475</v>
      </c>
      <c r="Q74" s="37">
        <f t="shared" si="20"/>
        <v>0.00680625</v>
      </c>
      <c r="R74" s="37">
        <f t="shared" si="20"/>
        <v>0.0070125</v>
      </c>
      <c r="S74" s="37">
        <f t="shared" si="20"/>
        <v>0.00721875</v>
      </c>
      <c r="T74" s="37">
        <f t="shared" si="20"/>
        <v>0.00309375</v>
      </c>
      <c r="U74" s="37">
        <f t="shared" si="20"/>
        <v>0.00309375</v>
      </c>
      <c r="V74" s="37">
        <f t="shared" si="20"/>
        <v>0.00309375</v>
      </c>
      <c r="W74" s="37">
        <f t="shared" si="20"/>
        <v>0.00309375</v>
      </c>
      <c r="X74" s="37">
        <f t="shared" si="20"/>
        <v>0.0170625</v>
      </c>
      <c r="Y74" s="36">
        <f t="shared" si="6"/>
        <v>0.065525</v>
      </c>
    </row>
    <row r="75">
      <c r="A75" s="36"/>
      <c r="B75" s="29">
        <v>85.0</v>
      </c>
      <c r="C75" s="35"/>
      <c r="D75" s="37">
        <f t="shared" ref="D75:X75" si="21">D32*D50</f>
        <v>0</v>
      </c>
      <c r="E75" s="37">
        <f t="shared" si="21"/>
        <v>0.0001875</v>
      </c>
      <c r="F75" s="37">
        <f t="shared" si="21"/>
        <v>0.000375</v>
      </c>
      <c r="G75" s="37">
        <f t="shared" si="21"/>
        <v>0.0005625</v>
      </c>
      <c r="H75" s="37">
        <f t="shared" si="21"/>
        <v>0.00075</v>
      </c>
      <c r="I75" s="37">
        <f t="shared" si="21"/>
        <v>0.0009375</v>
      </c>
      <c r="J75" s="37">
        <f t="shared" si="21"/>
        <v>0.001125</v>
      </c>
      <c r="K75" s="37">
        <f t="shared" si="21"/>
        <v>0.0013125</v>
      </c>
      <c r="L75" s="37">
        <f t="shared" si="21"/>
        <v>0.0015</v>
      </c>
      <c r="M75" s="37">
        <f t="shared" si="21"/>
        <v>0.0016875</v>
      </c>
      <c r="N75" s="37">
        <f t="shared" si="21"/>
        <v>0.0019375</v>
      </c>
      <c r="O75" s="37">
        <f t="shared" si="21"/>
        <v>0.0022</v>
      </c>
      <c r="P75" s="37">
        <f t="shared" si="21"/>
        <v>0.002475</v>
      </c>
      <c r="Q75" s="37">
        <f t="shared" si="21"/>
        <v>0.00680625</v>
      </c>
      <c r="R75" s="37">
        <f t="shared" si="21"/>
        <v>0.0070125</v>
      </c>
      <c r="S75" s="37">
        <f t="shared" si="21"/>
        <v>0.00721875</v>
      </c>
      <c r="T75" s="37">
        <f t="shared" si="21"/>
        <v>0.007425</v>
      </c>
      <c r="U75" s="37">
        <f t="shared" si="21"/>
        <v>0.0033</v>
      </c>
      <c r="V75" s="37">
        <f t="shared" si="21"/>
        <v>0.0033</v>
      </c>
      <c r="W75" s="37">
        <f t="shared" si="21"/>
        <v>0.0033</v>
      </c>
      <c r="X75" s="37">
        <f t="shared" si="21"/>
        <v>0.0170625</v>
      </c>
      <c r="Y75" s="36">
        <f t="shared" si="6"/>
        <v>0.070475</v>
      </c>
    </row>
    <row r="76">
      <c r="A76" s="36"/>
      <c r="B76" s="29">
        <v>90.0</v>
      </c>
      <c r="C76" s="35"/>
      <c r="D76" s="37">
        <f t="shared" ref="D76:X76" si="22">D32*D51</f>
        <v>0</v>
      </c>
      <c r="E76" s="37">
        <f t="shared" si="22"/>
        <v>0.0001875</v>
      </c>
      <c r="F76" s="37">
        <f t="shared" si="22"/>
        <v>0.000375</v>
      </c>
      <c r="G76" s="37">
        <f t="shared" si="22"/>
        <v>0.0005625</v>
      </c>
      <c r="H76" s="37">
        <f t="shared" si="22"/>
        <v>0.00075</v>
      </c>
      <c r="I76" s="37">
        <f t="shared" si="22"/>
        <v>0.0009375</v>
      </c>
      <c r="J76" s="37">
        <f t="shared" si="22"/>
        <v>0.001125</v>
      </c>
      <c r="K76" s="37">
        <f t="shared" si="22"/>
        <v>0.0013125</v>
      </c>
      <c r="L76" s="37">
        <f t="shared" si="22"/>
        <v>0.0015</v>
      </c>
      <c r="M76" s="37">
        <f t="shared" si="22"/>
        <v>0.0016875</v>
      </c>
      <c r="N76" s="37">
        <f t="shared" si="22"/>
        <v>0.0019375</v>
      </c>
      <c r="O76" s="37">
        <f t="shared" si="22"/>
        <v>0.0022</v>
      </c>
      <c r="P76" s="37">
        <f t="shared" si="22"/>
        <v>0.002475</v>
      </c>
      <c r="Q76" s="37">
        <f t="shared" si="22"/>
        <v>0.00680625</v>
      </c>
      <c r="R76" s="37">
        <f t="shared" si="22"/>
        <v>0.0070125</v>
      </c>
      <c r="S76" s="37">
        <f t="shared" si="22"/>
        <v>0.00721875</v>
      </c>
      <c r="T76" s="37">
        <f t="shared" si="22"/>
        <v>0.007425</v>
      </c>
      <c r="U76" s="37">
        <f t="shared" si="22"/>
        <v>0.00763125</v>
      </c>
      <c r="V76" s="37">
        <f t="shared" si="22"/>
        <v>0.00350625</v>
      </c>
      <c r="W76" s="37">
        <f t="shared" si="22"/>
        <v>0.00350625</v>
      </c>
      <c r="X76" s="37">
        <f t="shared" si="22"/>
        <v>0.0170625</v>
      </c>
      <c r="Y76" s="36">
        <f t="shared" si="6"/>
        <v>0.07521875</v>
      </c>
    </row>
    <row r="77">
      <c r="A77" s="36"/>
      <c r="B77" s="29">
        <v>95.0</v>
      </c>
      <c r="C77" s="35"/>
      <c r="D77" s="37">
        <f t="shared" ref="D77:X77" si="23">D32*D52</f>
        <v>0</v>
      </c>
      <c r="E77" s="37">
        <f t="shared" si="23"/>
        <v>0.0001875</v>
      </c>
      <c r="F77" s="37">
        <f t="shared" si="23"/>
        <v>0.000375</v>
      </c>
      <c r="G77" s="37">
        <f t="shared" si="23"/>
        <v>0.0005625</v>
      </c>
      <c r="H77" s="37">
        <f t="shared" si="23"/>
        <v>0.00075</v>
      </c>
      <c r="I77" s="37">
        <f t="shared" si="23"/>
        <v>0.0009375</v>
      </c>
      <c r="J77" s="37">
        <f t="shared" si="23"/>
        <v>0.001125</v>
      </c>
      <c r="K77" s="37">
        <f t="shared" si="23"/>
        <v>0.0013125</v>
      </c>
      <c r="L77" s="37">
        <f t="shared" si="23"/>
        <v>0.0015</v>
      </c>
      <c r="M77" s="37">
        <f t="shared" si="23"/>
        <v>0.0016875</v>
      </c>
      <c r="N77" s="37">
        <f t="shared" si="23"/>
        <v>0.0019375</v>
      </c>
      <c r="O77" s="37">
        <f t="shared" si="23"/>
        <v>0.0022</v>
      </c>
      <c r="P77" s="37">
        <f t="shared" si="23"/>
        <v>0.002475</v>
      </c>
      <c r="Q77" s="37">
        <f t="shared" si="23"/>
        <v>0.00680625</v>
      </c>
      <c r="R77" s="37">
        <f t="shared" si="23"/>
        <v>0.0070125</v>
      </c>
      <c r="S77" s="37">
        <f t="shared" si="23"/>
        <v>0.00721875</v>
      </c>
      <c r="T77" s="37">
        <f t="shared" si="23"/>
        <v>0.007425</v>
      </c>
      <c r="U77" s="37">
        <f t="shared" si="23"/>
        <v>0.00763125</v>
      </c>
      <c r="V77" s="37">
        <f t="shared" si="23"/>
        <v>0.0078375</v>
      </c>
      <c r="W77" s="37">
        <f t="shared" si="23"/>
        <v>0.0037125</v>
      </c>
      <c r="X77" s="37">
        <f t="shared" si="23"/>
        <v>0.0170625</v>
      </c>
      <c r="Y77" s="36">
        <f t="shared" si="6"/>
        <v>0.07975625</v>
      </c>
    </row>
    <row r="78">
      <c r="A78" s="36"/>
      <c r="B78" s="29">
        <v>100.0</v>
      </c>
      <c r="C78" s="35"/>
      <c r="D78" s="37">
        <f t="shared" ref="D78:X78" si="24">D32*D53</f>
        <v>0</v>
      </c>
      <c r="E78" s="37">
        <f t="shared" si="24"/>
        <v>0.0001875</v>
      </c>
      <c r="F78" s="37">
        <f t="shared" si="24"/>
        <v>0.000375</v>
      </c>
      <c r="G78" s="37">
        <f t="shared" si="24"/>
        <v>0.0005625</v>
      </c>
      <c r="H78" s="37">
        <f t="shared" si="24"/>
        <v>0.00075</v>
      </c>
      <c r="I78" s="37">
        <f t="shared" si="24"/>
        <v>0.0009375</v>
      </c>
      <c r="J78" s="37">
        <f t="shared" si="24"/>
        <v>0.001125</v>
      </c>
      <c r="K78" s="37">
        <f t="shared" si="24"/>
        <v>0.0013125</v>
      </c>
      <c r="L78" s="37">
        <f t="shared" si="24"/>
        <v>0.0015</v>
      </c>
      <c r="M78" s="37">
        <f t="shared" si="24"/>
        <v>0.0016875</v>
      </c>
      <c r="N78" s="37">
        <f t="shared" si="24"/>
        <v>0.0019375</v>
      </c>
      <c r="O78" s="37">
        <f t="shared" si="24"/>
        <v>0.0022</v>
      </c>
      <c r="P78" s="37">
        <f t="shared" si="24"/>
        <v>0.002475</v>
      </c>
      <c r="Q78" s="37">
        <f t="shared" si="24"/>
        <v>0.00680625</v>
      </c>
      <c r="R78" s="37">
        <f t="shared" si="24"/>
        <v>0.0070125</v>
      </c>
      <c r="S78" s="37">
        <f t="shared" si="24"/>
        <v>0.00721875</v>
      </c>
      <c r="T78" s="37">
        <f t="shared" si="24"/>
        <v>0.007425</v>
      </c>
      <c r="U78" s="37">
        <f t="shared" si="24"/>
        <v>0.00763125</v>
      </c>
      <c r="V78" s="37">
        <f t="shared" si="24"/>
        <v>0.0078375</v>
      </c>
      <c r="W78" s="37">
        <f t="shared" si="24"/>
        <v>0.00804375</v>
      </c>
      <c r="X78" s="37">
        <f t="shared" si="24"/>
        <v>0.0170625</v>
      </c>
      <c r="Y78" s="36">
        <f t="shared" si="6"/>
        <v>0.0840875</v>
      </c>
    </row>
    <row r="79">
      <c r="A79" s="36"/>
      <c r="B79" s="29">
        <v>0.0</v>
      </c>
      <c r="C79" s="35"/>
      <c r="D79" s="37">
        <f t="shared" ref="D79:X79" si="25">D32*D54</f>
        <v>0</v>
      </c>
      <c r="E79" s="37">
        <f t="shared" si="25"/>
        <v>0.00034375</v>
      </c>
      <c r="F79" s="37">
        <f t="shared" si="25"/>
        <v>0.0006875</v>
      </c>
      <c r="G79" s="37">
        <f t="shared" si="25"/>
        <v>0.00103125</v>
      </c>
      <c r="H79" s="37">
        <f t="shared" si="25"/>
        <v>0.001375</v>
      </c>
      <c r="I79" s="37">
        <f t="shared" si="25"/>
        <v>0.00171875</v>
      </c>
      <c r="J79" s="37">
        <f t="shared" si="25"/>
        <v>0.0020625</v>
      </c>
      <c r="K79" s="37">
        <f t="shared" si="25"/>
        <v>0.00240625</v>
      </c>
      <c r="L79" s="37">
        <f t="shared" si="25"/>
        <v>0.00275</v>
      </c>
      <c r="M79" s="37">
        <f t="shared" si="25"/>
        <v>0.00309375</v>
      </c>
      <c r="N79" s="37">
        <f t="shared" si="25"/>
        <v>0.004125</v>
      </c>
      <c r="O79" s="37">
        <f t="shared" si="25"/>
        <v>0.0053625</v>
      </c>
      <c r="P79" s="37">
        <f t="shared" si="25"/>
        <v>0.006825</v>
      </c>
      <c r="Q79" s="37">
        <f t="shared" si="25"/>
        <v>0.01876875</v>
      </c>
      <c r="R79" s="37">
        <f t="shared" si="25"/>
        <v>0.02165625</v>
      </c>
      <c r="S79" s="37">
        <f t="shared" si="25"/>
        <v>0.02475</v>
      </c>
      <c r="T79" s="37">
        <f t="shared" si="25"/>
        <v>0.02805</v>
      </c>
      <c r="U79" s="37">
        <f t="shared" si="25"/>
        <v>0.03155625</v>
      </c>
      <c r="V79" s="37">
        <f t="shared" si="25"/>
        <v>0.03526875</v>
      </c>
      <c r="W79" s="37">
        <f t="shared" si="25"/>
        <v>0.0391875</v>
      </c>
      <c r="X79" s="37">
        <f t="shared" si="25"/>
        <v>0.03128125</v>
      </c>
      <c r="Y79" s="36">
        <f t="shared" si="6"/>
        <v>0.2623</v>
      </c>
    </row>
    <row r="80">
      <c r="A80" s="31"/>
      <c r="B80" s="32"/>
      <c r="C80" s="3" t="s">
        <v>36</v>
      </c>
      <c r="D80" s="25">
        <f t="shared" ref="D80:Y80" si="26">SUM(D59:D79)</f>
        <v>0</v>
      </c>
      <c r="E80" s="25">
        <f t="shared" si="26"/>
        <v>0.0025</v>
      </c>
      <c r="F80" s="25">
        <f t="shared" si="26"/>
        <v>0.005</v>
      </c>
      <c r="G80" s="25">
        <f t="shared" si="26"/>
        <v>0.0075</v>
      </c>
      <c r="H80" s="25">
        <f t="shared" si="26"/>
        <v>0.01</v>
      </c>
      <c r="I80" s="25">
        <f t="shared" si="26"/>
        <v>0.0125</v>
      </c>
      <c r="J80" s="25">
        <f t="shared" si="26"/>
        <v>0.015</v>
      </c>
      <c r="K80" s="25">
        <f t="shared" si="26"/>
        <v>0.0175</v>
      </c>
      <c r="L80" s="25">
        <f t="shared" si="26"/>
        <v>0.02</v>
      </c>
      <c r="M80" s="25">
        <f t="shared" si="26"/>
        <v>0.0225</v>
      </c>
      <c r="N80" s="25">
        <f t="shared" si="26"/>
        <v>0.025</v>
      </c>
      <c r="O80" s="25">
        <f t="shared" si="26"/>
        <v>0.0275</v>
      </c>
      <c r="P80" s="25">
        <f t="shared" si="26"/>
        <v>0.03</v>
      </c>
      <c r="Q80" s="25">
        <f t="shared" si="26"/>
        <v>0.0825</v>
      </c>
      <c r="R80" s="25">
        <f t="shared" si="26"/>
        <v>0.0825</v>
      </c>
      <c r="S80" s="25">
        <f t="shared" si="26"/>
        <v>0.0825</v>
      </c>
      <c r="T80" s="25">
        <f t="shared" si="26"/>
        <v>0.0825</v>
      </c>
      <c r="U80" s="25">
        <f t="shared" si="26"/>
        <v>0.0825</v>
      </c>
      <c r="V80" s="25">
        <f t="shared" si="26"/>
        <v>0.0825</v>
      </c>
      <c r="W80" s="25">
        <f t="shared" si="26"/>
        <v>0.0825</v>
      </c>
      <c r="X80" s="25">
        <f t="shared" si="26"/>
        <v>0.2275</v>
      </c>
      <c r="Y80" s="20">
        <f t="shared" si="26"/>
        <v>1</v>
      </c>
    </row>
    <row r="81">
      <c r="A81" s="38"/>
      <c r="B81" s="38" t="s">
        <v>42</v>
      </c>
      <c r="C81" s="38"/>
      <c r="D81" s="12"/>
      <c r="E81" s="12"/>
      <c r="F81" s="12"/>
      <c r="G81" s="12"/>
      <c r="H81" s="12"/>
      <c r="I81" s="12"/>
      <c r="J81" s="12"/>
      <c r="K81" s="12"/>
      <c r="L81" s="12"/>
      <c r="M81" s="12"/>
      <c r="N81" s="12"/>
      <c r="O81" s="12"/>
      <c r="P81" s="12"/>
      <c r="Q81" s="12"/>
      <c r="R81" s="12"/>
      <c r="S81" s="12"/>
      <c r="T81" s="12"/>
      <c r="U81" s="12"/>
      <c r="V81" s="12"/>
      <c r="W81" s="12"/>
      <c r="X81" s="12"/>
      <c r="Y81" s="12"/>
    </row>
    <row r="82">
      <c r="A82" s="39"/>
      <c r="B82" s="39" t="s">
        <v>43</v>
      </c>
      <c r="C82" s="38" t="s">
        <v>44</v>
      </c>
      <c r="D82" s="12"/>
      <c r="E82" s="40" t="s">
        <v>45</v>
      </c>
      <c r="F82" s="41">
        <f>SUM(D60,D61:E61,D62:F62,D63:G63,D64:H64,D65:I65,D66:J66,D67:K67,D68:L68,D69:M69,D70:N70,D71:O71,D72:P72,D73:Q73,D74:R74,D75:S75,D76:T76,D77:U77,D78:V78,X59:X78)</f>
        <v>0.48854375</v>
      </c>
      <c r="G82" s="12"/>
      <c r="H82" s="12"/>
      <c r="I82" s="12"/>
      <c r="J82" s="12"/>
      <c r="K82" s="12"/>
      <c r="L82" s="12"/>
      <c r="M82" s="12"/>
      <c r="N82" s="12"/>
      <c r="O82" s="12"/>
      <c r="P82" s="12"/>
      <c r="Q82" s="12"/>
      <c r="R82" s="12"/>
      <c r="S82" s="12"/>
      <c r="T82" s="12"/>
      <c r="U82" s="12"/>
      <c r="V82" s="12"/>
      <c r="W82" s="12"/>
      <c r="X82" s="12"/>
      <c r="Y82" s="12"/>
    </row>
    <row r="83">
      <c r="A83" s="42"/>
      <c r="B83" s="42">
        <v>5.0</v>
      </c>
      <c r="C83" s="42">
        <f>SUM(D59,D79,X59)</f>
        <v>0</v>
      </c>
      <c r="D83" s="12"/>
      <c r="E83" s="40" t="s">
        <v>46</v>
      </c>
      <c r="F83" s="41">
        <f>SUM(D59,E60,F61,G62,H63,I64,J65,K66,L67,M68,N69,O70,P71,Q72,R73,S74,T75,U76,V77,W78,X79)</f>
        <v>0.08731875</v>
      </c>
      <c r="G83" s="12"/>
      <c r="H83" s="12"/>
      <c r="I83" s="12"/>
      <c r="J83" s="12"/>
      <c r="K83" s="12"/>
      <c r="L83" s="12"/>
      <c r="M83" s="12"/>
      <c r="N83" s="12"/>
      <c r="O83" s="12"/>
      <c r="P83" s="12"/>
      <c r="Q83" s="12"/>
      <c r="R83" s="12"/>
      <c r="S83" s="12"/>
      <c r="T83" s="12"/>
      <c r="U83" s="12"/>
      <c r="V83" s="12"/>
      <c r="W83" s="12"/>
      <c r="X83" s="12"/>
      <c r="Y83" s="12"/>
    </row>
    <row r="84">
      <c r="A84" s="42"/>
      <c r="B84" s="42">
        <v>10.0</v>
      </c>
      <c r="C84" s="42">
        <f>SUM(E59:E60,D60,E79,X60)</f>
        <v>0.00091875</v>
      </c>
      <c r="D84" s="12"/>
      <c r="E84" s="40" t="s">
        <v>47</v>
      </c>
      <c r="F84" s="41">
        <f>SUM(E59:W59,F60:W60,G61:W61,H62:W62,I63:W63,J64:W64,K65:W65,L66:W66,M67:W67,N68:W68,O69:W69,P70:W70,Q71:W71,R72:W72,S73:W73,T74:W74,U75:W75,W76,V76,W77,D79:W79)</f>
        <v>0.4241375</v>
      </c>
      <c r="G84" s="12"/>
      <c r="H84" s="12"/>
      <c r="I84" s="12"/>
      <c r="J84" s="12"/>
      <c r="K84" s="12"/>
      <c r="L84" s="12"/>
      <c r="M84" s="12"/>
      <c r="N84" s="12"/>
      <c r="O84" s="12"/>
      <c r="P84" s="12"/>
      <c r="Q84" s="12"/>
      <c r="R84" s="12"/>
      <c r="S84" s="12"/>
      <c r="T84" s="12"/>
      <c r="U84" s="12"/>
      <c r="V84" s="12"/>
      <c r="W84" s="12"/>
      <c r="X84" s="12"/>
      <c r="Y84" s="12"/>
    </row>
    <row r="85">
      <c r="A85" s="42"/>
      <c r="B85" s="42">
        <v>15.0</v>
      </c>
      <c r="C85" s="42">
        <f>SUM(F59:F61,D61:E61,F79,X61)</f>
        <v>0.001875</v>
      </c>
      <c r="D85" s="12"/>
      <c r="E85" s="12"/>
      <c r="F85" s="12"/>
      <c r="G85" s="12"/>
      <c r="H85" s="12"/>
      <c r="I85" s="12"/>
      <c r="J85" s="12"/>
      <c r="K85" s="12"/>
      <c r="L85" s="12"/>
      <c r="M85" s="12"/>
      <c r="N85" s="12"/>
      <c r="O85" s="12"/>
      <c r="P85" s="12"/>
      <c r="Q85" s="12"/>
      <c r="R85" s="12"/>
      <c r="S85" s="12"/>
      <c r="T85" s="12"/>
      <c r="U85" s="12"/>
      <c r="V85" s="12"/>
      <c r="W85" s="12"/>
      <c r="X85" s="12"/>
      <c r="Y85" s="12"/>
    </row>
    <row r="86">
      <c r="A86" s="42"/>
      <c r="B86" s="42">
        <v>20.0</v>
      </c>
      <c r="C86" s="42">
        <f>SUM(G59:G62,D62:F62,G79,X62)</f>
        <v>0.00290625</v>
      </c>
      <c r="D86" s="12"/>
      <c r="E86" s="12"/>
      <c r="F86" s="12"/>
      <c r="G86" s="12"/>
      <c r="H86" s="12"/>
      <c r="I86" s="12"/>
      <c r="J86" s="12"/>
      <c r="K86" s="12"/>
      <c r="L86" s="12"/>
      <c r="M86" s="12"/>
      <c r="N86" s="12"/>
      <c r="O86" s="12"/>
      <c r="P86" s="12"/>
      <c r="Q86" s="12"/>
      <c r="R86" s="12"/>
      <c r="S86" s="12"/>
      <c r="T86" s="12"/>
      <c r="U86" s="12"/>
      <c r="V86" s="12"/>
      <c r="W86" s="12"/>
      <c r="X86" s="12"/>
      <c r="Y86" s="12"/>
    </row>
    <row r="87">
      <c r="A87" s="42"/>
      <c r="B87" s="42">
        <v>25.0</v>
      </c>
      <c r="C87" s="42">
        <f>SUM(H59:H63,D63:G63,H79,X63)</f>
        <v>0.00405</v>
      </c>
      <c r="D87" s="12"/>
      <c r="E87" s="12"/>
      <c r="F87" s="12"/>
      <c r="G87" s="12"/>
      <c r="H87" s="12"/>
      <c r="I87" s="12"/>
      <c r="J87" s="12"/>
      <c r="K87" s="12"/>
      <c r="L87" s="12"/>
      <c r="M87" s="12"/>
      <c r="N87" s="12"/>
      <c r="O87" s="12"/>
      <c r="P87" s="12"/>
      <c r="Q87" s="12"/>
      <c r="R87" s="12"/>
      <c r="S87" s="12"/>
      <c r="T87" s="12"/>
      <c r="U87" s="12"/>
      <c r="V87" s="12"/>
      <c r="W87" s="12"/>
      <c r="X87" s="12"/>
      <c r="Y87" s="12"/>
    </row>
    <row r="88">
      <c r="A88" s="42"/>
      <c r="B88" s="42">
        <v>30.0</v>
      </c>
      <c r="C88" s="42">
        <f>SUM(I59:I64,D64:H64,I79,X64)</f>
        <v>0.00534375</v>
      </c>
      <c r="D88" s="12"/>
      <c r="E88" s="12"/>
      <c r="F88" s="12"/>
      <c r="G88" s="12"/>
      <c r="H88" s="12"/>
      <c r="I88" s="12"/>
      <c r="J88" s="12"/>
      <c r="K88" s="12"/>
      <c r="L88" s="12"/>
      <c r="M88" s="12"/>
      <c r="N88" s="12"/>
      <c r="O88" s="12"/>
      <c r="P88" s="12"/>
      <c r="Q88" s="12"/>
      <c r="R88" s="12"/>
      <c r="S88" s="12"/>
      <c r="T88" s="12"/>
      <c r="U88" s="12"/>
      <c r="V88" s="12"/>
      <c r="W88" s="12"/>
      <c r="X88" s="12"/>
      <c r="Y88" s="12"/>
    </row>
    <row r="89">
      <c r="A89" s="42"/>
      <c r="B89" s="42">
        <v>35.0</v>
      </c>
      <c r="C89" s="42">
        <f>SUM(J59:J65,D65:I65,J79,X65)</f>
        <v>0.006825</v>
      </c>
      <c r="D89" s="12"/>
      <c r="E89" s="12"/>
      <c r="F89" s="12"/>
      <c r="G89" s="12"/>
      <c r="H89" s="12"/>
      <c r="I89" s="12"/>
      <c r="J89" s="12"/>
      <c r="K89" s="12"/>
      <c r="L89" s="12"/>
      <c r="M89" s="12"/>
      <c r="N89" s="12"/>
      <c r="O89" s="12"/>
      <c r="P89" s="12"/>
      <c r="Q89" s="12"/>
      <c r="R89" s="12"/>
      <c r="S89" s="12"/>
      <c r="T89" s="12"/>
      <c r="U89" s="12"/>
      <c r="V89" s="12"/>
      <c r="W89" s="12"/>
      <c r="X89" s="12"/>
      <c r="Y89" s="12"/>
    </row>
    <row r="90">
      <c r="A90" s="42"/>
      <c r="B90" s="42">
        <v>40.0</v>
      </c>
      <c r="C90" s="42">
        <f>SUM(K59:K66,D66:J66,K79,X66)</f>
        <v>0.00853125</v>
      </c>
      <c r="D90" s="12"/>
      <c r="E90" s="12"/>
      <c r="F90" s="12"/>
      <c r="G90" s="12"/>
      <c r="H90" s="12"/>
      <c r="I90" s="12"/>
      <c r="J90" s="12"/>
      <c r="K90" s="12"/>
      <c r="L90" s="12"/>
      <c r="M90" s="12"/>
      <c r="N90" s="12"/>
      <c r="O90" s="12"/>
      <c r="P90" s="12"/>
      <c r="Q90" s="12"/>
      <c r="R90" s="12"/>
      <c r="S90" s="12"/>
      <c r="T90" s="12"/>
      <c r="U90" s="12"/>
      <c r="V90" s="12"/>
      <c r="W90" s="12"/>
      <c r="X90" s="12"/>
      <c r="Y90" s="12"/>
    </row>
    <row r="91">
      <c r="A91" s="42"/>
      <c r="B91" s="42">
        <v>45.0</v>
      </c>
      <c r="C91" s="42">
        <f>SUM(L59:L67,D67:K67,L79,X67)</f>
        <v>0.0105</v>
      </c>
      <c r="D91" s="12"/>
      <c r="E91" s="12"/>
      <c r="F91" s="12"/>
      <c r="G91" s="12"/>
      <c r="H91" s="12"/>
      <c r="I91" s="12"/>
      <c r="J91" s="12"/>
      <c r="K91" s="12"/>
      <c r="L91" s="12"/>
      <c r="M91" s="12"/>
      <c r="N91" s="12"/>
      <c r="O91" s="12"/>
      <c r="P91" s="12"/>
      <c r="Q91" s="12"/>
      <c r="R91" s="12"/>
      <c r="S91" s="12"/>
      <c r="T91" s="12"/>
      <c r="U91" s="12"/>
      <c r="V91" s="12"/>
      <c r="W91" s="12"/>
      <c r="X91" s="12"/>
      <c r="Y91" s="12"/>
    </row>
    <row r="92">
      <c r="A92" s="42"/>
      <c r="B92" s="42">
        <v>50.0</v>
      </c>
      <c r="C92" s="42">
        <f>SUM(M59:M68,D68:L68,M79,X68)</f>
        <v>0.01276875</v>
      </c>
      <c r="D92" s="12"/>
      <c r="E92" s="12"/>
      <c r="F92" s="12"/>
      <c r="G92" s="12"/>
      <c r="H92" s="12"/>
      <c r="I92" s="12"/>
      <c r="J92" s="12"/>
      <c r="K92" s="12"/>
      <c r="L92" s="12"/>
      <c r="M92" s="12"/>
      <c r="N92" s="12"/>
      <c r="O92" s="12"/>
      <c r="P92" s="12"/>
      <c r="Q92" s="12"/>
      <c r="R92" s="12"/>
      <c r="S92" s="12"/>
      <c r="T92" s="12"/>
      <c r="U92" s="12"/>
      <c r="V92" s="12"/>
      <c r="W92" s="12"/>
      <c r="X92" s="12"/>
      <c r="Y92" s="12"/>
    </row>
    <row r="93">
      <c r="A93" s="42"/>
      <c r="B93" s="42">
        <v>55.0</v>
      </c>
      <c r="C93" s="42">
        <f>SUM(N59:N69,D69:M69,N79,X69)</f>
        <v>0.0330625</v>
      </c>
      <c r="D93" s="12"/>
      <c r="E93" s="12"/>
      <c r="F93" s="12"/>
      <c r="G93" s="12"/>
      <c r="H93" s="12"/>
      <c r="I93" s="12"/>
      <c r="J93" s="12"/>
      <c r="K93" s="12"/>
      <c r="L93" s="12"/>
      <c r="M93" s="12"/>
      <c r="N93" s="12"/>
      <c r="O93" s="12"/>
      <c r="P93" s="12"/>
      <c r="Q93" s="12"/>
      <c r="R93" s="12"/>
      <c r="S93" s="12"/>
      <c r="T93" s="12"/>
      <c r="U93" s="12"/>
      <c r="V93" s="12"/>
      <c r="W93" s="12"/>
      <c r="X93" s="12"/>
      <c r="Y93" s="12"/>
    </row>
    <row r="94">
      <c r="A94" s="42"/>
      <c r="B94" s="42">
        <v>60.0</v>
      </c>
      <c r="C94" s="42">
        <f>SUM(O59:O70,D70:N70,O79,X70)</f>
        <v>0.0373375</v>
      </c>
      <c r="D94" s="12"/>
      <c r="E94" s="12"/>
      <c r="F94" s="12"/>
      <c r="G94" s="12"/>
      <c r="H94" s="12"/>
      <c r="I94" s="12"/>
      <c r="J94" s="12"/>
      <c r="K94" s="12"/>
      <c r="L94" s="12"/>
      <c r="M94" s="12"/>
      <c r="N94" s="12"/>
      <c r="O94" s="12"/>
      <c r="P94" s="12"/>
      <c r="Q94" s="12"/>
      <c r="R94" s="12"/>
      <c r="S94" s="12"/>
      <c r="T94" s="12"/>
      <c r="U94" s="12"/>
      <c r="V94" s="12"/>
      <c r="W94" s="12"/>
      <c r="X94" s="12"/>
      <c r="Y94" s="12"/>
    </row>
    <row r="95">
      <c r="A95" s="42"/>
      <c r="B95" s="42">
        <v>65.0</v>
      </c>
      <c r="C95" s="42">
        <f>SUM(P59:P71,D71:O71,P79,X71)</f>
        <v>0.0423125</v>
      </c>
      <c r="D95" s="12"/>
      <c r="E95" s="12"/>
      <c r="F95" s="12"/>
      <c r="G95" s="12"/>
      <c r="H95" s="12"/>
      <c r="I95" s="12"/>
      <c r="J95" s="12"/>
      <c r="K95" s="12"/>
      <c r="L95" s="12"/>
      <c r="M95" s="12"/>
      <c r="N95" s="12"/>
      <c r="O95" s="12"/>
      <c r="P95" s="12"/>
      <c r="Q95" s="12"/>
      <c r="R95" s="12"/>
      <c r="S95" s="12"/>
      <c r="T95" s="12"/>
      <c r="U95" s="12"/>
      <c r="V95" s="12"/>
      <c r="W95" s="12"/>
      <c r="X95" s="12"/>
      <c r="Y95" s="12"/>
    </row>
    <row r="96">
      <c r="A96" s="42"/>
      <c r="B96" s="42">
        <v>70.0</v>
      </c>
      <c r="C96" s="42">
        <f>SUM(Q59:Q72,D72:P72,Q79,X72)</f>
        <v>0.073775</v>
      </c>
      <c r="D96" s="12"/>
      <c r="E96" s="12"/>
      <c r="F96" s="12"/>
      <c r="G96" s="12"/>
      <c r="H96" s="12"/>
      <c r="I96" s="12"/>
      <c r="J96" s="12"/>
      <c r="K96" s="12"/>
      <c r="L96" s="12"/>
      <c r="M96" s="12"/>
      <c r="N96" s="12"/>
      <c r="O96" s="12"/>
      <c r="P96" s="12"/>
      <c r="Q96" s="12"/>
      <c r="R96" s="12"/>
      <c r="S96" s="12"/>
      <c r="T96" s="12"/>
      <c r="U96" s="12"/>
      <c r="V96" s="12"/>
      <c r="W96" s="12"/>
      <c r="X96" s="12"/>
      <c r="Y96" s="12"/>
    </row>
    <row r="97">
      <c r="A97" s="42"/>
      <c r="B97" s="42">
        <v>75.0</v>
      </c>
      <c r="C97" s="42">
        <f>SUM(R59:R73,D73:Q73,R79,X73)</f>
        <v>0.08635625</v>
      </c>
      <c r="D97" s="12"/>
      <c r="E97" s="12"/>
      <c r="F97" s="12"/>
      <c r="G97" s="12"/>
      <c r="H97" s="12"/>
      <c r="I97" s="12"/>
      <c r="J97" s="12"/>
      <c r="K97" s="12"/>
      <c r="L97" s="12"/>
      <c r="M97" s="12"/>
      <c r="N97" s="12"/>
      <c r="O97" s="12"/>
      <c r="P97" s="12"/>
      <c r="Q97" s="12"/>
      <c r="R97" s="12"/>
      <c r="S97" s="12"/>
      <c r="T97" s="12"/>
      <c r="U97" s="12"/>
      <c r="V97" s="12"/>
      <c r="W97" s="12"/>
      <c r="X97" s="12"/>
      <c r="Y97" s="12"/>
    </row>
    <row r="98">
      <c r="A98" s="42"/>
      <c r="B98" s="42">
        <v>80.0</v>
      </c>
      <c r="C98" s="42">
        <f>SUM(S59:S74,D74:R74,S79,X74)</f>
        <v>0.09955625</v>
      </c>
      <c r="D98" s="12"/>
      <c r="E98" s="12"/>
      <c r="F98" s="12"/>
      <c r="G98" s="12"/>
      <c r="H98" s="12"/>
      <c r="I98" s="12"/>
      <c r="J98" s="12"/>
      <c r="K98" s="12"/>
      <c r="L98" s="12"/>
      <c r="M98" s="12"/>
      <c r="N98" s="12"/>
      <c r="O98" s="12"/>
      <c r="P98" s="12"/>
      <c r="Q98" s="12"/>
      <c r="R98" s="12"/>
      <c r="S98" s="12"/>
      <c r="T98" s="12"/>
      <c r="U98" s="12"/>
      <c r="V98" s="12"/>
      <c r="W98" s="12"/>
      <c r="X98" s="12"/>
      <c r="Y98" s="12"/>
    </row>
    <row r="99">
      <c r="A99" s="42"/>
      <c r="B99" s="42">
        <v>85.0</v>
      </c>
      <c r="C99" s="42">
        <f>SUM(T59:T75,D75:S75,T79,X75)</f>
        <v>0.113375</v>
      </c>
      <c r="D99" s="12"/>
      <c r="E99" s="12"/>
      <c r="F99" s="12"/>
      <c r="G99" s="12"/>
      <c r="H99" s="12"/>
      <c r="I99" s="12"/>
      <c r="J99" s="12"/>
      <c r="K99" s="12"/>
      <c r="L99" s="12"/>
      <c r="M99" s="12"/>
      <c r="N99" s="12"/>
      <c r="O99" s="12"/>
      <c r="P99" s="12"/>
      <c r="Q99" s="12"/>
      <c r="R99" s="12"/>
      <c r="S99" s="12"/>
      <c r="T99" s="12"/>
      <c r="U99" s="12"/>
      <c r="V99" s="12"/>
      <c r="W99" s="12"/>
      <c r="X99" s="12"/>
      <c r="Y99" s="12"/>
    </row>
    <row r="100">
      <c r="A100" s="42"/>
      <c r="B100" s="42">
        <v>90.0</v>
      </c>
      <c r="C100" s="42">
        <f>SUM(U59:U76,D76:T76,U79,X76)</f>
        <v>0.1278125</v>
      </c>
      <c r="D100" s="12"/>
      <c r="E100" s="12"/>
      <c r="F100" s="12"/>
      <c r="G100" s="12"/>
      <c r="H100" s="12"/>
      <c r="I100" s="12"/>
      <c r="J100" s="12"/>
      <c r="K100" s="12"/>
      <c r="L100" s="12"/>
      <c r="M100" s="12"/>
      <c r="N100" s="12"/>
      <c r="O100" s="12"/>
      <c r="P100" s="12"/>
      <c r="Q100" s="12"/>
      <c r="R100" s="12"/>
      <c r="S100" s="12"/>
      <c r="T100" s="12"/>
      <c r="U100" s="12"/>
      <c r="V100" s="12"/>
      <c r="W100" s="12"/>
      <c r="X100" s="12"/>
      <c r="Y100" s="12"/>
    </row>
    <row r="101">
      <c r="A101" s="42"/>
      <c r="B101" s="42">
        <v>95.0</v>
      </c>
      <c r="C101" s="42">
        <f>SUM(V59:V77,D77:U77,V79,X77)</f>
        <v>0.14286875</v>
      </c>
      <c r="D101" s="12"/>
      <c r="E101" s="12"/>
      <c r="F101" s="12"/>
      <c r="G101" s="12"/>
      <c r="H101" s="12"/>
      <c r="I101" s="12"/>
      <c r="J101" s="12"/>
      <c r="K101" s="12"/>
      <c r="L101" s="12"/>
      <c r="M101" s="12"/>
      <c r="N101" s="12"/>
      <c r="O101" s="12"/>
      <c r="P101" s="12"/>
      <c r="Q101" s="12"/>
      <c r="R101" s="12"/>
      <c r="S101" s="12"/>
      <c r="T101" s="12"/>
      <c r="U101" s="12"/>
      <c r="V101" s="12"/>
      <c r="W101" s="12"/>
      <c r="X101" s="12"/>
      <c r="Y101" s="12"/>
    </row>
    <row r="102">
      <c r="A102" s="42"/>
      <c r="B102" s="42">
        <v>100.0</v>
      </c>
      <c r="C102" s="42">
        <f>SUM(W59:W78,D78:V78,W79,X78)</f>
        <v>0.15854375</v>
      </c>
      <c r="D102" s="12"/>
      <c r="E102" s="12"/>
      <c r="F102" s="12"/>
      <c r="G102" s="12"/>
      <c r="H102" s="12"/>
      <c r="I102" s="12"/>
      <c r="J102" s="12"/>
      <c r="K102" s="12"/>
      <c r="L102" s="12"/>
      <c r="M102" s="12"/>
      <c r="N102" s="12"/>
      <c r="O102" s="12"/>
      <c r="P102" s="12"/>
      <c r="Q102" s="12"/>
      <c r="R102" s="12"/>
      <c r="S102" s="12"/>
      <c r="T102" s="12"/>
      <c r="U102" s="12"/>
      <c r="V102" s="12"/>
      <c r="W102" s="12"/>
      <c r="X102" s="12"/>
      <c r="Y102" s="12"/>
    </row>
    <row r="103">
      <c r="A103" s="42"/>
      <c r="B103" s="42">
        <v>0.0</v>
      </c>
      <c r="C103" s="42">
        <f>SUM(X79)</f>
        <v>0.03128125</v>
      </c>
      <c r="D103" s="12"/>
      <c r="E103" s="12"/>
      <c r="F103" s="12"/>
      <c r="G103" s="12"/>
      <c r="H103" s="12"/>
      <c r="I103" s="12"/>
      <c r="J103" s="12"/>
      <c r="K103" s="12"/>
      <c r="L103" s="12"/>
      <c r="M103" s="12"/>
      <c r="N103" s="12"/>
      <c r="O103" s="12"/>
      <c r="P103" s="12"/>
      <c r="Q103" s="12"/>
      <c r="R103" s="12"/>
      <c r="S103" s="12"/>
      <c r="T103" s="12"/>
      <c r="U103" s="12"/>
      <c r="V103" s="12"/>
      <c r="W103" s="12"/>
      <c r="X103" s="12"/>
      <c r="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c r="A105" s="43"/>
      <c r="B105" s="43"/>
      <c r="C105" s="38" t="s">
        <v>48</v>
      </c>
      <c r="D105" s="42">
        <v>5.0</v>
      </c>
      <c r="E105" s="42">
        <v>10.0</v>
      </c>
      <c r="F105" s="42">
        <v>15.0</v>
      </c>
      <c r="G105" s="42">
        <v>20.0</v>
      </c>
      <c r="H105" s="42">
        <v>25.0</v>
      </c>
      <c r="I105" s="42">
        <v>30.0</v>
      </c>
      <c r="J105" s="42">
        <v>35.0</v>
      </c>
      <c r="K105" s="42">
        <v>40.0</v>
      </c>
      <c r="L105" s="42">
        <v>45.0</v>
      </c>
      <c r="M105" s="42">
        <v>50.0</v>
      </c>
      <c r="N105" s="42">
        <v>55.0</v>
      </c>
      <c r="O105" s="42">
        <v>60.0</v>
      </c>
      <c r="P105" s="42">
        <v>65.0</v>
      </c>
      <c r="Q105" s="42">
        <v>70.0</v>
      </c>
      <c r="R105" s="42">
        <v>75.0</v>
      </c>
      <c r="S105" s="42">
        <v>80.0</v>
      </c>
      <c r="T105" s="42">
        <v>85.0</v>
      </c>
      <c r="U105" s="42">
        <v>90.0</v>
      </c>
      <c r="V105" s="42">
        <v>95.0</v>
      </c>
      <c r="W105" s="42">
        <v>100.0</v>
      </c>
      <c r="X105" s="42">
        <v>0.0</v>
      </c>
      <c r="Y105" s="12"/>
    </row>
    <row r="106">
      <c r="A106" s="43"/>
      <c r="B106" s="43" t="s">
        <v>49</v>
      </c>
      <c r="C106" s="44" t="s">
        <v>50</v>
      </c>
      <c r="D106" s="44"/>
      <c r="E106" s="45"/>
      <c r="F106" s="45"/>
      <c r="G106" s="45"/>
      <c r="H106" s="45"/>
      <c r="I106" s="45"/>
      <c r="J106" s="45"/>
      <c r="K106" s="45"/>
      <c r="L106" s="45"/>
      <c r="M106" s="45"/>
      <c r="N106" s="45"/>
      <c r="O106" s="45"/>
      <c r="P106" s="45"/>
      <c r="Q106" s="45"/>
      <c r="R106" s="45"/>
      <c r="S106" s="45"/>
      <c r="T106" s="45"/>
      <c r="U106" s="45"/>
      <c r="V106" s="45"/>
      <c r="W106" s="45"/>
      <c r="X106" s="45"/>
      <c r="Y106" s="46" t="s">
        <v>36</v>
      </c>
    </row>
    <row r="107">
      <c r="A107" s="41"/>
      <c r="B107" s="41">
        <v>5.0</v>
      </c>
      <c r="C107" s="45"/>
      <c r="D107" s="47">
        <f>C83*D7</f>
        <v>0</v>
      </c>
      <c r="E107" s="47">
        <f>C84*E7</f>
        <v>0</v>
      </c>
      <c r="F107" s="47">
        <f>C85*F7</f>
        <v>0</v>
      </c>
      <c r="G107" s="47">
        <f>C86*G7</f>
        <v>0</v>
      </c>
      <c r="H107" s="47">
        <f>C87*H7</f>
        <v>0</v>
      </c>
      <c r="I107" s="47">
        <f>C88*I7</f>
        <v>0</v>
      </c>
      <c r="J107" s="47">
        <f>C89*J7</f>
        <v>0</v>
      </c>
      <c r="K107" s="47">
        <f>C90*K7</f>
        <v>0</v>
      </c>
      <c r="L107" s="47">
        <f>C91*L7</f>
        <v>0</v>
      </c>
      <c r="M107" s="47">
        <f>C92*M7</f>
        <v>0</v>
      </c>
      <c r="N107" s="47">
        <f>SUM((N69/C93)*N7,(1-(N69/C93))*M7)*C93</f>
        <v>0</v>
      </c>
      <c r="O107" s="47">
        <f>SUM((O70/C94)*O7,(1-(O70/C94))*N7)*C94</f>
        <v>0</v>
      </c>
      <c r="P107" s="47">
        <f>SUM((P71/C95)*P7,(1-(P71/C95))*O7)*C95</f>
        <v>0</v>
      </c>
      <c r="Q107" s="47">
        <f>C96*P7</f>
        <v>0</v>
      </c>
      <c r="R107" s="47">
        <f>C97*Q7</f>
        <v>0</v>
      </c>
      <c r="S107" s="47">
        <f>C98*R7</f>
        <v>0</v>
      </c>
      <c r="T107" s="47">
        <f>C99*S7</f>
        <v>0</v>
      </c>
      <c r="U107" s="47">
        <f>C100*T7</f>
        <v>0</v>
      </c>
      <c r="V107" s="47">
        <f>C101*U7</f>
        <v>0</v>
      </c>
      <c r="W107" s="47">
        <f>C102*V7</f>
        <v>0</v>
      </c>
      <c r="X107" s="47">
        <f>C103*C7</f>
        <v>0.0015640625</v>
      </c>
      <c r="Y107" s="48">
        <f t="shared" ref="Y107:Y127" si="27">SUM(D107:X107)</f>
        <v>0.0015640625</v>
      </c>
    </row>
    <row r="108">
      <c r="A108" s="41"/>
      <c r="B108" s="41">
        <v>10.0</v>
      </c>
      <c r="C108" s="45"/>
      <c r="D108" s="47">
        <f>C83*D8</f>
        <v>0</v>
      </c>
      <c r="E108" s="47">
        <f>C84*E8</f>
        <v>0.000002296875</v>
      </c>
      <c r="F108" s="47">
        <f>C85*F8</f>
        <v>0.0000046875</v>
      </c>
      <c r="G108" s="47">
        <f>C86*G8</f>
        <v>0.000007265625</v>
      </c>
      <c r="H108" s="47">
        <f>C87*H8</f>
        <v>0.000010125</v>
      </c>
      <c r="I108" s="47">
        <f>C88*I8</f>
        <v>0.000013359375</v>
      </c>
      <c r="J108" s="47">
        <f>C89*J8</f>
        <v>0.0000170625</v>
      </c>
      <c r="K108" s="47">
        <f>C90*K8</f>
        <v>0.000021328125</v>
      </c>
      <c r="L108" s="47">
        <f>C91*L8</f>
        <v>0.00002625</v>
      </c>
      <c r="M108" s="47">
        <f>C92*M8</f>
        <v>0.000031921875</v>
      </c>
      <c r="N108" s="47">
        <f>SUM((N69/C93)*N8,(1-(N69/C93))*M8)*C93</f>
        <v>0.00008265625</v>
      </c>
      <c r="O108" s="47">
        <f>SUM((O70/C94)*O8,(1-(O70/C94))*N8)*C94</f>
        <v>0.00009334375</v>
      </c>
      <c r="P108" s="47">
        <f>SUM((P71/C95)*P8,(1-(P71/C95))*O8)*C95</f>
        <v>0.00010578125</v>
      </c>
      <c r="Q108" s="47">
        <f>C96*P8</f>
        <v>0.0001844375</v>
      </c>
      <c r="R108" s="47">
        <f>C97*Q8</f>
        <v>0.000215890625</v>
      </c>
      <c r="S108" s="47">
        <f>C98*R8</f>
        <v>0.000248890625</v>
      </c>
      <c r="T108" s="47">
        <f>C99*S8</f>
        <v>0.0002834375</v>
      </c>
      <c r="U108" s="47">
        <f>C100*T8</f>
        <v>0.00031953125</v>
      </c>
      <c r="V108" s="47">
        <f>C101*U8</f>
        <v>0.000357171875</v>
      </c>
      <c r="W108" s="47">
        <f>C102*V8</f>
        <v>0.000396359375</v>
      </c>
      <c r="X108" s="47">
        <f>C103*C8</f>
        <v>0.0015640625</v>
      </c>
      <c r="Y108" s="48">
        <f t="shared" si="27"/>
        <v>0.003985859375</v>
      </c>
    </row>
    <row r="109">
      <c r="A109" s="41"/>
      <c r="B109" s="41">
        <v>15.0</v>
      </c>
      <c r="C109" s="45"/>
      <c r="D109" s="47">
        <f>C83*D9</f>
        <v>0</v>
      </c>
      <c r="E109" s="47">
        <f>C84*E9</f>
        <v>0.00005053125</v>
      </c>
      <c r="F109" s="47">
        <f>C85*F9</f>
        <v>0.000009375</v>
      </c>
      <c r="G109" s="47">
        <f>C86*G9</f>
        <v>0.00001453125</v>
      </c>
      <c r="H109" s="47">
        <f>C87*H9</f>
        <v>0.00002025</v>
      </c>
      <c r="I109" s="47">
        <f>C88*I9</f>
        <v>0.00002671875</v>
      </c>
      <c r="J109" s="47">
        <f>C89*J9</f>
        <v>0.000034125</v>
      </c>
      <c r="K109" s="47">
        <f>C90*K9</f>
        <v>0.00004265625</v>
      </c>
      <c r="L109" s="47">
        <f>C91*L9</f>
        <v>0.0000525</v>
      </c>
      <c r="M109" s="47">
        <f>C92*M9</f>
        <v>0.00006384375</v>
      </c>
      <c r="N109" s="47">
        <f>SUM((N69/C93)*N9,(1-(N69/C93))*M9)*C93</f>
        <v>0.0001653125</v>
      </c>
      <c r="O109" s="47">
        <f>SUM((O70/C94)*O9,(1-(O70/C94))*N9)*C94</f>
        <v>0.0001866875</v>
      </c>
      <c r="P109" s="47">
        <f>SUM((P71/C95)*P9,(1-(P71/C95))*O9)*C95</f>
        <v>0.0002115625</v>
      </c>
      <c r="Q109" s="47">
        <f>C96*P9</f>
        <v>0.000368875</v>
      </c>
      <c r="R109" s="47">
        <f>C97*Q9</f>
        <v>0.00043178125</v>
      </c>
      <c r="S109" s="47">
        <f>C98*R9</f>
        <v>0.00049778125</v>
      </c>
      <c r="T109" s="47">
        <f>C99*S9</f>
        <v>0.000566875</v>
      </c>
      <c r="U109" s="47">
        <f>C100*T9</f>
        <v>0.0006390625</v>
      </c>
      <c r="V109" s="47">
        <f>C101*U9</f>
        <v>0.00071434375</v>
      </c>
      <c r="W109" s="47">
        <f>C102*V9</f>
        <v>0.00079271875</v>
      </c>
      <c r="X109" s="47">
        <f>C103*C9</f>
        <v>0.0015640625</v>
      </c>
      <c r="Y109" s="48">
        <f t="shared" si="27"/>
        <v>0.00645359375</v>
      </c>
    </row>
    <row r="110">
      <c r="A110" s="41"/>
      <c r="B110" s="41">
        <v>20.0</v>
      </c>
      <c r="C110" s="45"/>
      <c r="D110" s="47">
        <f>C83*D10</f>
        <v>0</v>
      </c>
      <c r="E110" s="47">
        <f>C84*E10</f>
        <v>0.00005053125</v>
      </c>
      <c r="F110" s="47">
        <f>C85*F10</f>
        <v>0.0001078125</v>
      </c>
      <c r="G110" s="47">
        <f>C86*G10</f>
        <v>0.000021796875</v>
      </c>
      <c r="H110" s="47">
        <f>C87*H10</f>
        <v>0.000030375</v>
      </c>
      <c r="I110" s="47">
        <f>C88*I10</f>
        <v>0.000040078125</v>
      </c>
      <c r="J110" s="47">
        <f>C89*J10</f>
        <v>0.0000511875</v>
      </c>
      <c r="K110" s="47">
        <f>C90*K10</f>
        <v>0.000063984375</v>
      </c>
      <c r="L110" s="47">
        <f>C91*L10</f>
        <v>0.00007875</v>
      </c>
      <c r="M110" s="47">
        <f>C92*M10</f>
        <v>0.000095765625</v>
      </c>
      <c r="N110" s="47">
        <f>SUM((N69/C93)*N10,(1-(N69/C93))*M10)*C93</f>
        <v>0.00024796875</v>
      </c>
      <c r="O110" s="47">
        <f>SUM((O70/C94)*O10,(1-(O70/C94))*N10)*C94</f>
        <v>0.00028003125</v>
      </c>
      <c r="P110" s="47">
        <f>SUM((P71/C95)*P10,(1-(P71/C95))*O10)*C95</f>
        <v>0.00031734375</v>
      </c>
      <c r="Q110" s="47">
        <f>C96*P10</f>
        <v>0.0005533125</v>
      </c>
      <c r="R110" s="47">
        <f>C97*Q10</f>
        <v>0.000647671875</v>
      </c>
      <c r="S110" s="47">
        <f>C98*R10</f>
        <v>0.000746671875</v>
      </c>
      <c r="T110" s="47">
        <f>C99*S10</f>
        <v>0.0008503125</v>
      </c>
      <c r="U110" s="47">
        <f>C100*T10</f>
        <v>0.00095859375</v>
      </c>
      <c r="V110" s="47">
        <f>C101*U10</f>
        <v>0.001071515625</v>
      </c>
      <c r="W110" s="47">
        <f>C102*V10</f>
        <v>0.001189078125</v>
      </c>
      <c r="X110" s="47">
        <f>C103*C10</f>
        <v>0.0015640625</v>
      </c>
      <c r="Y110" s="48">
        <f t="shared" si="27"/>
        <v>0.00896684375</v>
      </c>
    </row>
    <row r="111">
      <c r="A111" s="41"/>
      <c r="B111" s="41">
        <v>25.0</v>
      </c>
      <c r="C111" s="45"/>
      <c r="D111" s="47">
        <f>C83*D11</f>
        <v>0</v>
      </c>
      <c r="E111" s="47">
        <f>C84*E11</f>
        <v>0.00005053125</v>
      </c>
      <c r="F111" s="47">
        <f>C85*F11</f>
        <v>0.0001078125</v>
      </c>
      <c r="G111" s="47">
        <f>C86*G11</f>
        <v>0.000174375</v>
      </c>
      <c r="H111" s="47">
        <f>C87*H11</f>
        <v>0.0000405</v>
      </c>
      <c r="I111" s="47">
        <f>C88*I11</f>
        <v>0.0000534375</v>
      </c>
      <c r="J111" s="47">
        <f>C89*J11</f>
        <v>0.00006825</v>
      </c>
      <c r="K111" s="47">
        <f>C90*K11</f>
        <v>0.0000853125</v>
      </c>
      <c r="L111" s="47">
        <f>C91*L11</f>
        <v>0.000105</v>
      </c>
      <c r="M111" s="47">
        <f>C92*M11</f>
        <v>0.0001276875</v>
      </c>
      <c r="N111" s="47">
        <f>SUM((N69/C93)*N11,(1-(N69/C93))*M11)*C93</f>
        <v>0.000330625</v>
      </c>
      <c r="O111" s="47">
        <f>SUM((O70/C94)*O11,(1-(O70/C94))*N11)*C94</f>
        <v>0.000373375</v>
      </c>
      <c r="P111" s="47">
        <f>SUM((P71/C95)*P11,(1-(P71/C95))*O11)*C95</f>
        <v>0.000423125</v>
      </c>
      <c r="Q111" s="47">
        <f>C96*P11</f>
        <v>0.00073775</v>
      </c>
      <c r="R111" s="47">
        <f>C97*Q11</f>
        <v>0.0008635625</v>
      </c>
      <c r="S111" s="47">
        <f>C98*R11</f>
        <v>0.0009955625</v>
      </c>
      <c r="T111" s="47">
        <f>C99*S11</f>
        <v>0.00113375</v>
      </c>
      <c r="U111" s="47">
        <f>C100*T11</f>
        <v>0.001278125</v>
      </c>
      <c r="V111" s="47">
        <f>C101*U11</f>
        <v>0.0014286875</v>
      </c>
      <c r="W111" s="47">
        <f>C102*V11</f>
        <v>0.0015854375</v>
      </c>
      <c r="X111" s="47">
        <f>C103*C11</f>
        <v>0.0015640625</v>
      </c>
      <c r="Y111" s="48">
        <f t="shared" si="27"/>
        <v>0.01152696875</v>
      </c>
    </row>
    <row r="112">
      <c r="A112" s="41"/>
      <c r="B112" s="41">
        <v>30.0</v>
      </c>
      <c r="C112" s="45"/>
      <c r="D112" s="47">
        <f>C83*D12</f>
        <v>0</v>
      </c>
      <c r="E112" s="47">
        <f>C84*E12</f>
        <v>0.00005053125</v>
      </c>
      <c r="F112" s="47">
        <f>C85*F12</f>
        <v>0.0001078125</v>
      </c>
      <c r="G112" s="47">
        <f>C86*G12</f>
        <v>0.000174375</v>
      </c>
      <c r="H112" s="47">
        <f>C87*H12</f>
        <v>0.000253125</v>
      </c>
      <c r="I112" s="47">
        <f>C88*I12</f>
        <v>0.000066796875</v>
      </c>
      <c r="J112" s="47">
        <f>C89*J12</f>
        <v>0.0000853125</v>
      </c>
      <c r="K112" s="47">
        <f>C90*K12</f>
        <v>0.000106640625</v>
      </c>
      <c r="L112" s="47">
        <f>C91*L12</f>
        <v>0.00013125</v>
      </c>
      <c r="M112" s="47">
        <f>C92*M12</f>
        <v>0.000159609375</v>
      </c>
      <c r="N112" s="47">
        <f>SUM((N69/C93)*N12,(1-(N69/C93))*M12)*C93</f>
        <v>0.00041328125</v>
      </c>
      <c r="O112" s="47">
        <f>SUM((O70/C94)*O12,(1-(O70/C94))*N12)*C94</f>
        <v>0.00046671875</v>
      </c>
      <c r="P112" s="47">
        <f>SUM((P71/C95)*P12,(1-(P71/C95))*O12)*C95</f>
        <v>0.00052890625</v>
      </c>
      <c r="Q112" s="47">
        <f>C96*P12</f>
        <v>0.0009221875</v>
      </c>
      <c r="R112" s="47">
        <f>C97*Q12</f>
        <v>0.001079453125</v>
      </c>
      <c r="S112" s="47">
        <f>C98*R12</f>
        <v>0.001244453125</v>
      </c>
      <c r="T112" s="47">
        <f>C99*S12</f>
        <v>0.0014171875</v>
      </c>
      <c r="U112" s="47">
        <f>C100*T12</f>
        <v>0.00159765625</v>
      </c>
      <c r="V112" s="47">
        <f>C101*U12</f>
        <v>0.001785859375</v>
      </c>
      <c r="W112" s="47">
        <f>C102*V12</f>
        <v>0.001981796875</v>
      </c>
      <c r="X112" s="47">
        <f>C103*C12</f>
        <v>0.0015640625</v>
      </c>
      <c r="Y112" s="48">
        <f t="shared" si="27"/>
        <v>0.01413701563</v>
      </c>
    </row>
    <row r="113">
      <c r="A113" s="41"/>
      <c r="B113" s="41">
        <v>35.0</v>
      </c>
      <c r="C113" s="45"/>
      <c r="D113" s="47">
        <f>C83*D13</f>
        <v>0</v>
      </c>
      <c r="E113" s="47">
        <f>C84*E13</f>
        <v>0.00005053125</v>
      </c>
      <c r="F113" s="47">
        <f>C85*F13</f>
        <v>0.0001078125</v>
      </c>
      <c r="G113" s="47">
        <f>C86*G13</f>
        <v>0.000174375</v>
      </c>
      <c r="H113" s="47">
        <f>C87*H13</f>
        <v>0.000253125</v>
      </c>
      <c r="I113" s="47">
        <f>C88*I13</f>
        <v>0.00034734375</v>
      </c>
      <c r="J113" s="47">
        <f>C89*J13</f>
        <v>0.000102375</v>
      </c>
      <c r="K113" s="47">
        <f>C90*K13</f>
        <v>0.00012796875</v>
      </c>
      <c r="L113" s="47">
        <f>C91*L13</f>
        <v>0.0001575</v>
      </c>
      <c r="M113" s="47">
        <f>C92*M13</f>
        <v>0.00019153125</v>
      </c>
      <c r="N113" s="47">
        <f>SUM((N69/C93)*N13,(1-(N69/C93))*M13)*C93</f>
        <v>0.0004959375</v>
      </c>
      <c r="O113" s="47">
        <f>SUM((O70/C94)*O13,(1-(O70/C94))*N13)*C94</f>
        <v>0.0005600625</v>
      </c>
      <c r="P113" s="47">
        <f>SUM((P71/C95)*P13,(1-(P71/C95))*O13)*C95</f>
        <v>0.0006346875</v>
      </c>
      <c r="Q113" s="47">
        <f>C96*P13</f>
        <v>0.001106625</v>
      </c>
      <c r="R113" s="47">
        <f>C97*Q13</f>
        <v>0.00129534375</v>
      </c>
      <c r="S113" s="47">
        <f>C98*R13</f>
        <v>0.00149334375</v>
      </c>
      <c r="T113" s="47">
        <f>C99*S13</f>
        <v>0.001700625</v>
      </c>
      <c r="U113" s="47">
        <f>C100*T13</f>
        <v>0.0019171875</v>
      </c>
      <c r="V113" s="47">
        <f>C101*U13</f>
        <v>0.00214303125</v>
      </c>
      <c r="W113" s="47">
        <f>C102*V13</f>
        <v>0.00237815625</v>
      </c>
      <c r="X113" s="47">
        <f>C103*C13</f>
        <v>0.0015640625</v>
      </c>
      <c r="Y113" s="48">
        <f t="shared" si="27"/>
        <v>0.016801625</v>
      </c>
    </row>
    <row r="114">
      <c r="A114" s="41"/>
      <c r="B114" s="41">
        <v>40.0</v>
      </c>
      <c r="C114" s="45"/>
      <c r="D114" s="47">
        <f>C83*D14</f>
        <v>0</v>
      </c>
      <c r="E114" s="47">
        <f>C84*E14</f>
        <v>0.00005053125</v>
      </c>
      <c r="F114" s="47">
        <f>C85*F14</f>
        <v>0.0001078125</v>
      </c>
      <c r="G114" s="47">
        <f>C86*G14</f>
        <v>0.000174375</v>
      </c>
      <c r="H114" s="47">
        <f>C87*H14</f>
        <v>0.000253125</v>
      </c>
      <c r="I114" s="47">
        <f>C88*I14</f>
        <v>0.00034734375</v>
      </c>
      <c r="J114" s="47">
        <f>C89*J14</f>
        <v>0.0004606875</v>
      </c>
      <c r="K114" s="47">
        <f>C90*K14</f>
        <v>0.000149296875</v>
      </c>
      <c r="L114" s="47">
        <f>C91*L14</f>
        <v>0.00018375</v>
      </c>
      <c r="M114" s="47">
        <f>C92*M14</f>
        <v>0.000223453125</v>
      </c>
      <c r="N114" s="47">
        <f>SUM((N69/C93)*N14,(1-(N69/C93))*M14)*C93</f>
        <v>0.00057859375</v>
      </c>
      <c r="O114" s="47">
        <f>SUM((O70/C94)*O14,(1-(O70/C94))*N14)*C94</f>
        <v>0.00065340625</v>
      </c>
      <c r="P114" s="47">
        <f>SUM((P71/C95)*P14,(1-(P71/C95))*O14)*C95</f>
        <v>0.00074046875</v>
      </c>
      <c r="Q114" s="47">
        <f>C96*P14</f>
        <v>0.0012910625</v>
      </c>
      <c r="R114" s="47">
        <f>C97*Q14</f>
        <v>0.001511234375</v>
      </c>
      <c r="S114" s="47">
        <f>C98*R14</f>
        <v>0.001742234375</v>
      </c>
      <c r="T114" s="47">
        <f>C99*S14</f>
        <v>0.0019840625</v>
      </c>
      <c r="U114" s="47">
        <f>C100*T14</f>
        <v>0.00223671875</v>
      </c>
      <c r="V114" s="47">
        <f>C101*U14</f>
        <v>0.002500203125</v>
      </c>
      <c r="W114" s="47">
        <f>C102*V14</f>
        <v>0.002774515625</v>
      </c>
      <c r="X114" s="47">
        <f>C103*C14</f>
        <v>0.0015640625</v>
      </c>
      <c r="Y114" s="48">
        <f t="shared" si="27"/>
        <v>0.0195269375</v>
      </c>
    </row>
    <row r="115">
      <c r="A115" s="41"/>
      <c r="B115" s="41">
        <v>45.0</v>
      </c>
      <c r="C115" s="45"/>
      <c r="D115" s="47">
        <f>C83*D15</f>
        <v>0</v>
      </c>
      <c r="E115" s="47">
        <f>C84*E15</f>
        <v>0.00005053125</v>
      </c>
      <c r="F115" s="47">
        <f>C85*F15</f>
        <v>0.0001078125</v>
      </c>
      <c r="G115" s="47">
        <f>C86*G15</f>
        <v>0.000174375</v>
      </c>
      <c r="H115" s="47">
        <f>C87*H15</f>
        <v>0.000253125</v>
      </c>
      <c r="I115" s="47">
        <f>C88*I15</f>
        <v>0.00034734375</v>
      </c>
      <c r="J115" s="47">
        <f>C89*J15</f>
        <v>0.0004606875</v>
      </c>
      <c r="K115" s="47">
        <f>C90*K15</f>
        <v>0.0005971875</v>
      </c>
      <c r="L115" s="47">
        <f>C91*L15</f>
        <v>0.00021</v>
      </c>
      <c r="M115" s="47">
        <f>C92*M15</f>
        <v>0.000255375</v>
      </c>
      <c r="N115" s="47">
        <f>SUM((N69/C93)*N15,(1-(N69/C93))*M15)*C93</f>
        <v>0.00066125</v>
      </c>
      <c r="O115" s="47">
        <f>SUM((O70/C94)*O15,(1-(O70/C94))*N15)*C94</f>
        <v>0.00074675</v>
      </c>
      <c r="P115" s="47">
        <f>SUM((P71/C95)*P15,(1-(P71/C95))*O15)*C95</f>
        <v>0.00084625</v>
      </c>
      <c r="Q115" s="47">
        <f>C96*P15</f>
        <v>0.0014755</v>
      </c>
      <c r="R115" s="47">
        <f>C97*Q15</f>
        <v>0.001727125</v>
      </c>
      <c r="S115" s="47">
        <f>C98*R15</f>
        <v>0.001991125</v>
      </c>
      <c r="T115" s="47">
        <f>C99*S15</f>
        <v>0.0022675</v>
      </c>
      <c r="U115" s="47">
        <f>C100*T15</f>
        <v>0.00255625</v>
      </c>
      <c r="V115" s="47">
        <f>C101*U15</f>
        <v>0.002857375</v>
      </c>
      <c r="W115" s="47">
        <f>C102*V15</f>
        <v>0.003170875</v>
      </c>
      <c r="X115" s="47">
        <f>C103*C15</f>
        <v>0.0015640625</v>
      </c>
      <c r="Y115" s="48">
        <f t="shared" si="27"/>
        <v>0.0223205</v>
      </c>
    </row>
    <row r="116">
      <c r="A116" s="41"/>
      <c r="B116" s="41">
        <v>50.0</v>
      </c>
      <c r="C116" s="45"/>
      <c r="D116" s="47">
        <f>C83*D16</f>
        <v>0</v>
      </c>
      <c r="E116" s="47">
        <f>C84*E16</f>
        <v>0.00005053125</v>
      </c>
      <c r="F116" s="47">
        <f>C85*F16</f>
        <v>0.0001078125</v>
      </c>
      <c r="G116" s="47">
        <f>C86*G16</f>
        <v>0.000174375</v>
      </c>
      <c r="H116" s="47">
        <f>C87*H16</f>
        <v>0.000253125</v>
      </c>
      <c r="I116" s="47">
        <f>C88*I16</f>
        <v>0.00034734375</v>
      </c>
      <c r="J116" s="47">
        <f>C89*J16</f>
        <v>0.0004606875</v>
      </c>
      <c r="K116" s="47">
        <f>C90*K16</f>
        <v>0.0005971875</v>
      </c>
      <c r="L116" s="47">
        <f>C91*L16</f>
        <v>0.00076125</v>
      </c>
      <c r="M116" s="47">
        <f>C92*M16</f>
        <v>0.000287296875</v>
      </c>
      <c r="N116" s="47">
        <f>SUM((N69/C93)*N16,(1-(N69/C93))*M16)*C93</f>
        <v>0.00074390625</v>
      </c>
      <c r="O116" s="47">
        <f>SUM((O70/C94)*O16,(1-(O70/C94))*N16)*C94</f>
        <v>0.00084009375</v>
      </c>
      <c r="P116" s="47">
        <f>SUM((P71/C95)*P16,(1-(P71/C95))*O16)*C95</f>
        <v>0.00095203125</v>
      </c>
      <c r="Q116" s="47">
        <f>C96*P16</f>
        <v>0.0016599375</v>
      </c>
      <c r="R116" s="47">
        <f>C97*Q16</f>
        <v>0.001943015625</v>
      </c>
      <c r="S116" s="47">
        <f>C98*R16</f>
        <v>0.002240015625</v>
      </c>
      <c r="T116" s="47">
        <f>C99*S16</f>
        <v>0.0025509375</v>
      </c>
      <c r="U116" s="47">
        <f>C100*T16</f>
        <v>0.00287578125</v>
      </c>
      <c r="V116" s="47">
        <f>C101*U16</f>
        <v>0.003214546875</v>
      </c>
      <c r="W116" s="47">
        <f>C102*V16</f>
        <v>0.003567234375</v>
      </c>
      <c r="X116" s="47">
        <f>C103*C16</f>
        <v>0.0015640625</v>
      </c>
      <c r="Y116" s="48">
        <f t="shared" si="27"/>
        <v>0.02519117188</v>
      </c>
    </row>
    <row r="117">
      <c r="A117" s="41"/>
      <c r="B117" s="41">
        <v>55.0</v>
      </c>
      <c r="C117" s="45"/>
      <c r="D117" s="47">
        <f>C83*D17</f>
        <v>0</v>
      </c>
      <c r="E117" s="47">
        <f>C84*E17</f>
        <v>0.00005053125</v>
      </c>
      <c r="F117" s="47">
        <f>C85*F17</f>
        <v>0.0001078125</v>
      </c>
      <c r="G117" s="47">
        <f>C86*G17</f>
        <v>0.000174375</v>
      </c>
      <c r="H117" s="47">
        <f>C87*H17</f>
        <v>0.000253125</v>
      </c>
      <c r="I117" s="47">
        <f>C88*I17</f>
        <v>0.00034734375</v>
      </c>
      <c r="J117" s="47">
        <f>C89*J17</f>
        <v>0.0004606875</v>
      </c>
      <c r="K117" s="47">
        <f>C90*K17</f>
        <v>0.0005971875</v>
      </c>
      <c r="L117" s="47">
        <f>C91*L17</f>
        <v>0.00076125</v>
      </c>
      <c r="M117" s="47">
        <f>C92*M17</f>
        <v>0.00095765625</v>
      </c>
      <c r="N117" s="47">
        <f>SUM((N69/C93)*N17,(1-(N69/C93))*M17)*C93</f>
        <v>0.0024484375</v>
      </c>
      <c r="O117" s="47">
        <f>SUM((O70/C94)*O17,(1-(O70/C94))*N17)*C94</f>
        <v>0.0009334375</v>
      </c>
      <c r="P117" s="47">
        <f>SUM((P71/C95)*P17,(1-(P71/C95))*O17)*C95</f>
        <v>0.0010578125</v>
      </c>
      <c r="Q117" s="47">
        <f>C96*P17</f>
        <v>0.001844375</v>
      </c>
      <c r="R117" s="47">
        <f>C97*Q17</f>
        <v>0.00215890625</v>
      </c>
      <c r="S117" s="47">
        <f>C98*R17</f>
        <v>0.00248890625</v>
      </c>
      <c r="T117" s="47">
        <f>C99*S17</f>
        <v>0.002834375</v>
      </c>
      <c r="U117" s="47">
        <f>C100*T17</f>
        <v>0.0031953125</v>
      </c>
      <c r="V117" s="47">
        <f>C101*U17</f>
        <v>0.00357171875</v>
      </c>
      <c r="W117" s="47">
        <f>C102*V17</f>
        <v>0.00396359375</v>
      </c>
      <c r="X117" s="47">
        <f>C103*C17</f>
        <v>0.0015640625</v>
      </c>
      <c r="Y117" s="48">
        <f t="shared" si="27"/>
        <v>0.02977090625</v>
      </c>
    </row>
    <row r="118">
      <c r="A118" s="41"/>
      <c r="B118" s="41">
        <v>60.0</v>
      </c>
      <c r="C118" s="45"/>
      <c r="D118" s="47">
        <f>C83*D18</f>
        <v>0</v>
      </c>
      <c r="E118" s="47">
        <f>C84*E18</f>
        <v>0.00005053125</v>
      </c>
      <c r="F118" s="47">
        <f>C85*F18</f>
        <v>0.0001078125</v>
      </c>
      <c r="G118" s="47">
        <f>C86*G18</f>
        <v>0.000174375</v>
      </c>
      <c r="H118" s="47">
        <f>C87*H18</f>
        <v>0.000253125</v>
      </c>
      <c r="I118" s="47">
        <f>C88*I18</f>
        <v>0.00034734375</v>
      </c>
      <c r="J118" s="47">
        <f>C89*J18</f>
        <v>0.0004606875</v>
      </c>
      <c r="K118" s="47">
        <f>C90*K18</f>
        <v>0.0005971875</v>
      </c>
      <c r="L118" s="47">
        <f>C91*L18</f>
        <v>0.00076125</v>
      </c>
      <c r="M118" s="47">
        <f>C92*M18</f>
        <v>0.00095765625</v>
      </c>
      <c r="N118" s="47">
        <f>SUM((N69/C93)*N18,(1-(N69/C93))*M18)*C93</f>
        <v>0.00248125</v>
      </c>
      <c r="O118" s="47">
        <f>SUM((O70/C94)*O18,(1-(O70/C94))*N18)*C94</f>
        <v>0.00285584375</v>
      </c>
      <c r="P118" s="47">
        <f>SUM((P71/C95)*P18,(1-(P71/C95))*O18)*C95</f>
        <v>0.00116359375</v>
      </c>
      <c r="Q118" s="47">
        <f>C96*P18</f>
        <v>0.0020288125</v>
      </c>
      <c r="R118" s="47">
        <f>C97*Q18</f>
        <v>0.002374796875</v>
      </c>
      <c r="S118" s="47">
        <f>C98*R18</f>
        <v>0.002737796875</v>
      </c>
      <c r="T118" s="47">
        <f>C99*S18</f>
        <v>0.0031178125</v>
      </c>
      <c r="U118" s="47">
        <f>C100*T18</f>
        <v>0.00351484375</v>
      </c>
      <c r="V118" s="47">
        <f>C101*U18</f>
        <v>0.003928890625</v>
      </c>
      <c r="W118" s="47">
        <f>C102*V18</f>
        <v>0.004359953125</v>
      </c>
      <c r="X118" s="47">
        <f>C103*C18</f>
        <v>0.0015640625</v>
      </c>
      <c r="Y118" s="48">
        <f t="shared" si="27"/>
        <v>0.033837625</v>
      </c>
    </row>
    <row r="119">
      <c r="A119" s="41"/>
      <c r="B119" s="41">
        <v>65.0</v>
      </c>
      <c r="C119" s="45"/>
      <c r="D119" s="47">
        <f>C83*D19</f>
        <v>0</v>
      </c>
      <c r="E119" s="47">
        <f>C84*E19</f>
        <v>0.00005053125</v>
      </c>
      <c r="F119" s="47">
        <f>C85*F19</f>
        <v>0.0001078125</v>
      </c>
      <c r="G119" s="47">
        <f>C86*G19</f>
        <v>0.000174375</v>
      </c>
      <c r="H119" s="47">
        <f>C87*H19</f>
        <v>0.000253125</v>
      </c>
      <c r="I119" s="47">
        <f>C88*I19</f>
        <v>0.00034734375</v>
      </c>
      <c r="J119" s="47">
        <f>C89*J19</f>
        <v>0.0004606875</v>
      </c>
      <c r="K119" s="47">
        <f>C90*K19</f>
        <v>0.0005971875</v>
      </c>
      <c r="L119" s="47">
        <f>C91*L19</f>
        <v>0.00076125</v>
      </c>
      <c r="M119" s="47">
        <f>C92*M19</f>
        <v>0.00095765625</v>
      </c>
      <c r="N119" s="47">
        <f>SUM((N69/C93)*N19,(1-(N69/C93))*M19)*C93</f>
        <v>0.00248125</v>
      </c>
      <c r="O119" s="47">
        <f>SUM((O70/C94)*O19,(1-(O70/C94))*N19)*C94</f>
        <v>0.002895546875</v>
      </c>
      <c r="P119" s="47">
        <f>SUM((P71/C95)*P19,(1-(P71/C95))*O19)*C95</f>
        <v>0.00334</v>
      </c>
      <c r="Q119" s="47">
        <f>C96*P19</f>
        <v>0.00221325</v>
      </c>
      <c r="R119" s="47">
        <f>C97*Q19</f>
        <v>0.0025906875</v>
      </c>
      <c r="S119" s="47">
        <f>C98*R19</f>
        <v>0.0029866875</v>
      </c>
      <c r="T119" s="47">
        <f>C99*S19</f>
        <v>0.00340125</v>
      </c>
      <c r="U119" s="47">
        <f>C100*T19</f>
        <v>0.003834375</v>
      </c>
      <c r="V119" s="47">
        <f>C101*U19</f>
        <v>0.0042860625</v>
      </c>
      <c r="W119" s="47">
        <f>C102*V19</f>
        <v>0.0047563125</v>
      </c>
      <c r="X119" s="47">
        <f>C103*C19</f>
        <v>0.0015640625</v>
      </c>
      <c r="Y119" s="48">
        <f t="shared" si="27"/>
        <v>0.03805945313</v>
      </c>
    </row>
    <row r="120">
      <c r="A120" s="41"/>
      <c r="B120" s="41">
        <v>70.0</v>
      </c>
      <c r="C120" s="45"/>
      <c r="D120" s="47">
        <f>C83*D20</f>
        <v>0</v>
      </c>
      <c r="E120" s="47">
        <f>C84*E20</f>
        <v>0.00005053125</v>
      </c>
      <c r="F120" s="47">
        <f>C85*F20</f>
        <v>0.0001078125</v>
      </c>
      <c r="G120" s="47">
        <f>C86*G20</f>
        <v>0.000174375</v>
      </c>
      <c r="H120" s="47">
        <f>C87*H20</f>
        <v>0.000253125</v>
      </c>
      <c r="I120" s="47">
        <f>C88*I20</f>
        <v>0.00034734375</v>
      </c>
      <c r="J120" s="47">
        <f>C89*J20</f>
        <v>0.0004606875</v>
      </c>
      <c r="K120" s="47">
        <f>C90*K20</f>
        <v>0.0005971875</v>
      </c>
      <c r="L120" s="47">
        <f>C91*L20</f>
        <v>0.00076125</v>
      </c>
      <c r="M120" s="47">
        <f>C92*M20</f>
        <v>0.00095765625</v>
      </c>
      <c r="N120" s="47">
        <f>SUM((N69/C93)*N20,(1-(N69/C93))*M20)*C93</f>
        <v>0.00248125</v>
      </c>
      <c r="O120" s="47">
        <f>SUM((O70/C94)*O20,(1-(O70/C94))*N20)*C94</f>
        <v>0.002895546875</v>
      </c>
      <c r="P120" s="47">
        <f>SUM((P71/C95)*P20,(1-(P71/C95))*O20)*C95</f>
        <v>0.00338725</v>
      </c>
      <c r="Q120" s="47">
        <f>C96*P20</f>
        <v>0.0060864375</v>
      </c>
      <c r="R120" s="47">
        <f>C97*Q20</f>
        <v>0.002806578125</v>
      </c>
      <c r="S120" s="47">
        <f>C98*R20</f>
        <v>0.003235578125</v>
      </c>
      <c r="T120" s="47">
        <f>C99*S20</f>
        <v>0.0036846875</v>
      </c>
      <c r="U120" s="47">
        <f>C100*T20</f>
        <v>0.00415390625</v>
      </c>
      <c r="V120" s="47">
        <f>C101*U20</f>
        <v>0.004643234375</v>
      </c>
      <c r="W120" s="47">
        <f>C102*V20</f>
        <v>0.005152671875</v>
      </c>
      <c r="X120" s="47">
        <f>C103*C20</f>
        <v>0.0015640625</v>
      </c>
      <c r="Y120" s="48">
        <f t="shared" si="27"/>
        <v>0.04380117188</v>
      </c>
    </row>
    <row r="121">
      <c r="A121" s="41"/>
      <c r="B121" s="41">
        <v>75.0</v>
      </c>
      <c r="C121" s="45"/>
      <c r="D121" s="47">
        <f>C83*D21</f>
        <v>0</v>
      </c>
      <c r="E121" s="47">
        <f>C84*E21</f>
        <v>0.00005053125</v>
      </c>
      <c r="F121" s="47">
        <f>C85*F21</f>
        <v>0.0001078125</v>
      </c>
      <c r="G121" s="47">
        <f>C86*G21</f>
        <v>0.000174375</v>
      </c>
      <c r="H121" s="47">
        <f>C87*H21</f>
        <v>0.000253125</v>
      </c>
      <c r="I121" s="47">
        <f>C88*I21</f>
        <v>0.00034734375</v>
      </c>
      <c r="J121" s="47">
        <f>C89*J21</f>
        <v>0.0004606875</v>
      </c>
      <c r="K121" s="47">
        <f>C90*K21</f>
        <v>0.0005971875</v>
      </c>
      <c r="L121" s="47">
        <f>C91*L21</f>
        <v>0.00076125</v>
      </c>
      <c r="M121" s="47">
        <f>C92*M21</f>
        <v>0.00095765625</v>
      </c>
      <c r="N121" s="47">
        <f>SUM((N69/C93)*N21,(1-(N69/C93))*M21)*C93</f>
        <v>0.00248125</v>
      </c>
      <c r="O121" s="47">
        <f>SUM((O70/C94)*O21,(1-(O70/C94))*N21)*C94</f>
        <v>0.002895546875</v>
      </c>
      <c r="P121" s="47">
        <f>SUM((P71/C95)*P21,(1-(P71/C95))*O21)*C95</f>
        <v>0.00338725</v>
      </c>
      <c r="Q121" s="47">
        <f>C96*P21</f>
        <v>0.0060864375</v>
      </c>
      <c r="R121" s="47">
        <f>C97*Q21</f>
        <v>0.00734028125</v>
      </c>
      <c r="S121" s="47">
        <f>C98*R21</f>
        <v>0.00348446875</v>
      </c>
      <c r="T121" s="47">
        <f>C99*S21</f>
        <v>0.003968125</v>
      </c>
      <c r="U121" s="47">
        <f>C100*T21</f>
        <v>0.0044734375</v>
      </c>
      <c r="V121" s="47">
        <f>C101*U21</f>
        <v>0.00500040625</v>
      </c>
      <c r="W121" s="47">
        <f>C102*V21</f>
        <v>0.00554903125</v>
      </c>
      <c r="X121" s="47">
        <f>C103*C21</f>
        <v>0.0015640625</v>
      </c>
      <c r="Y121" s="48">
        <f t="shared" si="27"/>
        <v>0.04994026563</v>
      </c>
    </row>
    <row r="122">
      <c r="A122" s="41"/>
      <c r="B122" s="41">
        <v>80.0</v>
      </c>
      <c r="C122" s="45"/>
      <c r="D122" s="47">
        <f>C83*D22</f>
        <v>0</v>
      </c>
      <c r="E122" s="47">
        <f>C84*E22</f>
        <v>0.00005053125</v>
      </c>
      <c r="F122" s="47">
        <f>C85*F22</f>
        <v>0.0001078125</v>
      </c>
      <c r="G122" s="47">
        <f>C86*G22</f>
        <v>0.000174375</v>
      </c>
      <c r="H122" s="47">
        <f>C87*H22</f>
        <v>0.000253125</v>
      </c>
      <c r="I122" s="47">
        <f>C88*I22</f>
        <v>0.00034734375</v>
      </c>
      <c r="J122" s="47">
        <f>C89*J22</f>
        <v>0.0004606875</v>
      </c>
      <c r="K122" s="47">
        <f>C90*K22</f>
        <v>0.0005971875</v>
      </c>
      <c r="L122" s="47">
        <f>C91*L22</f>
        <v>0.00076125</v>
      </c>
      <c r="M122" s="47">
        <f>C92*M22</f>
        <v>0.00095765625</v>
      </c>
      <c r="N122" s="47">
        <f>SUM((N69/C93)*N22,(1-(N69/C93))*M22)*C93</f>
        <v>0.00248125</v>
      </c>
      <c r="O122" s="47">
        <f>SUM((O70/C94)*O22,(1-(O70/C94))*N22)*C94</f>
        <v>0.002895546875</v>
      </c>
      <c r="P122" s="47">
        <f>SUM((P71/C95)*P22,(1-(P71/C95))*O22)*C95</f>
        <v>0.00338725</v>
      </c>
      <c r="Q122" s="47">
        <f>C96*P22</f>
        <v>0.0060864375</v>
      </c>
      <c r="R122" s="47">
        <f>C97*Q22</f>
        <v>0.00734028125</v>
      </c>
      <c r="S122" s="47">
        <f>C98*R22</f>
        <v>0.008711171875</v>
      </c>
      <c r="T122" s="47">
        <f>C99*S22</f>
        <v>0.0042515625</v>
      </c>
      <c r="U122" s="47">
        <f>C100*T22</f>
        <v>0.00479296875</v>
      </c>
      <c r="V122" s="47">
        <f>C101*U22</f>
        <v>0.005357578125</v>
      </c>
      <c r="W122" s="47">
        <f>C102*V22</f>
        <v>0.005945390625</v>
      </c>
      <c r="X122" s="47">
        <f>C103*C22</f>
        <v>0.0015640625</v>
      </c>
      <c r="Y122" s="48">
        <f t="shared" si="27"/>
        <v>0.05652346875</v>
      </c>
    </row>
    <row r="123">
      <c r="A123" s="41"/>
      <c r="B123" s="41">
        <v>85.0</v>
      </c>
      <c r="C123" s="45"/>
      <c r="D123" s="47">
        <f>C83*D23</f>
        <v>0</v>
      </c>
      <c r="E123" s="47">
        <f>C84*E23</f>
        <v>0.00005053125</v>
      </c>
      <c r="F123" s="47">
        <f>C85*F23</f>
        <v>0.0001078125</v>
      </c>
      <c r="G123" s="47">
        <f>C86*G23</f>
        <v>0.000174375</v>
      </c>
      <c r="H123" s="47">
        <f>C87*H23</f>
        <v>0.000253125</v>
      </c>
      <c r="I123" s="47">
        <f>C88*I23</f>
        <v>0.00034734375</v>
      </c>
      <c r="J123" s="47">
        <f>C89*J23</f>
        <v>0.0004606875</v>
      </c>
      <c r="K123" s="47">
        <f>C90*K23</f>
        <v>0.0005971875</v>
      </c>
      <c r="L123" s="47">
        <f>C91*L23</f>
        <v>0.00076125</v>
      </c>
      <c r="M123" s="47">
        <f>C92*M23</f>
        <v>0.00095765625</v>
      </c>
      <c r="N123" s="47">
        <f>SUM((N69/C93)*N23,(1-(N69/C93))*M23)*C93</f>
        <v>0.00248125</v>
      </c>
      <c r="O123" s="47">
        <f>SUM((O70/C94)*O23,(1-(O70/C94))*N23)*C94</f>
        <v>0.002895546875</v>
      </c>
      <c r="P123" s="47">
        <f>SUM((P71/C95)*P23,(1-(P71/C95))*O23)*C95</f>
        <v>0.00338725</v>
      </c>
      <c r="Q123" s="47">
        <f>C96*P23</f>
        <v>0.0060864375</v>
      </c>
      <c r="R123" s="47">
        <f>C97*Q23</f>
        <v>0.00734028125</v>
      </c>
      <c r="S123" s="47">
        <f>C98*R23</f>
        <v>0.008711171875</v>
      </c>
      <c r="T123" s="47">
        <f>C99*S23</f>
        <v>0.01020375</v>
      </c>
      <c r="U123" s="47">
        <f>C100*T23</f>
        <v>0.0051125</v>
      </c>
      <c r="V123" s="47">
        <f>C101*U23</f>
        <v>0.00571475</v>
      </c>
      <c r="W123" s="47">
        <f>C102*V23</f>
        <v>0.00634175</v>
      </c>
      <c r="X123" s="47">
        <f>C103*C23</f>
        <v>0.0015640625</v>
      </c>
      <c r="Y123" s="48">
        <f t="shared" si="27"/>
        <v>0.06354871875</v>
      </c>
    </row>
    <row r="124">
      <c r="A124" s="41"/>
      <c r="B124" s="41">
        <v>90.0</v>
      </c>
      <c r="C124" s="45"/>
      <c r="D124" s="47">
        <f>C83*D24</f>
        <v>0</v>
      </c>
      <c r="E124" s="47">
        <f>C84*E24</f>
        <v>0.00005053125</v>
      </c>
      <c r="F124" s="47">
        <f>C85*F24</f>
        <v>0.0001078125</v>
      </c>
      <c r="G124" s="47">
        <f>C86*G24</f>
        <v>0.000174375</v>
      </c>
      <c r="H124" s="47">
        <f>C87*H24</f>
        <v>0.000253125</v>
      </c>
      <c r="I124" s="47">
        <f>C88*I24</f>
        <v>0.00034734375</v>
      </c>
      <c r="J124" s="47">
        <f>C89*J24</f>
        <v>0.0004606875</v>
      </c>
      <c r="K124" s="47">
        <f>C90*K24</f>
        <v>0.0005971875</v>
      </c>
      <c r="L124" s="47">
        <f>C91*L24</f>
        <v>0.00076125</v>
      </c>
      <c r="M124" s="47">
        <f>C92*M24</f>
        <v>0.00095765625</v>
      </c>
      <c r="N124" s="47">
        <f>SUM((N69/C93)*N24,(1-(N69/C93))*M24)*C93</f>
        <v>0.00248125</v>
      </c>
      <c r="O124" s="47">
        <f>SUM((O70/C94)*O24,(1-(O70/C94))*N24)*C94</f>
        <v>0.002895546875</v>
      </c>
      <c r="P124" s="47">
        <f>SUM((P71/C95)*P24,(1-(P71/C95))*O24)*C95</f>
        <v>0.00338725</v>
      </c>
      <c r="Q124" s="47">
        <f>C96*P24</f>
        <v>0.0060864375</v>
      </c>
      <c r="R124" s="47">
        <f>C97*Q24</f>
        <v>0.00734028125</v>
      </c>
      <c r="S124" s="47">
        <f>C98*R24</f>
        <v>0.008711171875</v>
      </c>
      <c r="T124" s="47">
        <f>C99*S24</f>
        <v>0.01020375</v>
      </c>
      <c r="U124" s="47">
        <f>C100*T24</f>
        <v>0.01182265625</v>
      </c>
      <c r="V124" s="47">
        <f>C101*U24</f>
        <v>0.006071921875</v>
      </c>
      <c r="W124" s="47">
        <f>C102*V24</f>
        <v>0.006738109375</v>
      </c>
      <c r="X124" s="47">
        <f>C103*C24</f>
        <v>0.0015640625</v>
      </c>
      <c r="Y124" s="48">
        <f t="shared" si="27"/>
        <v>0.07101240625</v>
      </c>
    </row>
    <row r="125">
      <c r="A125" s="41"/>
      <c r="B125" s="41">
        <v>95.0</v>
      </c>
      <c r="C125" s="45"/>
      <c r="D125" s="47">
        <f>C83*D25</f>
        <v>0</v>
      </c>
      <c r="E125" s="47">
        <f>C84*E25</f>
        <v>0.00005053125</v>
      </c>
      <c r="F125" s="47">
        <f>C85*F25</f>
        <v>0.0001078125</v>
      </c>
      <c r="G125" s="47">
        <f>C86*G25</f>
        <v>0.000174375</v>
      </c>
      <c r="H125" s="47">
        <f>C87*H25</f>
        <v>0.000253125</v>
      </c>
      <c r="I125" s="47">
        <f>C88*I25</f>
        <v>0.00034734375</v>
      </c>
      <c r="J125" s="47">
        <f>C89*J25</f>
        <v>0.0004606875</v>
      </c>
      <c r="K125" s="47">
        <f>C90*K25</f>
        <v>0.0005971875</v>
      </c>
      <c r="L125" s="47">
        <f>C91*L25</f>
        <v>0.00076125</v>
      </c>
      <c r="M125" s="47">
        <f>C92*M25</f>
        <v>0.00095765625</v>
      </c>
      <c r="N125" s="47">
        <f>SUM((N69/C93)*N25,(1-(N69/C93))*M25)*C93</f>
        <v>0.00248125</v>
      </c>
      <c r="O125" s="47">
        <f>SUM((O70/C94)*O25,(1-(O70/C94))*N25)*C94</f>
        <v>0.002895546875</v>
      </c>
      <c r="P125" s="47">
        <f>SUM((P71/C95)*P25,(1-(P71/C95))*O25)*C95</f>
        <v>0.00338725</v>
      </c>
      <c r="Q125" s="47">
        <f>C96*P25</f>
        <v>0.0060864375</v>
      </c>
      <c r="R125" s="47">
        <f>C97*Q25</f>
        <v>0.00734028125</v>
      </c>
      <c r="S125" s="47">
        <f>C98*R25</f>
        <v>0.008711171875</v>
      </c>
      <c r="T125" s="47">
        <f>C99*S25</f>
        <v>0.01020375</v>
      </c>
      <c r="U125" s="47">
        <f>C100*T25</f>
        <v>0.01182265625</v>
      </c>
      <c r="V125" s="47">
        <f>C101*U25</f>
        <v>0.01357253125</v>
      </c>
      <c r="W125" s="47">
        <f>C102*V25</f>
        <v>0.00713446875</v>
      </c>
      <c r="X125" s="47">
        <f>C103*C25</f>
        <v>0.0015640625</v>
      </c>
      <c r="Y125" s="48">
        <f t="shared" si="27"/>
        <v>0.078909375</v>
      </c>
    </row>
    <row r="126">
      <c r="A126" s="41"/>
      <c r="B126" s="41">
        <v>100.0</v>
      </c>
      <c r="C126" s="45"/>
      <c r="D126" s="47">
        <f>C83*D26</f>
        <v>0</v>
      </c>
      <c r="E126" s="47">
        <f>C84*E26</f>
        <v>0.00005053125</v>
      </c>
      <c r="F126" s="47">
        <f>C85*F26</f>
        <v>0.0001078125</v>
      </c>
      <c r="G126" s="47">
        <f>C86*G26</f>
        <v>0.000174375</v>
      </c>
      <c r="H126" s="47">
        <f>C87*H26</f>
        <v>0.000253125</v>
      </c>
      <c r="I126" s="47">
        <f>C88*I26</f>
        <v>0.00034734375</v>
      </c>
      <c r="J126" s="47">
        <f>C89*J26</f>
        <v>0.0004606875</v>
      </c>
      <c r="K126" s="47">
        <f>C90*K26</f>
        <v>0.0005971875</v>
      </c>
      <c r="L126" s="47">
        <f>C91*L26</f>
        <v>0.00076125</v>
      </c>
      <c r="M126" s="47">
        <f>C92*M26</f>
        <v>0.00095765625</v>
      </c>
      <c r="N126" s="47">
        <f>SUM((N69/C93)*N26,(1-(N69/C93))*M26)*C93</f>
        <v>0.00248125</v>
      </c>
      <c r="O126" s="47">
        <f>SUM((O70/C94)*O26,(1-(O70/C94))*N26)*C94</f>
        <v>0.002895546875</v>
      </c>
      <c r="P126" s="47">
        <f>SUM((P71/C95)*P26,(1-(P71/C95))*O26)*C95</f>
        <v>0.00338725</v>
      </c>
      <c r="Q126" s="47">
        <f>C96*P26</f>
        <v>0.0060864375</v>
      </c>
      <c r="R126" s="47">
        <f>C97*Q26</f>
        <v>0.00734028125</v>
      </c>
      <c r="S126" s="47">
        <f>C98*R26</f>
        <v>0.008711171875</v>
      </c>
      <c r="T126" s="47">
        <f>C99*S26</f>
        <v>0.01020375</v>
      </c>
      <c r="U126" s="47">
        <f>C100*T26</f>
        <v>0.01182265625</v>
      </c>
      <c r="V126" s="47">
        <f>C101*U26</f>
        <v>0.01357253125</v>
      </c>
      <c r="W126" s="47">
        <f>C102*V26</f>
        <v>0.01545801563</v>
      </c>
      <c r="X126" s="47">
        <f>C103*C26</f>
        <v>0.0015640625</v>
      </c>
      <c r="Y126" s="48">
        <f t="shared" si="27"/>
        <v>0.08723292188</v>
      </c>
    </row>
    <row r="127">
      <c r="A127" s="41"/>
      <c r="B127" s="41">
        <v>0.0</v>
      </c>
      <c r="C127" s="45"/>
      <c r="D127" s="47">
        <f>C83*D27</f>
        <v>0</v>
      </c>
      <c r="E127" s="47">
        <f>C84*E27</f>
        <v>0.000006890625</v>
      </c>
      <c r="F127" s="47">
        <f>C85*F27</f>
        <v>0.000028125</v>
      </c>
      <c r="G127" s="47">
        <f>C86*G27</f>
        <v>0.00007265625</v>
      </c>
      <c r="H127" s="47">
        <f>C87*H27</f>
        <v>0.000151875</v>
      </c>
      <c r="I127" s="47">
        <f>C88*I27</f>
        <v>0.000280546875</v>
      </c>
      <c r="J127" s="47">
        <f>C89*J27</f>
        <v>0.00047775</v>
      </c>
      <c r="K127" s="47">
        <f>C90*K27</f>
        <v>0.0007678125</v>
      </c>
      <c r="L127" s="47">
        <f>C91*L27</f>
        <v>0.00118125</v>
      </c>
      <c r="M127" s="47">
        <f>C92*M27</f>
        <v>0.001755703125</v>
      </c>
      <c r="N127" s="47">
        <f>SUM((N69/C93)*N27,(1-(N69/C93))*M27)*C93</f>
        <v>0.00456328125</v>
      </c>
      <c r="O127" s="47">
        <f>SUM((O70/C94)*O27,(1-(O70/C94))*N27)*C94</f>
        <v>0.006183375</v>
      </c>
      <c r="P127" s="47">
        <f>SUM((P71/C95)*P27,(1-(P71/C95))*O27)*C95</f>
        <v>0.0082801875</v>
      </c>
      <c r="Q127" s="47">
        <f>C96*P27</f>
        <v>0.0167838125</v>
      </c>
      <c r="R127" s="47">
        <f>C97*Q27</f>
        <v>0.02266851563</v>
      </c>
      <c r="S127" s="47">
        <f>C98*R27</f>
        <v>0.029866875</v>
      </c>
      <c r="T127" s="47">
        <f>C99*S27</f>
        <v>0.0385475</v>
      </c>
      <c r="U127" s="47">
        <f>C100*T27</f>
        <v>0.04888828125</v>
      </c>
      <c r="V127" s="47">
        <f>C101*U27</f>
        <v>0.06107639063</v>
      </c>
      <c r="W127" s="47">
        <f>C102*V27</f>
        <v>0.07530828125</v>
      </c>
      <c r="X127" s="47">
        <f>C103*C27</f>
        <v>0</v>
      </c>
      <c r="Y127" s="48">
        <f t="shared" si="27"/>
        <v>0.3168891094</v>
      </c>
    </row>
    <row r="128">
      <c r="A128" s="43"/>
      <c r="B128" s="43"/>
      <c r="C128" s="39" t="s">
        <v>36</v>
      </c>
      <c r="D128" s="42">
        <f t="shared" ref="D128:Y128" si="28">SUM(D107:D127)</f>
        <v>0</v>
      </c>
      <c r="E128" s="42">
        <f t="shared" si="28"/>
        <v>0.00091875</v>
      </c>
      <c r="F128" s="42">
        <f t="shared" si="28"/>
        <v>0.001875</v>
      </c>
      <c r="G128" s="42">
        <f t="shared" si="28"/>
        <v>0.00290625</v>
      </c>
      <c r="H128" s="42">
        <f t="shared" si="28"/>
        <v>0.00405</v>
      </c>
      <c r="I128" s="42">
        <f t="shared" si="28"/>
        <v>0.00534375</v>
      </c>
      <c r="J128" s="42">
        <f t="shared" si="28"/>
        <v>0.006825</v>
      </c>
      <c r="K128" s="42">
        <f t="shared" si="28"/>
        <v>0.00853125</v>
      </c>
      <c r="L128" s="42">
        <f t="shared" si="28"/>
        <v>0.0105</v>
      </c>
      <c r="M128" s="42">
        <f t="shared" si="28"/>
        <v>0.01276875</v>
      </c>
      <c r="N128" s="42">
        <f t="shared" si="28"/>
        <v>0.0330625</v>
      </c>
      <c r="O128" s="42">
        <f t="shared" si="28"/>
        <v>0.0373375</v>
      </c>
      <c r="P128" s="42">
        <f t="shared" si="28"/>
        <v>0.0423125</v>
      </c>
      <c r="Q128" s="42">
        <f t="shared" si="28"/>
        <v>0.073775</v>
      </c>
      <c r="R128" s="42">
        <f t="shared" si="28"/>
        <v>0.08635625</v>
      </c>
      <c r="S128" s="42">
        <f t="shared" si="28"/>
        <v>0.09955625</v>
      </c>
      <c r="T128" s="42">
        <f t="shared" si="28"/>
        <v>0.113375</v>
      </c>
      <c r="U128" s="42">
        <f t="shared" si="28"/>
        <v>0.1278125</v>
      </c>
      <c r="V128" s="42">
        <f t="shared" si="28"/>
        <v>0.14286875</v>
      </c>
      <c r="W128" s="42">
        <f t="shared" si="28"/>
        <v>0.15854375</v>
      </c>
      <c r="X128" s="42">
        <f t="shared" si="28"/>
        <v>0.03128125</v>
      </c>
      <c r="Y128" s="20">
        <f t="shared" si="28"/>
        <v>1</v>
      </c>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c r="A130" s="49"/>
      <c r="B130" s="49" t="s">
        <v>51</v>
      </c>
      <c r="C130" s="49" t="s">
        <v>44</v>
      </c>
      <c r="D130" s="12"/>
      <c r="E130" s="11" t="s">
        <v>52</v>
      </c>
      <c r="F130" s="6">
        <f>SUM(D108,D109:E109,D110:F110,D111:G111,D112:H112,D113:I113,D114:J114,D115:K115,D116:L116,D117:M117,D118:N118,D119:O119,D120:P120,D121:Q121,D122:R122,D123:S123,D124:T124,D125:U125,D126:V126,X107:X126)</f>
        <v>0.321679</v>
      </c>
      <c r="G130" s="12"/>
      <c r="H130" s="23" t="s">
        <v>3</v>
      </c>
      <c r="I130" s="50">
        <f>SUM(F136,0.5*F135,F137/3,0.5*F138)</f>
        <v>0.3081542969</v>
      </c>
      <c r="J130" s="12"/>
      <c r="K130" s="12"/>
      <c r="L130" s="12"/>
      <c r="M130" s="12"/>
      <c r="N130" s="12"/>
      <c r="O130" s="12"/>
      <c r="P130" s="12"/>
      <c r="Q130" s="12"/>
      <c r="R130" s="12"/>
      <c r="S130" s="12"/>
      <c r="T130" s="12"/>
      <c r="U130" s="12"/>
      <c r="V130" s="12"/>
      <c r="W130" s="12"/>
      <c r="X130" s="12"/>
      <c r="Y130" s="12"/>
    </row>
    <row r="131">
      <c r="A131" s="51"/>
      <c r="B131" s="51">
        <v>5.0</v>
      </c>
      <c r="C131" s="51">
        <f>SUM(D107,D127,X107)</f>
        <v>0.0015640625</v>
      </c>
      <c r="D131" s="12"/>
      <c r="E131" s="11" t="s">
        <v>53</v>
      </c>
      <c r="F131" s="6">
        <f>SUM(D107,E108,F109,G110,H111,I112,J113,K114,L115,M116,N117,O118,P119,Q120,R121,S122,T123,U124,V125,W126,X127)</f>
        <v>0.08272885938</v>
      </c>
      <c r="G131" s="12"/>
      <c r="H131" s="23" t="s">
        <v>6</v>
      </c>
      <c r="I131" s="50">
        <f>SUM(F134,0.5*F133,F137/3,0.5*F138)</f>
        <v>0.3296001484</v>
      </c>
      <c r="J131" s="12"/>
      <c r="K131" s="12"/>
      <c r="L131" s="12"/>
      <c r="M131" s="12"/>
      <c r="N131" s="12"/>
      <c r="O131" s="12"/>
      <c r="P131" s="12"/>
      <c r="Q131" s="12"/>
      <c r="R131" s="12"/>
      <c r="S131" s="12"/>
      <c r="T131" s="12"/>
      <c r="U131" s="12"/>
      <c r="V131" s="12"/>
      <c r="W131" s="12"/>
      <c r="X131" s="12"/>
      <c r="Y131" s="12"/>
    </row>
    <row r="132">
      <c r="A132" s="51"/>
      <c r="B132" s="51">
        <v>10.0</v>
      </c>
      <c r="C132" s="51">
        <f>SUM(E107:E108,D108,E127,X108)</f>
        <v>0.00157325</v>
      </c>
      <c r="D132" s="12"/>
      <c r="E132" s="11" t="s">
        <v>54</v>
      </c>
      <c r="F132" s="6">
        <f>SUM(E107:W107,F108:W108,G109:W109,H110:W110,I111:W111,J112:W112,K113:W113,L114:W114,M115:W115,N116:W116,O117:W117,P118:W118,Q119:W119,R120:W120,S121:W121,T122:W122,U123:W123,W124,V124,W125,D127:W127)</f>
        <v>0.5955921406</v>
      </c>
      <c r="G132" s="12"/>
      <c r="H132" s="52" t="s">
        <v>10</v>
      </c>
      <c r="I132" s="50">
        <f>SUM(F130,0.5*F133,F137/3,0.5*F135)</f>
        <v>0.3622455547</v>
      </c>
      <c r="J132" s="12"/>
      <c r="K132" s="12"/>
      <c r="L132" s="12"/>
      <c r="M132" s="12"/>
      <c r="N132" s="12"/>
      <c r="O132" s="12"/>
      <c r="P132" s="12"/>
      <c r="Q132" s="12"/>
      <c r="R132" s="12"/>
      <c r="S132" s="12"/>
      <c r="T132" s="12"/>
      <c r="U132" s="12"/>
      <c r="V132" s="12"/>
      <c r="W132" s="12"/>
      <c r="X132" s="12"/>
      <c r="Y132" s="12"/>
    </row>
    <row r="133">
      <c r="A133" s="51"/>
      <c r="B133" s="51">
        <v>15.0</v>
      </c>
      <c r="C133" s="51">
        <f>SUM(F107:F109,D109:E109,F127,X109)</f>
        <v>0.00165678125</v>
      </c>
      <c r="D133" s="12"/>
      <c r="E133" s="5" t="s">
        <v>55</v>
      </c>
      <c r="F133" s="6">
        <f>SUM(SUM(D60,X60)*E8,SUM(D61:E61,X61)*F9,SUM(D62:F62,X62)*G10,SUM(D63:G63,X63)*H11,SUM(D64:H64,X64)*I12,SUM(D65:I65,X65)*J13,SUM(D66:J66,X66)*K14,SUM(D67:K67,X67)*L15,SUM(D68:L68,X68)*M16,SUM(D69:M69,X69)*M17,SUM(D70:N70,X70)*N18,SUM(D71:O71,X71)*O19,SUM(D72:P72,X72)*P20,SUM(D73:Q73,X73)*Q21,SUM(D74:R74,X74)*R22,SUM(D75:S75,X75)*S23,SUM(D76:T76,X76)*T24,SUM(D77:U77,X77)*U25,SUM(D78:V78,X78)*V26,X59*SUM(D7))</f>
        <v>0.04117601563</v>
      </c>
      <c r="G133" s="12"/>
      <c r="H133" s="12"/>
      <c r="I133" s="53">
        <f>SUM(I130:I132)</f>
        <v>1</v>
      </c>
      <c r="J133" s="12"/>
      <c r="K133" s="12"/>
      <c r="L133" s="12"/>
      <c r="M133" s="12"/>
      <c r="N133" s="12"/>
      <c r="O133" s="12"/>
      <c r="P133" s="12"/>
      <c r="Q133" s="12"/>
      <c r="R133" s="12"/>
      <c r="S133" s="12"/>
      <c r="T133" s="12"/>
      <c r="U133" s="12"/>
      <c r="V133" s="12"/>
      <c r="W133" s="12"/>
      <c r="X133" s="12"/>
      <c r="Y133" s="12"/>
    </row>
    <row r="134">
      <c r="A134" s="51"/>
      <c r="B134" s="51">
        <v>20.0</v>
      </c>
      <c r="C134" s="51">
        <f>SUM(G107:G110,D110:F110,G127,X110)</f>
        <v>0.00183865625</v>
      </c>
      <c r="D134" s="12"/>
      <c r="E134" s="5" t="s">
        <v>56</v>
      </c>
      <c r="F134" s="6">
        <f>SUM(X59*D27,SUM(D60,X60)*SUM(E7,E27),SUM(D61:E61,X61)*SUM(F7:F8,F27),SUM(D62:F62,X62)*SUM(G7:G9,G27),SUM(D63:G63,X63)*SUM(H7:H10,H27),SUM(D64:H64,X64)*SUM(I7:I11,I27),SUM(D65:I65,X65)*SUM(J7:J12,J27),SUM(D66:J66,X66)*SUM(K7:K13,K27),SUM(D67:K67,X67)*SUM(L7:L14,L27),SUM(D68:L68,X68)*SUM(M7:M15,M27),SUM(D69:M69,X69)*SUM(M7:M16,M27),SUM(D70:N70,X70)*SUM(N7:N17,N27),SUM(D71:O71,X71)*SUM(O7:O18,O27),SUM(D72:P72,X72)*SUM(P7:P19,P27),SUM(D73:Q73,X73)*SUM(Q7:Q20,Q27),SUM(D74:R74,X74)*SUM(R7:R21,R27),SUM(D75:S75,X75)*SUM(S7:S22,S27),SUM(D76:T76,X76)*SUM(T7:T23,T27),SUM(D77:U77,X77)*SUM(U7:U24,U27),SUM(D78:V78,X78)*SUM(V7:V25,V27))</f>
        <v>0.2897666094</v>
      </c>
      <c r="G134" s="12"/>
      <c r="H134" s="12"/>
      <c r="I134" s="54"/>
      <c r="J134" s="12"/>
      <c r="K134" s="12"/>
      <c r="L134" s="12"/>
      <c r="M134" s="12"/>
      <c r="N134" s="12"/>
      <c r="O134" s="12"/>
      <c r="P134" s="12"/>
      <c r="Q134" s="12"/>
      <c r="R134" s="12"/>
      <c r="S134" s="12"/>
      <c r="T134" s="12"/>
      <c r="U134" s="12"/>
      <c r="V134" s="12"/>
      <c r="W134" s="12"/>
      <c r="X134" s="12"/>
      <c r="Y134" s="12"/>
    </row>
    <row r="135">
      <c r="A135" s="51"/>
      <c r="B135" s="51">
        <v>25.0</v>
      </c>
      <c r="C135" s="51">
        <f>SUM(H107:H111,D111:G111,H127,X111)</f>
        <v>0.00214990625</v>
      </c>
      <c r="D135" s="12"/>
      <c r="E135" s="5" t="s">
        <v>57</v>
      </c>
      <c r="F135" s="55">
        <f>SUM(SUM(E59,E79)*E8,SUM(F59:F60,F79)*F9,SUM(G59:G61,G79)*G10,SUM(H59:H62,H79)*H11,SUM(I59:I63,I79)*I12,SUM(J59:J64,J79)*J13,SUM(K59:K65,K79)*K14,SUM(L59:L66,L79)*L15,SUM(M59:M67,M79)*M16,SUM(N59:N68,N79)*M17,SUM(O59:O69,O79)*N18,SUM(P59:P70,P79)*O19,SUM(Q59:Q71,Q79)*P20,SUM(R59:R72,R79)*Q21,SUM(S59:S73,S79)*R22,SUM(T59:T74,T79)*S23,SUM(U59:U75,U79)*T24,SUM(V59:V76,V79)*U25,SUM(W59:W77,W79)*V26,D79*D7)</f>
        <v>0.03676559375</v>
      </c>
      <c r="G135" s="12"/>
      <c r="H135" s="12"/>
      <c r="I135" s="12"/>
      <c r="J135" s="12"/>
      <c r="K135" s="12"/>
      <c r="L135" s="12"/>
      <c r="M135" s="12"/>
      <c r="N135" s="12"/>
      <c r="O135" s="12"/>
      <c r="P135" s="12"/>
      <c r="Q135" s="12"/>
      <c r="R135" s="12"/>
      <c r="S135" s="12"/>
      <c r="T135" s="12"/>
      <c r="U135" s="12"/>
      <c r="V135" s="12"/>
      <c r="W135" s="12"/>
      <c r="X135" s="12"/>
      <c r="Y135" s="12"/>
    </row>
    <row r="136">
      <c r="A136" s="51"/>
      <c r="B136" s="51">
        <v>30.0</v>
      </c>
      <c r="C136" s="51">
        <f>SUM(I107:I112,D112:H112,I127,X112)</f>
        <v>0.00263084375</v>
      </c>
      <c r="D136" s="12"/>
      <c r="E136" s="5" t="s">
        <v>58</v>
      </c>
      <c r="F136" s="6">
        <f>SUM(D79*D27,SUM(E59,E79)*SUM(E7,E27),SUM(F59:F60,F79)*SUM(F7:F8,F27),SUM(G59:G61,G79)*SUM(G7:G9,G27),SUM(H59:H62,H79)*SUM(H7:H10,H27),SUM(I59:I63,I79)*SUM(I7:I11,I27),SUM(J59:J64,J79)*SUM(J7:J12,J27),SUM(K59:K65,K79)*SUM(K7:K13,K27),SUM(L59:L66,L79)*SUM(L7:L14,L27),SUM(M59:M67,M79)*SUM(M7:M15,M27),SUM(N59:N68,N79)*SUM(M7:M16,M27),SUM(O59:O69,O79)*SUM(N7:N17,N27),SUM(P59:P70,P79)*SUM(O7:O18,O27),SUM(Q59:Q71,Q79)*SUM(P7:P19,P27),SUM(R59:R72,R79)*SUM(Q7:Q20,Q27),SUM(S59:S73,S79)*SUM(R7:R21,R27),SUM(T59:T74,T79)*SUM(S7:S22,S27),SUM(U59:U75,U79)*SUM(T7:T23,T27),SUM(V59:V76,V79)*SUM(U7:U24,U27),SUM(W59:W77,W79)*SUM(V7:V25,V27))</f>
        <v>0.2705259688</v>
      </c>
      <c r="G136" s="12"/>
      <c r="H136" s="12"/>
      <c r="I136" s="12"/>
      <c r="J136" s="12"/>
      <c r="K136" s="12"/>
      <c r="L136" s="12"/>
      <c r="M136" s="12"/>
      <c r="N136" s="12"/>
      <c r="O136" s="12"/>
      <c r="P136" s="12"/>
      <c r="Q136" s="12"/>
      <c r="R136" s="12"/>
      <c r="S136" s="12"/>
      <c r="T136" s="12"/>
      <c r="U136" s="12"/>
      <c r="V136" s="12"/>
      <c r="W136" s="12"/>
      <c r="X136" s="12"/>
      <c r="Y136" s="12"/>
    </row>
    <row r="137">
      <c r="A137" s="51"/>
      <c r="B137" s="51">
        <v>35.0</v>
      </c>
      <c r="C137" s="51">
        <f>SUM(J107:J113,D113:I113,J127,X113)</f>
        <v>0.0033333125</v>
      </c>
      <c r="D137" s="12"/>
      <c r="E137" s="5" t="s">
        <v>59</v>
      </c>
      <c r="F137" s="6">
        <f>SUM(D59*D7,E60*E8,F61*F9,G62*G10,H63*H11,I64*I12,J65*J13,K66*K14,L67*L15,M68*M16,N69*N17,O70*O18,P71*P19,Q72*P20,R73*Q21,S74*R22,T75*S23,U76*T24,V77*U25,W78*V26)</f>
        <v>0.00478725</v>
      </c>
      <c r="G137" s="12"/>
      <c r="H137" s="12"/>
      <c r="I137" s="12"/>
      <c r="J137" s="12"/>
      <c r="K137" s="12"/>
      <c r="L137" s="12"/>
      <c r="M137" s="12"/>
      <c r="N137" s="12"/>
      <c r="O137" s="12"/>
      <c r="P137" s="12"/>
      <c r="Q137" s="12"/>
      <c r="R137" s="12"/>
      <c r="S137" s="12"/>
      <c r="T137" s="12"/>
      <c r="U137" s="12"/>
      <c r="V137" s="12"/>
      <c r="W137" s="12"/>
      <c r="X137" s="12"/>
      <c r="Y137" s="12"/>
    </row>
    <row r="138">
      <c r="A138" s="51"/>
      <c r="B138" s="51">
        <v>40.0</v>
      </c>
      <c r="C138" s="51">
        <f>SUM(K107:K114,D114:J114,K127,X114)</f>
        <v>0.0043229375</v>
      </c>
      <c r="D138" s="12"/>
      <c r="E138" s="5" t="s">
        <v>60</v>
      </c>
      <c r="F138" s="6">
        <f>SUM(D59*D27,E60*SUM(E7,E27),F61*SUM(F7:F8,F27),G62*SUM(G7:G9,G27),H63*SUM(H7:H10,H27),I64*SUM(I7:I11,I27),J65*SUM(J7:J12,J27),K66*SUM(K7:K13,K27),L67*SUM(L7:L14,L27),M68*SUM(M7:M15,M27),N69*SUM(N7:N16,N27),O70*SUM(O7:O17,O27),P71*SUM(P7:P18,P27),Q72*SUM(P7:P19,P27),R73*SUM(Q7:Q20,Q27),S74*SUM(R7:R21,R27),T75*SUM(S7:S22,S27),U76*SUM(T7:T23,T27),V77*SUM(U7:U24,U27),W78*SUM(V7:V25,V27))</f>
        <v>0.0352995625</v>
      </c>
      <c r="G138" s="12"/>
      <c r="H138" s="12"/>
      <c r="I138" s="12"/>
      <c r="J138" s="12"/>
      <c r="K138" s="12"/>
      <c r="L138" s="12"/>
      <c r="M138" s="12"/>
      <c r="N138" s="12"/>
      <c r="O138" s="12"/>
      <c r="P138" s="12"/>
      <c r="Q138" s="12"/>
      <c r="R138" s="12"/>
      <c r="S138" s="12"/>
      <c r="T138" s="12"/>
      <c r="U138" s="12"/>
      <c r="V138" s="12"/>
      <c r="W138" s="12"/>
      <c r="X138" s="12"/>
      <c r="Y138" s="12"/>
    </row>
    <row r="139">
      <c r="A139" s="51"/>
      <c r="B139" s="51">
        <v>45.0</v>
      </c>
      <c r="C139" s="51">
        <f>SUM(L107:L115,D115:K115,L127,X115)</f>
        <v>0.005681375</v>
      </c>
      <c r="D139" s="12"/>
      <c r="E139" s="12"/>
      <c r="F139" s="12"/>
      <c r="G139" s="12"/>
      <c r="H139" s="12"/>
      <c r="I139" s="12"/>
      <c r="J139" s="12"/>
      <c r="K139" s="12"/>
      <c r="L139" s="12"/>
      <c r="M139" s="12"/>
      <c r="N139" s="12"/>
      <c r="O139" s="12"/>
      <c r="P139" s="12"/>
      <c r="Q139" s="12"/>
      <c r="R139" s="12"/>
      <c r="S139" s="12"/>
      <c r="T139" s="12"/>
      <c r="U139" s="12"/>
      <c r="V139" s="12"/>
      <c r="W139" s="12"/>
      <c r="X139" s="12"/>
      <c r="Y139" s="12"/>
    </row>
    <row r="140">
      <c r="A140" s="51"/>
      <c r="B140" s="51">
        <v>50.0</v>
      </c>
      <c r="C140" s="51">
        <f>SUM(M107:M116,D116:L116,M127,X116)</f>
        <v>0.0075085625</v>
      </c>
      <c r="D140" s="12"/>
      <c r="E140" s="12"/>
      <c r="F140" s="12"/>
      <c r="G140" s="12"/>
      <c r="H140" s="12"/>
      <c r="I140" s="12"/>
      <c r="J140" s="12"/>
      <c r="K140" s="12"/>
      <c r="L140" s="12"/>
      <c r="M140" s="12"/>
      <c r="N140" s="12"/>
      <c r="O140" s="12"/>
      <c r="P140" s="12"/>
      <c r="Q140" s="12"/>
      <c r="R140" s="12"/>
      <c r="S140" s="12"/>
      <c r="T140" s="12"/>
      <c r="U140" s="12"/>
      <c r="V140" s="12"/>
      <c r="W140" s="12"/>
      <c r="X140" s="12"/>
      <c r="Y140" s="12"/>
    </row>
    <row r="141">
      <c r="A141" s="51"/>
      <c r="B141" s="51">
        <v>55.0</v>
      </c>
      <c r="C141" s="51">
        <f>SUM(N107:N117,D117:M117,N127,X117)</f>
        <v>0.01600528125</v>
      </c>
      <c r="D141" s="12"/>
      <c r="E141" s="12"/>
      <c r="F141" s="12"/>
      <c r="G141" s="12"/>
      <c r="H141" s="12"/>
      <c r="I141" s="12"/>
      <c r="J141" s="12"/>
      <c r="K141" s="12"/>
      <c r="L141" s="12"/>
      <c r="M141" s="12"/>
      <c r="N141" s="12"/>
      <c r="O141" s="12"/>
      <c r="P141" s="12"/>
      <c r="Q141" s="12"/>
      <c r="R141" s="12"/>
      <c r="S141" s="12"/>
      <c r="T141" s="12"/>
      <c r="U141" s="12"/>
      <c r="V141" s="12"/>
      <c r="W141" s="12"/>
      <c r="X141" s="12"/>
      <c r="Y141" s="12"/>
    </row>
    <row r="142">
      <c r="A142" s="51"/>
      <c r="B142" s="51">
        <v>60.0</v>
      </c>
      <c r="C142" s="51">
        <f>SUM(O107:O118,D118:N118,O127,X118)</f>
        <v>0.02192840625</v>
      </c>
      <c r="D142" s="12"/>
      <c r="E142" s="12"/>
      <c r="F142" s="12"/>
      <c r="G142" s="12"/>
      <c r="H142" s="12"/>
      <c r="I142" s="12"/>
      <c r="J142" s="12"/>
      <c r="K142" s="12"/>
      <c r="L142" s="12"/>
      <c r="M142" s="12"/>
      <c r="N142" s="12"/>
      <c r="O142" s="12"/>
      <c r="P142" s="12"/>
      <c r="Q142" s="12"/>
      <c r="R142" s="12"/>
      <c r="S142" s="12"/>
      <c r="T142" s="12"/>
      <c r="U142" s="12"/>
      <c r="V142" s="12"/>
      <c r="W142" s="12"/>
      <c r="X142" s="12"/>
      <c r="Y142" s="12"/>
    </row>
    <row r="143">
      <c r="A143" s="51"/>
      <c r="B143" s="51">
        <v>65.0</v>
      </c>
      <c r="C143" s="51">
        <f>SUM(P107:P119,D119:O119,P127,X119)</f>
        <v>0.02925257813</v>
      </c>
      <c r="D143" s="12"/>
      <c r="E143" s="12"/>
      <c r="F143" s="12"/>
      <c r="G143" s="12"/>
      <c r="H143" s="12"/>
      <c r="I143" s="12"/>
      <c r="J143" s="12"/>
      <c r="K143" s="12"/>
      <c r="L143" s="12"/>
      <c r="M143" s="12"/>
      <c r="N143" s="12"/>
      <c r="O143" s="12"/>
      <c r="P143" s="12"/>
      <c r="Q143" s="12"/>
      <c r="R143" s="12"/>
      <c r="S143" s="12"/>
      <c r="T143" s="12"/>
      <c r="U143" s="12"/>
      <c r="V143" s="12"/>
      <c r="W143" s="12"/>
      <c r="X143" s="12"/>
      <c r="Y143" s="12"/>
    </row>
    <row r="144">
      <c r="A144" s="51"/>
      <c r="B144" s="51">
        <v>70.0</v>
      </c>
      <c r="C144" s="51">
        <f>SUM(Q107:Q120,D120:P120,Q127,X120)</f>
        <v>0.05129445313</v>
      </c>
      <c r="D144" s="12"/>
      <c r="E144" s="12"/>
      <c r="F144" s="12"/>
      <c r="G144" s="12"/>
      <c r="H144" s="12"/>
      <c r="I144" s="12"/>
      <c r="J144" s="12"/>
      <c r="K144" s="12"/>
      <c r="L144" s="12"/>
      <c r="M144" s="12"/>
      <c r="N144" s="12"/>
      <c r="O144" s="12"/>
      <c r="P144" s="12"/>
      <c r="Q144" s="12"/>
      <c r="R144" s="12"/>
      <c r="S144" s="12"/>
      <c r="T144" s="12"/>
      <c r="U144" s="12"/>
      <c r="V144" s="12"/>
      <c r="W144" s="12"/>
      <c r="X144" s="12"/>
      <c r="Y144" s="12"/>
    </row>
    <row r="145">
      <c r="A145" s="51"/>
      <c r="B145" s="51">
        <v>75.0</v>
      </c>
      <c r="C145" s="51">
        <f>SUM(R107:R121,D121:Q121,R127,X121)</f>
        <v>0.06977935938</v>
      </c>
      <c r="D145" s="12"/>
      <c r="E145" s="12"/>
      <c r="F145" s="12"/>
      <c r="G145" s="12"/>
      <c r="H145" s="12"/>
      <c r="I145" s="12"/>
      <c r="J145" s="12"/>
      <c r="K145" s="12"/>
      <c r="L145" s="12"/>
      <c r="M145" s="12"/>
      <c r="N145" s="12"/>
      <c r="O145" s="12"/>
      <c r="P145" s="12"/>
      <c r="Q145" s="12"/>
      <c r="R145" s="12"/>
      <c r="S145" s="12"/>
      <c r="T145" s="12"/>
      <c r="U145" s="12"/>
      <c r="V145" s="12"/>
      <c r="W145" s="12"/>
      <c r="X145" s="12"/>
      <c r="Y145" s="12"/>
    </row>
    <row r="146">
      <c r="A146" s="51"/>
      <c r="B146" s="51">
        <v>80.0</v>
      </c>
      <c r="C146" s="51">
        <f>SUM(S107:S122,D122:R122,S127,X122)</f>
        <v>0.09217635938</v>
      </c>
      <c r="D146" s="12"/>
      <c r="E146" s="12"/>
      <c r="F146" s="12"/>
      <c r="G146" s="12"/>
      <c r="H146" s="12"/>
      <c r="I146" s="12"/>
      <c r="J146" s="12"/>
      <c r="K146" s="12"/>
      <c r="L146" s="12"/>
      <c r="M146" s="12"/>
      <c r="N146" s="12"/>
      <c r="O146" s="12"/>
      <c r="P146" s="12"/>
      <c r="Q146" s="12"/>
      <c r="R146" s="12"/>
      <c r="S146" s="12"/>
      <c r="T146" s="12"/>
      <c r="U146" s="12"/>
      <c r="V146" s="12"/>
      <c r="W146" s="12"/>
      <c r="X146" s="12"/>
      <c r="Y146" s="12"/>
    </row>
    <row r="147">
      <c r="A147" s="51"/>
      <c r="B147" s="51">
        <v>85.0</v>
      </c>
      <c r="C147" s="51">
        <f>SUM(T107:T123,D123:S123,T127,X123)</f>
        <v>0.1189397188</v>
      </c>
      <c r="D147" s="12"/>
      <c r="E147" s="12"/>
      <c r="F147" s="12"/>
      <c r="G147" s="12"/>
      <c r="H147" s="12"/>
      <c r="I147" s="12"/>
      <c r="J147" s="12"/>
      <c r="K147" s="12"/>
      <c r="L147" s="12"/>
      <c r="M147" s="12"/>
      <c r="N147" s="12"/>
      <c r="O147" s="12"/>
      <c r="P147" s="12"/>
      <c r="Q147" s="12"/>
      <c r="R147" s="12"/>
      <c r="S147" s="12"/>
      <c r="T147" s="12"/>
      <c r="U147" s="12"/>
      <c r="V147" s="12"/>
      <c r="W147" s="12"/>
      <c r="X147" s="12"/>
      <c r="Y147" s="12"/>
    </row>
    <row r="148">
      <c r="A148" s="51"/>
      <c r="B148" s="51">
        <v>90.0</v>
      </c>
      <c r="C148" s="51">
        <f>SUM(U107:U124,D124:T124,U127,X124)</f>
        <v>0.1505469063</v>
      </c>
      <c r="D148" s="12"/>
      <c r="E148" s="12"/>
      <c r="F148" s="12"/>
      <c r="G148" s="12"/>
      <c r="H148" s="12"/>
      <c r="I148" s="12"/>
      <c r="J148" s="12"/>
      <c r="K148" s="12"/>
      <c r="L148" s="12"/>
      <c r="M148" s="12"/>
      <c r="N148" s="12"/>
      <c r="O148" s="12"/>
      <c r="P148" s="12"/>
      <c r="Q148" s="12"/>
      <c r="R148" s="12"/>
      <c r="S148" s="12"/>
      <c r="T148" s="12"/>
      <c r="U148" s="12"/>
      <c r="V148" s="12"/>
      <c r="W148" s="12"/>
      <c r="X148" s="12"/>
      <c r="Y148" s="12"/>
    </row>
    <row r="149">
      <c r="A149" s="51"/>
      <c r="B149" s="51">
        <v>95.0</v>
      </c>
      <c r="C149" s="51">
        <f>SUM(V107:V125,D125:U125,V127,X125)</f>
        <v>0.1874985938</v>
      </c>
      <c r="D149" s="12"/>
      <c r="E149" s="12"/>
      <c r="F149" s="12"/>
      <c r="G149" s="12"/>
      <c r="H149" s="12"/>
      <c r="I149" s="12"/>
      <c r="J149" s="12"/>
      <c r="K149" s="12"/>
      <c r="L149" s="12"/>
      <c r="M149" s="12"/>
      <c r="N149" s="12"/>
      <c r="O149" s="12"/>
      <c r="P149" s="12"/>
      <c r="Q149" s="12"/>
      <c r="R149" s="12"/>
      <c r="S149" s="12"/>
      <c r="T149" s="12"/>
      <c r="U149" s="12"/>
      <c r="V149" s="12"/>
      <c r="W149" s="12"/>
      <c r="X149" s="12"/>
      <c r="Y149" s="12"/>
    </row>
    <row r="150">
      <c r="A150" s="51"/>
      <c r="B150" s="51">
        <v>100.0</v>
      </c>
      <c r="C150" s="51">
        <f>SUM(W107:W126,D126:V126,W127,X126)</f>
        <v>0.2303186563</v>
      </c>
      <c r="D150" s="12"/>
      <c r="E150" s="12"/>
      <c r="F150" s="12"/>
      <c r="G150" s="12"/>
      <c r="H150" s="12"/>
      <c r="I150" s="12"/>
      <c r="J150" s="12"/>
      <c r="K150" s="12"/>
      <c r="L150" s="12"/>
      <c r="M150" s="12"/>
      <c r="N150" s="12"/>
      <c r="O150" s="12"/>
      <c r="P150" s="12"/>
      <c r="Q150" s="12"/>
      <c r="R150" s="12"/>
      <c r="S150" s="12"/>
      <c r="T150" s="12"/>
      <c r="U150" s="12"/>
      <c r="V150" s="12"/>
      <c r="W150" s="12"/>
      <c r="X150" s="12"/>
      <c r="Y150" s="12"/>
    </row>
    <row r="151">
      <c r="A151" s="51"/>
      <c r="B151" s="51">
        <v>0.0</v>
      </c>
      <c r="C151" s="51">
        <f>SUM(X127)</f>
        <v>0</v>
      </c>
      <c r="D151" s="12"/>
      <c r="E151" s="12"/>
      <c r="F151" s="12"/>
      <c r="G151" s="12"/>
      <c r="H151" s="12"/>
      <c r="I151" s="12"/>
      <c r="J151" s="12"/>
      <c r="K151" s="12"/>
      <c r="L151" s="12"/>
      <c r="M151" s="12"/>
      <c r="N151" s="12"/>
      <c r="O151" s="12"/>
      <c r="P151" s="12"/>
      <c r="Q151" s="12"/>
      <c r="R151" s="12"/>
      <c r="S151" s="12"/>
      <c r="T151" s="12"/>
      <c r="U151" s="12"/>
      <c r="V151" s="12"/>
      <c r="W151" s="12"/>
      <c r="X151" s="12"/>
      <c r="Y151" s="1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16.0"/>
  </cols>
  <sheetData>
    <row r="1">
      <c r="A1" s="12"/>
      <c r="B1" s="12"/>
      <c r="C1" s="12"/>
      <c r="D1" s="12"/>
      <c r="E1" s="12"/>
      <c r="F1" s="12"/>
      <c r="G1" s="12"/>
      <c r="H1" s="12"/>
      <c r="I1" s="12"/>
      <c r="J1" s="12"/>
      <c r="K1" s="12"/>
      <c r="L1" s="12"/>
      <c r="M1" s="12"/>
      <c r="N1" s="12"/>
      <c r="O1" s="12"/>
      <c r="P1" s="12"/>
      <c r="Q1" s="12"/>
      <c r="R1" s="12"/>
      <c r="S1" s="12"/>
      <c r="T1" s="12"/>
      <c r="U1" s="12"/>
      <c r="V1" s="12"/>
      <c r="W1" s="12"/>
      <c r="X1" s="12"/>
      <c r="Y1" s="12"/>
      <c r="Z1" s="12"/>
    </row>
    <row r="2">
      <c r="A2" s="56" t="s">
        <v>37</v>
      </c>
      <c r="B2" s="56" t="s">
        <v>34</v>
      </c>
      <c r="C2" s="47">
        <v>5.0</v>
      </c>
      <c r="D2" s="6">
        <v>10.0</v>
      </c>
      <c r="E2" s="47">
        <v>15.0</v>
      </c>
      <c r="F2" s="6">
        <v>20.0</v>
      </c>
      <c r="G2" s="47">
        <v>25.0</v>
      </c>
      <c r="H2" s="6">
        <v>30.0</v>
      </c>
      <c r="I2" s="47">
        <v>35.0</v>
      </c>
      <c r="J2" s="6">
        <v>40.0</v>
      </c>
      <c r="K2" s="47">
        <v>45.0</v>
      </c>
      <c r="L2" s="6">
        <v>50.0</v>
      </c>
      <c r="M2" s="47">
        <v>55.0</v>
      </c>
      <c r="N2" s="6">
        <v>60.0</v>
      </c>
      <c r="O2" s="47">
        <v>65.0</v>
      </c>
      <c r="P2" s="6">
        <v>70.0</v>
      </c>
      <c r="Q2" s="47">
        <v>75.0</v>
      </c>
      <c r="R2" s="6">
        <v>80.0</v>
      </c>
      <c r="S2" s="47">
        <v>85.0</v>
      </c>
      <c r="T2" s="6">
        <v>90.0</v>
      </c>
      <c r="U2" s="47">
        <v>95.0</v>
      </c>
      <c r="V2" s="6">
        <v>100.0</v>
      </c>
      <c r="W2" s="57"/>
      <c r="X2" s="15"/>
      <c r="Y2" s="57"/>
      <c r="Z2" s="15"/>
    </row>
    <row r="3">
      <c r="A3" s="56" t="s">
        <v>61</v>
      </c>
      <c r="B3" s="12"/>
      <c r="C3" s="12"/>
      <c r="D3" s="12"/>
      <c r="E3" s="12"/>
      <c r="F3" s="12"/>
      <c r="G3" s="12"/>
      <c r="H3" s="12"/>
      <c r="I3" s="12"/>
      <c r="J3" s="12"/>
      <c r="K3" s="12"/>
      <c r="L3" s="12"/>
      <c r="M3" s="12"/>
      <c r="N3" s="12"/>
      <c r="O3" s="12"/>
      <c r="P3" s="12"/>
      <c r="Q3" s="12"/>
      <c r="R3" s="12"/>
      <c r="S3" s="12"/>
      <c r="T3" s="12"/>
      <c r="U3" s="12"/>
      <c r="V3" s="12"/>
      <c r="W3" s="57" t="s">
        <v>62</v>
      </c>
      <c r="X3" s="15" t="s">
        <v>63</v>
      </c>
      <c r="Y3" s="57" t="s">
        <v>64</v>
      </c>
      <c r="Z3" s="15" t="s">
        <v>65</v>
      </c>
    </row>
    <row r="4">
      <c r="A4" s="47">
        <v>5.0</v>
      </c>
      <c r="B4" s="58" t="s">
        <v>3</v>
      </c>
      <c r="C4" s="25">
        <v>0.2039321875</v>
      </c>
      <c r="D4" s="59">
        <v>0.2141284688</v>
      </c>
      <c r="E4" s="60">
        <v>0.2243210156</v>
      </c>
      <c r="F4" s="61">
        <v>0.2344963073</v>
      </c>
      <c r="G4" s="62">
        <v>0.2446224688</v>
      </c>
      <c r="H4" s="63">
        <v>0.2546405521</v>
      </c>
      <c r="I4" s="64">
        <v>0.2644554427</v>
      </c>
      <c r="J4" s="65">
        <v>0.2739263906</v>
      </c>
      <c r="K4" s="66">
        <v>0.2828571667</v>
      </c>
      <c r="L4" s="67">
        <v>0.2909858438</v>
      </c>
      <c r="M4" s="68">
        <v>0.2979742031</v>
      </c>
      <c r="N4" s="69">
        <v>0.3034331875</v>
      </c>
      <c r="O4" s="70">
        <v>0.3068548854</v>
      </c>
      <c r="P4" s="71">
        <v>0.3076237188</v>
      </c>
      <c r="Q4" s="72">
        <v>0.3052312865</v>
      </c>
      <c r="R4" s="73">
        <v>0.2987021042</v>
      </c>
      <c r="S4" s="74">
        <v>0.2870515417</v>
      </c>
      <c r="T4" s="75">
        <v>0.2691400833</v>
      </c>
      <c r="U4" s="76">
        <v>0.2436599219</v>
      </c>
      <c r="V4" s="77">
        <v>0.2091211771</v>
      </c>
      <c r="W4" s="57" t="s">
        <v>66</v>
      </c>
      <c r="X4" s="15" t="s">
        <v>67</v>
      </c>
      <c r="Y4" s="78">
        <f t="shared" ref="Y4:Y63" si="1">MIN(C4:V4)</f>
        <v>0.2039321875</v>
      </c>
      <c r="Z4" s="79">
        <f t="shared" ref="Z4:Z63" si="2">MAX(C4:V4)</f>
        <v>0.3076237188</v>
      </c>
    </row>
    <row r="5">
      <c r="A5" s="80"/>
      <c r="B5" s="18" t="s">
        <v>6</v>
      </c>
      <c r="C5" s="81">
        <v>0.3554410938</v>
      </c>
      <c r="D5" s="82">
        <v>0.3553275391</v>
      </c>
      <c r="E5" s="83">
        <v>0.3543043047</v>
      </c>
      <c r="F5" s="84">
        <v>0.3523648073</v>
      </c>
      <c r="G5" s="85">
        <v>0.3495233125</v>
      </c>
      <c r="H5" s="86">
        <v>0.345818474</v>
      </c>
      <c r="I5" s="87">
        <v>0.3413169974</v>
      </c>
      <c r="J5" s="88">
        <v>0.3361174297</v>
      </c>
      <c r="K5" s="89">
        <v>0.3303540729</v>
      </c>
      <c r="L5" s="90">
        <v>0.3242010234</v>
      </c>
      <c r="M5" s="91">
        <v>0.3178763359</v>
      </c>
      <c r="N5" s="92">
        <v>0.3116361406</v>
      </c>
      <c r="O5" s="93">
        <v>0.3057877604</v>
      </c>
      <c r="P5" s="94">
        <v>0.3006942031</v>
      </c>
      <c r="Q5" s="95">
        <v>0.2967311458</v>
      </c>
      <c r="R5" s="96">
        <v>0.2942740417</v>
      </c>
      <c r="S5" s="96">
        <v>0.2938577057</v>
      </c>
      <c r="T5" s="97">
        <v>0.2960904427</v>
      </c>
      <c r="U5" s="98">
        <v>0.3016591328</v>
      </c>
      <c r="V5" s="92">
        <v>0.3113344427</v>
      </c>
      <c r="W5" s="57" t="s">
        <v>68</v>
      </c>
      <c r="X5" s="15" t="s">
        <v>69</v>
      </c>
      <c r="Y5" s="78">
        <f t="shared" si="1"/>
        <v>0.2938577057</v>
      </c>
      <c r="Z5" s="79">
        <f t="shared" si="2"/>
        <v>0.3554410938</v>
      </c>
    </row>
    <row r="6">
      <c r="A6" s="80"/>
      <c r="B6" s="35" t="s">
        <v>10</v>
      </c>
      <c r="C6" s="99">
        <v>0.4406267188</v>
      </c>
      <c r="D6" s="100">
        <v>0.4305439922</v>
      </c>
      <c r="E6" s="101">
        <v>0.4213746797</v>
      </c>
      <c r="F6" s="102">
        <v>0.4131388854</v>
      </c>
      <c r="G6" s="103">
        <v>0.4058542188</v>
      </c>
      <c r="H6" s="104">
        <v>0.399540974</v>
      </c>
      <c r="I6" s="105">
        <v>0.3942275599</v>
      </c>
      <c r="J6" s="106">
        <v>0.3899561797</v>
      </c>
      <c r="K6" s="107">
        <v>0.3867887604</v>
      </c>
      <c r="L6" s="108">
        <v>0.3848131328</v>
      </c>
      <c r="M6" s="109">
        <v>0.3841494609</v>
      </c>
      <c r="N6" s="108">
        <v>0.3849306719</v>
      </c>
      <c r="O6" s="107">
        <v>0.3873573542</v>
      </c>
      <c r="P6" s="110">
        <v>0.3916820781</v>
      </c>
      <c r="Q6" s="111">
        <v>0.3980375677</v>
      </c>
      <c r="R6" s="112">
        <v>0.4070238542</v>
      </c>
      <c r="S6" s="113">
        <v>0.4190907526</v>
      </c>
      <c r="T6" s="114">
        <v>0.434769474</v>
      </c>
      <c r="U6" s="115">
        <v>0.4546809453</v>
      </c>
      <c r="V6" s="116">
        <v>0.4795443802</v>
      </c>
      <c r="W6" s="57" t="s">
        <v>70</v>
      </c>
      <c r="X6" s="15" t="s">
        <v>71</v>
      </c>
      <c r="Y6" s="78">
        <f t="shared" si="1"/>
        <v>0.3841494609</v>
      </c>
      <c r="Z6" s="79">
        <f t="shared" si="2"/>
        <v>0.4795443802</v>
      </c>
    </row>
    <row r="7">
      <c r="A7" s="6">
        <v>10.0</v>
      </c>
      <c r="B7" s="58" t="s">
        <v>3</v>
      </c>
      <c r="C7" s="25">
        <v>0.2039321875</v>
      </c>
      <c r="D7" s="59">
        <v>0.2141284688</v>
      </c>
      <c r="E7" s="60">
        <v>0.2243210156</v>
      </c>
      <c r="F7" s="61">
        <v>0.2344963073</v>
      </c>
      <c r="G7" s="62">
        <v>0.2446224688</v>
      </c>
      <c r="H7" s="63">
        <v>0.2546405521</v>
      </c>
      <c r="I7" s="64">
        <v>0.2644554427</v>
      </c>
      <c r="J7" s="65">
        <v>0.2739263906</v>
      </c>
      <c r="K7" s="66">
        <v>0.2828571667</v>
      </c>
      <c r="L7" s="67">
        <v>0.2909858438</v>
      </c>
      <c r="M7" s="68">
        <v>0.2979742031</v>
      </c>
      <c r="N7" s="69">
        <v>0.3034331875</v>
      </c>
      <c r="O7" s="70">
        <v>0.3068548854</v>
      </c>
      <c r="P7" s="71">
        <v>0.3076237188</v>
      </c>
      <c r="Q7" s="72">
        <v>0.3052312865</v>
      </c>
      <c r="R7" s="73">
        <v>0.2987021042</v>
      </c>
      <c r="S7" s="74">
        <v>0.2870515417</v>
      </c>
      <c r="T7" s="75">
        <v>0.2691400833</v>
      </c>
      <c r="U7" s="76">
        <v>0.2436599219</v>
      </c>
      <c r="V7" s="77">
        <v>0.2091211771</v>
      </c>
      <c r="W7" s="57" t="s">
        <v>66</v>
      </c>
      <c r="X7" s="15" t="s">
        <v>67</v>
      </c>
      <c r="Y7" s="78">
        <f t="shared" si="1"/>
        <v>0.2039321875</v>
      </c>
      <c r="Z7" s="79">
        <f t="shared" si="2"/>
        <v>0.3076237188</v>
      </c>
    </row>
    <row r="8">
      <c r="A8" s="80"/>
      <c r="B8" s="18" t="s">
        <v>6</v>
      </c>
      <c r="C8" s="81">
        <v>0.3554410938</v>
      </c>
      <c r="D8" s="81">
        <v>0.3553697109</v>
      </c>
      <c r="E8" s="83">
        <v>0.3544308203</v>
      </c>
      <c r="F8" s="117">
        <v>0.3526178385</v>
      </c>
      <c r="G8" s="118">
        <v>0.3499450313</v>
      </c>
      <c r="H8" s="119">
        <v>0.3464510521</v>
      </c>
      <c r="I8" s="120">
        <v>0.3422026068</v>
      </c>
      <c r="J8" s="121">
        <v>0.3372982422</v>
      </c>
      <c r="K8" s="122">
        <v>0.3318722604</v>
      </c>
      <c r="L8" s="123">
        <v>0.3260987578</v>
      </c>
      <c r="M8" s="124">
        <v>0.3201957891</v>
      </c>
      <c r="N8" s="125">
        <v>0.3144194844</v>
      </c>
      <c r="O8" s="126">
        <v>0.3090771667</v>
      </c>
      <c r="P8" s="127">
        <v>0.3045318438</v>
      </c>
      <c r="Q8" s="94">
        <v>0.3011591927</v>
      </c>
      <c r="R8" s="128">
        <v>0.2993346667</v>
      </c>
      <c r="S8" s="128">
        <v>0.2995930807</v>
      </c>
      <c r="T8" s="129">
        <v>0.3025427396</v>
      </c>
      <c r="U8" s="126">
        <v>0.3088705234</v>
      </c>
      <c r="V8" s="130">
        <v>0.319347099</v>
      </c>
      <c r="W8" s="57" t="s">
        <v>72</v>
      </c>
      <c r="X8" s="15" t="s">
        <v>69</v>
      </c>
      <c r="Y8" s="78">
        <f t="shared" si="1"/>
        <v>0.2993346667</v>
      </c>
      <c r="Z8" s="79">
        <f t="shared" si="2"/>
        <v>0.3554410938</v>
      </c>
    </row>
    <row r="9">
      <c r="A9" s="80"/>
      <c r="B9" s="35" t="s">
        <v>10</v>
      </c>
      <c r="C9" s="99">
        <v>0.4406267188</v>
      </c>
      <c r="D9" s="100">
        <v>0.4305018203</v>
      </c>
      <c r="E9" s="101">
        <v>0.4212481641</v>
      </c>
      <c r="F9" s="102">
        <v>0.4128858542</v>
      </c>
      <c r="G9" s="131">
        <v>0.4054325</v>
      </c>
      <c r="H9" s="111">
        <v>0.3989083958</v>
      </c>
      <c r="I9" s="132">
        <v>0.3933419505</v>
      </c>
      <c r="J9" s="133">
        <v>0.3887753672</v>
      </c>
      <c r="K9" s="108">
        <v>0.3852705729</v>
      </c>
      <c r="L9" s="134">
        <v>0.3829153984</v>
      </c>
      <c r="M9" s="135">
        <v>0.3818300078</v>
      </c>
      <c r="N9" s="136">
        <v>0.3821473281</v>
      </c>
      <c r="O9" s="109">
        <v>0.3840679479</v>
      </c>
      <c r="P9" s="137">
        <v>0.3878444375</v>
      </c>
      <c r="Q9" s="132">
        <v>0.3936095208</v>
      </c>
      <c r="R9" s="138">
        <v>0.4019632292</v>
      </c>
      <c r="S9" s="102">
        <v>0.4133553776</v>
      </c>
      <c r="T9" s="139">
        <v>0.4283171771</v>
      </c>
      <c r="U9" s="140">
        <v>0.4474695547</v>
      </c>
      <c r="V9" s="141">
        <v>0.471531724</v>
      </c>
      <c r="W9" s="57" t="s">
        <v>70</v>
      </c>
      <c r="X9" s="15" t="s">
        <v>71</v>
      </c>
      <c r="Y9" s="78">
        <f t="shared" si="1"/>
        <v>0.3818300078</v>
      </c>
      <c r="Z9" s="79">
        <f t="shared" si="2"/>
        <v>0.471531724</v>
      </c>
    </row>
    <row r="10">
      <c r="A10" s="47">
        <v>15.0</v>
      </c>
      <c r="B10" s="58" t="s">
        <v>3</v>
      </c>
      <c r="C10" s="25">
        <v>0.2039328125</v>
      </c>
      <c r="D10" s="59">
        <v>0.2141284688</v>
      </c>
      <c r="E10" s="60">
        <v>0.2243210156</v>
      </c>
      <c r="F10" s="61">
        <v>0.2344963073</v>
      </c>
      <c r="G10" s="62">
        <v>0.2446224688</v>
      </c>
      <c r="H10" s="63">
        <v>0.2546405521</v>
      </c>
      <c r="I10" s="64">
        <v>0.2644554427</v>
      </c>
      <c r="J10" s="65">
        <v>0.2739263906</v>
      </c>
      <c r="K10" s="66">
        <v>0.2828571667</v>
      </c>
      <c r="L10" s="67">
        <v>0.2909858438</v>
      </c>
      <c r="M10" s="68">
        <v>0.2979742031</v>
      </c>
      <c r="N10" s="69">
        <v>0.3034331875</v>
      </c>
      <c r="O10" s="70">
        <v>0.3068548854</v>
      </c>
      <c r="P10" s="71">
        <v>0.3076237188</v>
      </c>
      <c r="Q10" s="72">
        <v>0.3052312865</v>
      </c>
      <c r="R10" s="73">
        <v>0.2987021042</v>
      </c>
      <c r="S10" s="74">
        <v>0.2870515417</v>
      </c>
      <c r="T10" s="75">
        <v>0.2691400833</v>
      </c>
      <c r="U10" s="76">
        <v>0.2436599219</v>
      </c>
      <c r="V10" s="77">
        <v>0.2091211771</v>
      </c>
      <c r="W10" s="57" t="s">
        <v>66</v>
      </c>
      <c r="X10" s="15" t="s">
        <v>67</v>
      </c>
      <c r="Y10" s="78">
        <f t="shared" si="1"/>
        <v>0.2039328125</v>
      </c>
      <c r="Z10" s="79">
        <f t="shared" si="2"/>
        <v>0.3076237188</v>
      </c>
    </row>
    <row r="11">
      <c r="A11" s="80"/>
      <c r="B11" s="18" t="s">
        <v>6</v>
      </c>
      <c r="C11" s="142">
        <v>0.3562678125</v>
      </c>
      <c r="D11" s="81">
        <v>0.3554110469</v>
      </c>
      <c r="E11" s="83">
        <v>0.3545548281</v>
      </c>
      <c r="F11" s="117">
        <v>0.3528658542</v>
      </c>
      <c r="G11" s="143">
        <v>0.3503583906</v>
      </c>
      <c r="H11" s="144">
        <v>0.3470710911</v>
      </c>
      <c r="I11" s="145">
        <v>0.3430706615</v>
      </c>
      <c r="J11" s="146">
        <v>0.3384556484</v>
      </c>
      <c r="K11" s="147">
        <v>0.3333603542</v>
      </c>
      <c r="L11" s="148">
        <v>0.327958875</v>
      </c>
      <c r="M11" s="149">
        <v>0.3224692656</v>
      </c>
      <c r="N11" s="150">
        <v>0.3171476563</v>
      </c>
      <c r="O11" s="151">
        <v>0.3123013698</v>
      </c>
      <c r="P11" s="152">
        <v>0.3082934141</v>
      </c>
      <c r="Q11" s="93">
        <v>0.3054994661</v>
      </c>
      <c r="R11" s="127">
        <v>0.3042949792</v>
      </c>
      <c r="S11" s="93">
        <v>0.3052147682</v>
      </c>
      <c r="T11" s="126">
        <v>0.308867138</v>
      </c>
      <c r="U11" s="153">
        <v>0.3159389688</v>
      </c>
      <c r="V11" s="154">
        <v>0.3272009271</v>
      </c>
      <c r="W11" s="57" t="s">
        <v>72</v>
      </c>
      <c r="X11" s="15" t="s">
        <v>69</v>
      </c>
      <c r="Y11" s="78">
        <f t="shared" si="1"/>
        <v>0.3042949792</v>
      </c>
      <c r="Z11" s="79">
        <f t="shared" si="2"/>
        <v>0.3562678125</v>
      </c>
    </row>
    <row r="12">
      <c r="A12" s="80"/>
      <c r="B12" s="35" t="s">
        <v>10</v>
      </c>
      <c r="C12" s="155">
        <v>0.439799375</v>
      </c>
      <c r="D12" s="100">
        <v>0.4304604844</v>
      </c>
      <c r="E12" s="101">
        <v>0.4211241563</v>
      </c>
      <c r="F12" s="156">
        <v>0.4126378385</v>
      </c>
      <c r="G12" s="131">
        <v>0.4050191406</v>
      </c>
      <c r="H12" s="111">
        <v>0.3982883568</v>
      </c>
      <c r="I12" s="157">
        <v>0.3924738958</v>
      </c>
      <c r="J12" s="158">
        <v>0.3876179609</v>
      </c>
      <c r="K12" s="109">
        <v>0.3837824792</v>
      </c>
      <c r="L12" s="159">
        <v>0.3810552813</v>
      </c>
      <c r="M12" s="160">
        <v>0.3795565313</v>
      </c>
      <c r="N12" s="161">
        <v>0.3794191563</v>
      </c>
      <c r="O12" s="159">
        <v>0.3808437448</v>
      </c>
      <c r="P12" s="109">
        <v>0.3840828672</v>
      </c>
      <c r="Q12" s="133">
        <v>0.3892692474</v>
      </c>
      <c r="R12" s="162">
        <v>0.3970029167</v>
      </c>
      <c r="S12" s="163">
        <v>0.4077336901</v>
      </c>
      <c r="T12" s="164">
        <v>0.4219927786</v>
      </c>
      <c r="U12" s="99">
        <v>0.4404011094</v>
      </c>
      <c r="V12" s="165">
        <v>0.4636778958</v>
      </c>
      <c r="W12" s="57" t="s">
        <v>73</v>
      </c>
      <c r="X12" s="15" t="s">
        <v>71</v>
      </c>
      <c r="Y12" s="78">
        <f t="shared" si="1"/>
        <v>0.3794191563</v>
      </c>
      <c r="Z12" s="79">
        <f t="shared" si="2"/>
        <v>0.4636778958</v>
      </c>
    </row>
    <row r="13">
      <c r="A13" s="6">
        <v>20.0</v>
      </c>
      <c r="B13" s="58" t="s">
        <v>3</v>
      </c>
      <c r="C13" s="25">
        <v>0.2039370313</v>
      </c>
      <c r="D13" s="59">
        <v>0.2141319141</v>
      </c>
      <c r="E13" s="60">
        <v>0.2243211797</v>
      </c>
      <c r="F13" s="61">
        <v>0.2344964714</v>
      </c>
      <c r="G13" s="62">
        <v>0.2446226328</v>
      </c>
      <c r="H13" s="63">
        <v>0.2546407161</v>
      </c>
      <c r="I13" s="64">
        <v>0.2644556068</v>
      </c>
      <c r="J13" s="65">
        <v>0.2739265547</v>
      </c>
      <c r="K13" s="66">
        <v>0.2828573307</v>
      </c>
      <c r="L13" s="67">
        <v>0.2909860078</v>
      </c>
      <c r="M13" s="68">
        <v>0.2979743672</v>
      </c>
      <c r="N13" s="69">
        <v>0.3034333516</v>
      </c>
      <c r="O13" s="70">
        <v>0.3068550495</v>
      </c>
      <c r="P13" s="71">
        <v>0.3076238828</v>
      </c>
      <c r="Q13" s="72">
        <v>0.3052314505</v>
      </c>
      <c r="R13" s="73">
        <v>0.2987022682</v>
      </c>
      <c r="S13" s="74">
        <v>0.2870517057</v>
      </c>
      <c r="T13" s="75">
        <v>0.2691402474</v>
      </c>
      <c r="U13" s="76">
        <v>0.2436600859</v>
      </c>
      <c r="V13" s="77">
        <v>0.2091213411</v>
      </c>
      <c r="W13" s="57" t="s">
        <v>66</v>
      </c>
      <c r="X13" s="15" t="s">
        <v>67</v>
      </c>
      <c r="Y13" s="78">
        <f t="shared" si="1"/>
        <v>0.2039370313</v>
      </c>
      <c r="Z13" s="79">
        <f t="shared" si="2"/>
        <v>0.3076238828</v>
      </c>
    </row>
    <row r="14">
      <c r="A14" s="80"/>
      <c r="B14" s="18" t="s">
        <v>6</v>
      </c>
      <c r="C14" s="166">
        <v>0.35786</v>
      </c>
      <c r="D14" s="142">
        <v>0.35628675</v>
      </c>
      <c r="E14" s="83">
        <v>0.3547140469</v>
      </c>
      <c r="F14" s="117">
        <v>0.353144487</v>
      </c>
      <c r="G14" s="143">
        <v>0.3507962422</v>
      </c>
      <c r="H14" s="167">
        <v>0.3477079661</v>
      </c>
      <c r="I14" s="168">
        <v>0.3439463646</v>
      </c>
      <c r="J14" s="169">
        <v>0.3396099844</v>
      </c>
      <c r="K14" s="170">
        <v>0.3348331276</v>
      </c>
      <c r="L14" s="89">
        <v>0.3297898906</v>
      </c>
      <c r="M14" s="171">
        <v>0.3246983281</v>
      </c>
      <c r="N14" s="124">
        <v>0.3198145703</v>
      </c>
      <c r="O14" s="153">
        <v>0.3154459401</v>
      </c>
      <c r="P14" s="92">
        <v>0.3119554453</v>
      </c>
      <c r="Q14" s="172">
        <v>0.309718763</v>
      </c>
      <c r="R14" s="126">
        <v>0.3091113464</v>
      </c>
      <c r="S14" s="173">
        <v>0.3106680104</v>
      </c>
      <c r="T14" s="153">
        <v>0.3149970599</v>
      </c>
      <c r="U14" s="149">
        <v>0.322785375</v>
      </c>
      <c r="V14" s="170">
        <v>0.3348036224</v>
      </c>
      <c r="W14" s="57" t="s">
        <v>72</v>
      </c>
      <c r="X14" s="15" t="s">
        <v>69</v>
      </c>
      <c r="Y14" s="78">
        <f t="shared" si="1"/>
        <v>0.3091113464</v>
      </c>
      <c r="Z14" s="79">
        <f t="shared" si="2"/>
        <v>0.35786</v>
      </c>
    </row>
    <row r="15">
      <c r="A15" s="80"/>
      <c r="B15" s="35" t="s">
        <v>10</v>
      </c>
      <c r="C15" s="174">
        <v>0.4382029688</v>
      </c>
      <c r="D15" s="175">
        <v>0.4295813359</v>
      </c>
      <c r="E15" s="101">
        <v>0.4209647734</v>
      </c>
      <c r="F15" s="156">
        <v>0.4123590417</v>
      </c>
      <c r="G15" s="176">
        <v>0.404581125</v>
      </c>
      <c r="H15" s="177">
        <v>0.3976513177</v>
      </c>
      <c r="I15" s="110">
        <v>0.3915980286</v>
      </c>
      <c r="J15" s="178">
        <v>0.3864634609</v>
      </c>
      <c r="K15" s="136">
        <v>0.3823095417</v>
      </c>
      <c r="L15" s="161">
        <v>0.3792241016</v>
      </c>
      <c r="M15" s="179">
        <v>0.3773273047</v>
      </c>
      <c r="N15" s="179">
        <v>0.3767520781</v>
      </c>
      <c r="O15" s="180">
        <v>0.3776990104</v>
      </c>
      <c r="P15" s="181">
        <v>0.3804206719</v>
      </c>
      <c r="Q15" s="108">
        <v>0.3850497865</v>
      </c>
      <c r="R15" s="157">
        <v>0.3921863854</v>
      </c>
      <c r="S15" s="138">
        <v>0.4022802839</v>
      </c>
      <c r="T15" s="182">
        <v>0.4158626927</v>
      </c>
      <c r="U15" s="183">
        <v>0.4335545391</v>
      </c>
      <c r="V15" s="184">
        <v>0.4560750365</v>
      </c>
      <c r="W15" s="57" t="s">
        <v>73</v>
      </c>
      <c r="X15" s="15" t="s">
        <v>71</v>
      </c>
      <c r="Y15" s="78">
        <f t="shared" si="1"/>
        <v>0.3767520781</v>
      </c>
      <c r="Z15" s="79">
        <f t="shared" si="2"/>
        <v>0.4560750365</v>
      </c>
    </row>
    <row r="16">
      <c r="A16" s="47">
        <v>25.0</v>
      </c>
      <c r="B16" s="58" t="s">
        <v>3</v>
      </c>
      <c r="C16" s="25">
        <v>0.2039526563</v>
      </c>
      <c r="D16" s="59">
        <v>0.2141470078</v>
      </c>
      <c r="E16" s="60">
        <v>0.2243323984</v>
      </c>
      <c r="F16" s="61">
        <v>0.2344976901</v>
      </c>
      <c r="G16" s="62">
        <v>0.2446238516</v>
      </c>
      <c r="H16" s="63">
        <v>0.2546419349</v>
      </c>
      <c r="I16" s="64">
        <v>0.2644568255</v>
      </c>
      <c r="J16" s="65">
        <v>0.2739277734</v>
      </c>
      <c r="K16" s="66">
        <v>0.2828585495</v>
      </c>
      <c r="L16" s="67">
        <v>0.2909872266</v>
      </c>
      <c r="M16" s="68">
        <v>0.2979755859</v>
      </c>
      <c r="N16" s="69">
        <v>0.3034345703</v>
      </c>
      <c r="O16" s="70">
        <v>0.3068562682</v>
      </c>
      <c r="P16" s="71">
        <v>0.3076251016</v>
      </c>
      <c r="Q16" s="72">
        <v>0.3052326693</v>
      </c>
      <c r="R16" s="73">
        <v>0.298703487</v>
      </c>
      <c r="S16" s="74">
        <v>0.2870529245</v>
      </c>
      <c r="T16" s="75">
        <v>0.2691414661</v>
      </c>
      <c r="U16" s="76">
        <v>0.2436613047</v>
      </c>
      <c r="V16" s="77">
        <v>0.2091225599</v>
      </c>
      <c r="W16" s="57" t="s">
        <v>66</v>
      </c>
      <c r="X16" s="15" t="s">
        <v>67</v>
      </c>
      <c r="Y16" s="78">
        <f t="shared" si="1"/>
        <v>0.2039526563</v>
      </c>
      <c r="Z16" s="79">
        <f t="shared" si="2"/>
        <v>0.3076251016</v>
      </c>
    </row>
    <row r="17">
      <c r="A17" s="80"/>
      <c r="B17" s="18" t="s">
        <v>6</v>
      </c>
      <c r="C17" s="185">
        <v>0.3601128125</v>
      </c>
      <c r="D17" s="166">
        <v>0.3579012656</v>
      </c>
      <c r="E17" s="81">
        <v>0.3556902656</v>
      </c>
      <c r="F17" s="117">
        <v>0.3534824089</v>
      </c>
      <c r="G17" s="84">
        <v>0.3512843516</v>
      </c>
      <c r="H17" s="186">
        <v>0.3483838099</v>
      </c>
      <c r="I17" s="187">
        <v>0.3448474896</v>
      </c>
      <c r="J17" s="188">
        <v>0.3407739375</v>
      </c>
      <c r="K17" s="88">
        <v>0.3362974557</v>
      </c>
      <c r="L17" s="122">
        <v>0.3315921406</v>
      </c>
      <c r="M17" s="189">
        <v>0.3268760469</v>
      </c>
      <c r="N17" s="149">
        <v>0.3224053047</v>
      </c>
      <c r="O17" s="91">
        <v>0.318487237</v>
      </c>
      <c r="P17" s="153">
        <v>0.3154848516</v>
      </c>
      <c r="Q17" s="125">
        <v>0.3137738255</v>
      </c>
      <c r="R17" s="125">
        <v>0.313729612</v>
      </c>
      <c r="S17" s="153">
        <v>0.315887026</v>
      </c>
      <c r="T17" s="190">
        <v>0.3208543724</v>
      </c>
      <c r="U17" s="191">
        <v>0.3293185313</v>
      </c>
      <c r="V17" s="120">
        <v>0.3420501693</v>
      </c>
      <c r="W17" s="57" t="s">
        <v>72</v>
      </c>
      <c r="X17" s="15" t="s">
        <v>69</v>
      </c>
      <c r="Y17" s="78">
        <f t="shared" si="1"/>
        <v>0.313729612</v>
      </c>
      <c r="Z17" s="79">
        <f t="shared" si="2"/>
        <v>0.3601128125</v>
      </c>
    </row>
    <row r="18">
      <c r="A18" s="80"/>
      <c r="B18" s="35" t="s">
        <v>10</v>
      </c>
      <c r="C18" s="192">
        <v>0.4359345313</v>
      </c>
      <c r="D18" s="139">
        <v>0.4279517266</v>
      </c>
      <c r="E18" s="193">
        <v>0.4199773359</v>
      </c>
      <c r="F18" s="194">
        <v>0.412019901</v>
      </c>
      <c r="G18" s="176">
        <v>0.4040917969</v>
      </c>
      <c r="H18" s="162">
        <v>0.3969742552</v>
      </c>
      <c r="I18" s="106">
        <v>0.3906956849</v>
      </c>
      <c r="J18" s="108">
        <v>0.3852982891</v>
      </c>
      <c r="K18" s="159">
        <v>0.3808439948</v>
      </c>
      <c r="L18" s="180">
        <v>0.3774206328</v>
      </c>
      <c r="M18" s="195">
        <v>0.3751483672</v>
      </c>
      <c r="N18" s="196">
        <v>0.374160125</v>
      </c>
      <c r="O18" s="197">
        <v>0.3746564948</v>
      </c>
      <c r="P18" s="179">
        <v>0.3768900469</v>
      </c>
      <c r="Q18" s="159">
        <v>0.3809935052</v>
      </c>
      <c r="R18" s="107">
        <v>0.387566901</v>
      </c>
      <c r="S18" s="162">
        <v>0.3970600495</v>
      </c>
      <c r="T18" s="198">
        <v>0.4100041615</v>
      </c>
      <c r="U18" s="199">
        <v>0.4270201641</v>
      </c>
      <c r="V18" s="200">
        <v>0.4488272708</v>
      </c>
      <c r="W18" s="57" t="s">
        <v>73</v>
      </c>
      <c r="X18" s="15" t="s">
        <v>71</v>
      </c>
      <c r="Y18" s="78">
        <f t="shared" si="1"/>
        <v>0.374160125</v>
      </c>
      <c r="Z18" s="79">
        <f t="shared" si="2"/>
        <v>0.4488272708</v>
      </c>
    </row>
    <row r="19">
      <c r="A19" s="6">
        <v>30.0</v>
      </c>
      <c r="B19" s="58" t="s">
        <v>3</v>
      </c>
      <c r="C19" s="25">
        <v>0.2039948438</v>
      </c>
      <c r="D19" s="59">
        <v>0.2141896641</v>
      </c>
      <c r="E19" s="60">
        <v>0.2243713438</v>
      </c>
      <c r="F19" s="61">
        <v>0.2345252682</v>
      </c>
      <c r="G19" s="62">
        <v>0.2446287734</v>
      </c>
      <c r="H19" s="63">
        <v>0.2546468568</v>
      </c>
      <c r="I19" s="64">
        <v>0.2644617474</v>
      </c>
      <c r="J19" s="65">
        <v>0.2739326953</v>
      </c>
      <c r="K19" s="66">
        <v>0.2828634714</v>
      </c>
      <c r="L19" s="67">
        <v>0.2909921484</v>
      </c>
      <c r="M19" s="68">
        <v>0.2979805078</v>
      </c>
      <c r="N19" s="69">
        <v>0.3034394922</v>
      </c>
      <c r="O19" s="70">
        <v>0.3068611901</v>
      </c>
      <c r="P19" s="71">
        <v>0.3076300234</v>
      </c>
      <c r="Q19" s="72">
        <v>0.3052375911</v>
      </c>
      <c r="R19" s="73">
        <v>0.2987084089</v>
      </c>
      <c r="S19" s="74">
        <v>0.2870578464</v>
      </c>
      <c r="T19" s="75">
        <v>0.269146388</v>
      </c>
      <c r="U19" s="76">
        <v>0.2436662266</v>
      </c>
      <c r="V19" s="77">
        <v>0.2091274818</v>
      </c>
      <c r="W19" s="57" t="s">
        <v>66</v>
      </c>
      <c r="X19" s="15" t="s">
        <v>67</v>
      </c>
      <c r="Y19" s="78">
        <f t="shared" si="1"/>
        <v>0.2039948438</v>
      </c>
      <c r="Z19" s="79">
        <f t="shared" si="2"/>
        <v>0.3076300234</v>
      </c>
    </row>
    <row r="20">
      <c r="A20" s="80"/>
      <c r="B20" s="18" t="s">
        <v>6</v>
      </c>
      <c r="C20" s="201">
        <v>0.3628753125</v>
      </c>
      <c r="D20" s="185">
        <v>0.3601112656</v>
      </c>
      <c r="E20" s="166">
        <v>0.3573477656</v>
      </c>
      <c r="F20" s="83">
        <v>0.3545874089</v>
      </c>
      <c r="G20" s="84">
        <v>0.3518368516</v>
      </c>
      <c r="H20" s="85">
        <v>0.3491089661</v>
      </c>
      <c r="I20" s="86">
        <v>0.3457798333</v>
      </c>
      <c r="J20" s="120">
        <v>0.341948</v>
      </c>
      <c r="K20" s="121">
        <v>0.3377477682</v>
      </c>
      <c r="L20" s="147">
        <v>0.3333532344</v>
      </c>
      <c r="M20" s="191">
        <v>0.3289824531</v>
      </c>
      <c r="N20" s="171">
        <v>0.3248915547</v>
      </c>
      <c r="O20" s="202">
        <v>0.321387862</v>
      </c>
      <c r="P20" s="203">
        <v>0.3188343828</v>
      </c>
      <c r="Q20" s="204">
        <v>0.3176067943</v>
      </c>
      <c r="R20" s="91">
        <v>0.3180805495</v>
      </c>
      <c r="S20" s="190">
        <v>0.3207904635</v>
      </c>
      <c r="T20" s="123">
        <v>0.3263448411</v>
      </c>
      <c r="U20" s="205">
        <v>0.3354305625</v>
      </c>
      <c r="V20" s="186">
        <v>0.3488182943</v>
      </c>
      <c r="W20" s="57" t="s">
        <v>74</v>
      </c>
      <c r="X20" s="15" t="s">
        <v>69</v>
      </c>
      <c r="Y20" s="78">
        <f t="shared" si="1"/>
        <v>0.3176067943</v>
      </c>
      <c r="Z20" s="79">
        <f t="shared" si="2"/>
        <v>0.3628753125</v>
      </c>
    </row>
    <row r="21">
      <c r="A21" s="80"/>
      <c r="B21" s="35" t="s">
        <v>10</v>
      </c>
      <c r="C21" s="206">
        <v>0.4331298438</v>
      </c>
      <c r="D21" s="207">
        <v>0.4256990703</v>
      </c>
      <c r="E21" s="208">
        <v>0.4182808906</v>
      </c>
      <c r="F21" s="209">
        <v>0.4108873229</v>
      </c>
      <c r="G21" s="210">
        <v>0.403534375</v>
      </c>
      <c r="H21" s="211">
        <v>0.3962441771</v>
      </c>
      <c r="I21" s="212">
        <v>0.3897584193</v>
      </c>
      <c r="J21" s="109">
        <v>0.3841193047</v>
      </c>
      <c r="K21" s="161">
        <v>0.3793887604</v>
      </c>
      <c r="L21" s="195">
        <v>0.3756546172</v>
      </c>
      <c r="M21" s="213">
        <v>0.3730370391</v>
      </c>
      <c r="N21" s="214">
        <v>0.3716689531</v>
      </c>
      <c r="O21" s="215">
        <v>0.3717509479</v>
      </c>
      <c r="P21" s="213">
        <v>0.3735355938</v>
      </c>
      <c r="Q21" s="179">
        <v>0.3771556146</v>
      </c>
      <c r="R21" s="109">
        <v>0.3832110417</v>
      </c>
      <c r="S21" s="110">
        <v>0.3921516901</v>
      </c>
      <c r="T21" s="176">
        <v>0.4045087708</v>
      </c>
      <c r="U21" s="101">
        <v>0.4209032109</v>
      </c>
      <c r="V21" s="216">
        <v>0.442054224</v>
      </c>
      <c r="W21" s="57" t="s">
        <v>73</v>
      </c>
      <c r="X21" s="15" t="s">
        <v>71</v>
      </c>
      <c r="Y21" s="78">
        <f t="shared" si="1"/>
        <v>0.3716689531</v>
      </c>
      <c r="Z21" s="79">
        <f t="shared" si="2"/>
        <v>0.442054224</v>
      </c>
    </row>
    <row r="22">
      <c r="A22" s="47">
        <v>35.0</v>
      </c>
      <c r="B22" s="58" t="s">
        <v>3</v>
      </c>
      <c r="C22" s="25">
        <v>0.2040885938</v>
      </c>
      <c r="D22" s="217">
        <v>0.2142861328</v>
      </c>
      <c r="E22" s="60">
        <v>0.2244655156</v>
      </c>
      <c r="F22" s="61">
        <v>0.2346079557</v>
      </c>
      <c r="G22" s="62">
        <v>0.2446864297</v>
      </c>
      <c r="H22" s="63">
        <v>0.254661388</v>
      </c>
      <c r="I22" s="64">
        <v>0.2644762786</v>
      </c>
      <c r="J22" s="65">
        <v>0.2739472266</v>
      </c>
      <c r="K22" s="66">
        <v>0.2828780026</v>
      </c>
      <c r="L22" s="218">
        <v>0.2910066797</v>
      </c>
      <c r="M22" s="68">
        <v>0.2979950391</v>
      </c>
      <c r="N22" s="69">
        <v>0.3034540234</v>
      </c>
      <c r="O22" s="70">
        <v>0.3068757214</v>
      </c>
      <c r="P22" s="71">
        <v>0.3076445547</v>
      </c>
      <c r="Q22" s="72">
        <v>0.3052521224</v>
      </c>
      <c r="R22" s="73">
        <v>0.2987229401</v>
      </c>
      <c r="S22" s="74">
        <v>0.2870723776</v>
      </c>
      <c r="T22" s="75">
        <v>0.2691609193</v>
      </c>
      <c r="U22" s="76">
        <v>0.2436807578</v>
      </c>
      <c r="V22" s="77">
        <v>0.209142013</v>
      </c>
      <c r="W22" s="57" t="s">
        <v>66</v>
      </c>
      <c r="X22" s="15" t="s">
        <v>67</v>
      </c>
      <c r="Y22" s="78">
        <f t="shared" si="1"/>
        <v>0.2040885938</v>
      </c>
      <c r="Z22" s="79">
        <f t="shared" si="2"/>
        <v>0.3076445547</v>
      </c>
    </row>
    <row r="23">
      <c r="A23" s="80"/>
      <c r="B23" s="18" t="s">
        <v>6</v>
      </c>
      <c r="C23" s="219">
        <v>0.3659479688</v>
      </c>
      <c r="D23" s="201">
        <v>0.3627230234</v>
      </c>
      <c r="E23" s="220">
        <v>0.359498625</v>
      </c>
      <c r="F23" s="142">
        <v>0.3562773698</v>
      </c>
      <c r="G23" s="117">
        <v>0.3530659141</v>
      </c>
      <c r="H23" s="118">
        <v>0.3498771302</v>
      </c>
      <c r="I23" s="144">
        <v>0.3467323568</v>
      </c>
      <c r="J23" s="145">
        <v>0.3431156094</v>
      </c>
      <c r="K23" s="221">
        <v>0.3391611901</v>
      </c>
      <c r="L23" s="170">
        <v>0.3350431953</v>
      </c>
      <c r="M23" s="122">
        <v>0.3309796797</v>
      </c>
      <c r="N23" s="154">
        <v>0.3272267734</v>
      </c>
      <c r="O23" s="90">
        <v>0.3240917995</v>
      </c>
      <c r="P23" s="202">
        <v>0.3219377656</v>
      </c>
      <c r="Q23" s="202">
        <v>0.321140349</v>
      </c>
      <c r="R23" s="202">
        <v>0.3220750026</v>
      </c>
      <c r="S23" s="222">
        <v>0.3252765417</v>
      </c>
      <c r="T23" s="122">
        <v>0.3313532708</v>
      </c>
      <c r="U23" s="87">
        <v>0.3409920703</v>
      </c>
      <c r="V23" s="82">
        <v>0.3549636068</v>
      </c>
      <c r="W23" s="57" t="s">
        <v>74</v>
      </c>
      <c r="X23" s="15" t="s">
        <v>69</v>
      </c>
      <c r="Y23" s="78">
        <f t="shared" si="1"/>
        <v>0.321140349</v>
      </c>
      <c r="Z23" s="79">
        <f t="shared" si="2"/>
        <v>0.3659479688</v>
      </c>
    </row>
    <row r="24">
      <c r="A24" s="80"/>
      <c r="B24" s="35" t="s">
        <v>10</v>
      </c>
      <c r="C24" s="223">
        <v>0.4299634375</v>
      </c>
      <c r="D24" s="224">
        <v>0.4229908438</v>
      </c>
      <c r="E24" s="182">
        <v>0.4160358594</v>
      </c>
      <c r="F24" s="225">
        <v>0.4091146745</v>
      </c>
      <c r="G24" s="138">
        <v>0.4022476563</v>
      </c>
      <c r="H24" s="226">
        <v>0.3954614818</v>
      </c>
      <c r="I24" s="133">
        <v>0.3887913646</v>
      </c>
      <c r="J24" s="134">
        <v>0.3829371641</v>
      </c>
      <c r="K24" s="227">
        <v>0.3779608073</v>
      </c>
      <c r="L24" s="213">
        <v>0.373950125</v>
      </c>
      <c r="M24" s="228">
        <v>0.3710252813</v>
      </c>
      <c r="N24" s="229">
        <v>0.3693192031</v>
      </c>
      <c r="O24" s="229">
        <v>0.3690324792</v>
      </c>
      <c r="P24" s="230">
        <v>0.3704176797</v>
      </c>
      <c r="Q24" s="213">
        <v>0.3736075286</v>
      </c>
      <c r="R24" s="161">
        <v>0.3792020573</v>
      </c>
      <c r="S24" s="137">
        <v>0.3876510807</v>
      </c>
      <c r="T24" s="104">
        <v>0.3994858099</v>
      </c>
      <c r="U24" s="231">
        <v>0.4153271719</v>
      </c>
      <c r="V24" s="192">
        <v>0.4358943802</v>
      </c>
      <c r="W24" s="57" t="s">
        <v>75</v>
      </c>
      <c r="X24" s="15" t="s">
        <v>71</v>
      </c>
      <c r="Y24" s="78">
        <f t="shared" si="1"/>
        <v>0.3690324792</v>
      </c>
      <c r="Z24" s="79">
        <f t="shared" si="2"/>
        <v>0.4358943802</v>
      </c>
    </row>
    <row r="25">
      <c r="A25" s="6">
        <v>40.0</v>
      </c>
      <c r="B25" s="58" t="s">
        <v>3</v>
      </c>
      <c r="C25" s="25">
        <v>0.20427125</v>
      </c>
      <c r="D25" s="217">
        <v>0.214475625</v>
      </c>
      <c r="E25" s="232">
        <v>0.2246559922</v>
      </c>
      <c r="F25" s="61">
        <v>0.2347886979</v>
      </c>
      <c r="G25" s="62">
        <v>0.2448416328</v>
      </c>
      <c r="H25" s="63">
        <v>0.2547699427</v>
      </c>
      <c r="I25" s="64">
        <v>0.2645115521</v>
      </c>
      <c r="J25" s="233">
        <v>0.2739825</v>
      </c>
      <c r="K25" s="66">
        <v>0.282913276</v>
      </c>
      <c r="L25" s="218">
        <v>0.2910419531</v>
      </c>
      <c r="M25" s="68">
        <v>0.2980303125</v>
      </c>
      <c r="N25" s="69">
        <v>0.3034892969</v>
      </c>
      <c r="O25" s="70">
        <v>0.3069109948</v>
      </c>
      <c r="P25" s="71">
        <v>0.3076798281</v>
      </c>
      <c r="Q25" s="72">
        <v>0.3052873958</v>
      </c>
      <c r="R25" s="73">
        <v>0.2987582135</v>
      </c>
      <c r="S25" s="74">
        <v>0.287107651</v>
      </c>
      <c r="T25" s="75">
        <v>0.2691961927</v>
      </c>
      <c r="U25" s="76">
        <v>0.2437160313</v>
      </c>
      <c r="V25" s="77">
        <v>0.2091772865</v>
      </c>
      <c r="W25" s="57" t="s">
        <v>66</v>
      </c>
      <c r="X25" s="15" t="s">
        <v>67</v>
      </c>
      <c r="Y25" s="78">
        <f t="shared" si="1"/>
        <v>0.20427125</v>
      </c>
      <c r="Z25" s="79">
        <f t="shared" si="2"/>
        <v>0.3076798281</v>
      </c>
    </row>
    <row r="26">
      <c r="A26" s="80"/>
      <c r="B26" s="18" t="s">
        <v>6</v>
      </c>
      <c r="C26" s="234">
        <v>0.3690801563</v>
      </c>
      <c r="D26" s="235">
        <v>0.3654897891</v>
      </c>
      <c r="E26" s="236">
        <v>0.3618999688</v>
      </c>
      <c r="F26" s="237">
        <v>0.3583132917</v>
      </c>
      <c r="G26" s="83">
        <v>0.3547364141</v>
      </c>
      <c r="H26" s="238">
        <v>0.3511822083</v>
      </c>
      <c r="I26" s="167">
        <v>0.347672013</v>
      </c>
      <c r="J26" s="187">
        <v>0.3442379766</v>
      </c>
      <c r="K26" s="188">
        <v>0.3404923698</v>
      </c>
      <c r="L26" s="239">
        <v>0.3366092891</v>
      </c>
      <c r="M26" s="240">
        <v>0.3328067891</v>
      </c>
      <c r="N26" s="191">
        <v>0.329341</v>
      </c>
      <c r="O26" s="189">
        <v>0.3265192448</v>
      </c>
      <c r="P26" s="171">
        <v>0.3247045313</v>
      </c>
      <c r="Q26" s="90">
        <v>0.3242725365</v>
      </c>
      <c r="R26" s="222">
        <v>0.3255987135</v>
      </c>
      <c r="S26" s="191">
        <v>0.3292178776</v>
      </c>
      <c r="T26" s="88">
        <v>0.3357383333</v>
      </c>
      <c r="U26" s="86">
        <v>0.3458469609</v>
      </c>
      <c r="V26" s="185">
        <v>0.3603144271</v>
      </c>
      <c r="W26" s="57" t="s">
        <v>74</v>
      </c>
      <c r="X26" s="15" t="s">
        <v>69</v>
      </c>
      <c r="Y26" s="78">
        <f t="shared" si="1"/>
        <v>0.3242725365</v>
      </c>
      <c r="Z26" s="79">
        <f t="shared" si="2"/>
        <v>0.3690801563</v>
      </c>
    </row>
    <row r="27">
      <c r="A27" s="80"/>
      <c r="B27" s="35" t="s">
        <v>10</v>
      </c>
      <c r="C27" s="241">
        <v>0.4266485938</v>
      </c>
      <c r="D27" s="193">
        <v>0.4200345859</v>
      </c>
      <c r="E27" s="102">
        <v>0.4134440391</v>
      </c>
      <c r="F27" s="242">
        <v>0.4068980104</v>
      </c>
      <c r="G27" s="243">
        <v>0.4004219531</v>
      </c>
      <c r="H27" s="132">
        <v>0.394047849</v>
      </c>
      <c r="I27" s="137">
        <v>0.3878164349</v>
      </c>
      <c r="J27" s="135">
        <v>0.3817795234</v>
      </c>
      <c r="K27" s="179">
        <v>0.3765943542</v>
      </c>
      <c r="L27" s="215">
        <v>0.3723487578</v>
      </c>
      <c r="M27" s="229">
        <v>0.3691628984</v>
      </c>
      <c r="N27" s="244">
        <v>0.3671697031</v>
      </c>
      <c r="O27" s="245">
        <v>0.3665697604</v>
      </c>
      <c r="P27" s="244">
        <v>0.3676156406</v>
      </c>
      <c r="Q27" s="230">
        <v>0.3704400677</v>
      </c>
      <c r="R27" s="195">
        <v>0.3756430729</v>
      </c>
      <c r="S27" s="109">
        <v>0.3836744714</v>
      </c>
      <c r="T27" s="226">
        <v>0.395065474</v>
      </c>
      <c r="U27" s="246">
        <v>0.4104370078</v>
      </c>
      <c r="V27" s="100">
        <v>0.4305082865</v>
      </c>
      <c r="W27" s="57" t="s">
        <v>75</v>
      </c>
      <c r="X27" s="15" t="s">
        <v>71</v>
      </c>
      <c r="Y27" s="78">
        <f t="shared" si="1"/>
        <v>0.3665697604</v>
      </c>
      <c r="Z27" s="79">
        <f t="shared" si="2"/>
        <v>0.4305082865</v>
      </c>
    </row>
    <row r="28">
      <c r="A28" s="47">
        <v>45.0</v>
      </c>
      <c r="B28" s="58" t="s">
        <v>3</v>
      </c>
      <c r="C28" s="25">
        <v>0.204595</v>
      </c>
      <c r="D28" s="247">
        <v>0.2148129375</v>
      </c>
      <c r="E28" s="232">
        <v>0.2250001797</v>
      </c>
      <c r="F28" s="248">
        <v>0.2351275104</v>
      </c>
      <c r="G28" s="249">
        <v>0.2451570078</v>
      </c>
      <c r="H28" s="63">
        <v>0.2550377552</v>
      </c>
      <c r="I28" s="64">
        <v>0.2647013646</v>
      </c>
      <c r="J28" s="233">
        <v>0.2740573125</v>
      </c>
      <c r="K28" s="66">
        <v>0.2829880885</v>
      </c>
      <c r="L28" s="218">
        <v>0.2911167656</v>
      </c>
      <c r="M28" s="68">
        <v>0.298105125</v>
      </c>
      <c r="N28" s="69">
        <v>0.3035641094</v>
      </c>
      <c r="O28" s="250">
        <v>0.3069858073</v>
      </c>
      <c r="P28" s="71">
        <v>0.3077546406</v>
      </c>
      <c r="Q28" s="72">
        <v>0.3053622083</v>
      </c>
      <c r="R28" s="73">
        <v>0.298833026</v>
      </c>
      <c r="S28" s="74">
        <v>0.2871824635</v>
      </c>
      <c r="T28" s="75">
        <v>0.2692710052</v>
      </c>
      <c r="U28" s="76">
        <v>0.2437908438</v>
      </c>
      <c r="V28" s="77">
        <v>0.209252099</v>
      </c>
      <c r="W28" s="57" t="s">
        <v>66</v>
      </c>
      <c r="X28" s="15" t="s">
        <v>67</v>
      </c>
      <c r="Y28" s="78">
        <f t="shared" si="1"/>
        <v>0.204595</v>
      </c>
      <c r="Z28" s="79">
        <f t="shared" si="2"/>
        <v>0.3077546406</v>
      </c>
    </row>
    <row r="29">
      <c r="A29" s="80"/>
      <c r="B29" s="18" t="s">
        <v>6</v>
      </c>
      <c r="C29" s="251">
        <v>0.3719676563</v>
      </c>
      <c r="D29" s="252">
        <v>0.3681091641</v>
      </c>
      <c r="E29" s="253">
        <v>0.3642512188</v>
      </c>
      <c r="F29" s="185">
        <v>0.3603964167</v>
      </c>
      <c r="G29" s="142">
        <v>0.3565514141</v>
      </c>
      <c r="H29" s="117">
        <v>0.3527290833</v>
      </c>
      <c r="I29" s="85">
        <v>0.348950763</v>
      </c>
      <c r="J29" s="86">
        <v>0.3452486016</v>
      </c>
      <c r="K29" s="120">
        <v>0.3416679948</v>
      </c>
      <c r="L29" s="254">
        <v>0.3379705391</v>
      </c>
      <c r="M29" s="170">
        <v>0.3343742891</v>
      </c>
      <c r="N29" s="122">
        <v>0.331135375</v>
      </c>
      <c r="O29" s="191">
        <v>0.3285611198</v>
      </c>
      <c r="P29" s="189">
        <v>0.3270145313</v>
      </c>
      <c r="Q29" s="189">
        <v>0.3268712865</v>
      </c>
      <c r="R29" s="191">
        <v>0.3285068385</v>
      </c>
      <c r="S29" s="240">
        <v>0.3324560026</v>
      </c>
      <c r="T29" s="221">
        <v>0.3393270833</v>
      </c>
      <c r="U29" s="118">
        <v>0.3498069609</v>
      </c>
      <c r="V29" s="255">
        <v>0.3646663021</v>
      </c>
      <c r="W29" s="57" t="s">
        <v>76</v>
      </c>
      <c r="X29" s="15" t="s">
        <v>69</v>
      </c>
      <c r="Y29" s="78">
        <f t="shared" si="1"/>
        <v>0.3268712865</v>
      </c>
      <c r="Z29" s="79">
        <f t="shared" si="2"/>
        <v>0.3719676563</v>
      </c>
    </row>
    <row r="30">
      <c r="A30" s="80"/>
      <c r="B30" s="35" t="s">
        <v>10</v>
      </c>
      <c r="C30" s="224">
        <v>0.4234373438</v>
      </c>
      <c r="D30" s="256">
        <v>0.4170778984</v>
      </c>
      <c r="E30" s="209">
        <v>0.4107486016</v>
      </c>
      <c r="F30" s="176">
        <v>0.4044760729</v>
      </c>
      <c r="G30" s="111">
        <v>0.3982915781</v>
      </c>
      <c r="H30" s="157">
        <v>0.3922331615</v>
      </c>
      <c r="I30" s="178">
        <v>0.3863478724</v>
      </c>
      <c r="J30" s="181">
        <v>0.3806940859</v>
      </c>
      <c r="K30" s="195">
        <v>0.3753439167</v>
      </c>
      <c r="L30" s="228">
        <v>0.3709126953</v>
      </c>
      <c r="M30" s="244">
        <v>0.3675205859</v>
      </c>
      <c r="N30" s="257">
        <v>0.3653005156</v>
      </c>
      <c r="O30" s="258">
        <v>0.3644530729</v>
      </c>
      <c r="P30" s="257">
        <v>0.3652308281</v>
      </c>
      <c r="Q30" s="244">
        <v>0.3677665052</v>
      </c>
      <c r="R30" s="215">
        <v>0.3726601354</v>
      </c>
      <c r="S30" s="181">
        <v>0.3803615339</v>
      </c>
      <c r="T30" s="259">
        <v>0.3914019115</v>
      </c>
      <c r="U30" s="103">
        <v>0.4064021953</v>
      </c>
      <c r="V30" s="207">
        <v>0.426081599</v>
      </c>
      <c r="W30" s="57" t="s">
        <v>75</v>
      </c>
      <c r="X30" s="15" t="s">
        <v>71</v>
      </c>
      <c r="Y30" s="78">
        <f t="shared" si="1"/>
        <v>0.3644530729</v>
      </c>
      <c r="Z30" s="79">
        <f t="shared" si="2"/>
        <v>0.426081599</v>
      </c>
    </row>
    <row r="31">
      <c r="A31" s="6">
        <v>50.0</v>
      </c>
      <c r="B31" s="58" t="s">
        <v>3</v>
      </c>
      <c r="C31" s="260">
        <v>0.205129375</v>
      </c>
      <c r="D31" s="247">
        <v>0.2153710781</v>
      </c>
      <c r="E31" s="261">
        <v>0.2255745625</v>
      </c>
      <c r="F31" s="262">
        <v>0.2357043542</v>
      </c>
      <c r="G31" s="263">
        <v>0.2457159922</v>
      </c>
      <c r="H31" s="264">
        <v>0.2555517396</v>
      </c>
      <c r="I31" s="265">
        <v>0.2651361068</v>
      </c>
      <c r="J31" s="266">
        <v>0.2743711875</v>
      </c>
      <c r="K31" s="66">
        <v>0.2831318073</v>
      </c>
      <c r="L31" s="218">
        <v>0.2912604844</v>
      </c>
      <c r="M31" s="68">
        <v>0.2982488438</v>
      </c>
      <c r="N31" s="69">
        <v>0.3037078281</v>
      </c>
      <c r="O31" s="71">
        <v>0.307129526</v>
      </c>
      <c r="P31" s="267">
        <v>0.3078983594</v>
      </c>
      <c r="Q31" s="72">
        <v>0.3055059271</v>
      </c>
      <c r="R31" s="73">
        <v>0.2989767448</v>
      </c>
      <c r="S31" s="268">
        <v>0.2873261823</v>
      </c>
      <c r="T31" s="75">
        <v>0.269414724</v>
      </c>
      <c r="U31" s="76">
        <v>0.2439345625</v>
      </c>
      <c r="V31" s="269">
        <v>0.2093958177</v>
      </c>
      <c r="W31" s="57" t="s">
        <v>66</v>
      </c>
      <c r="X31" s="15" t="s">
        <v>67</v>
      </c>
      <c r="Y31" s="78">
        <f t="shared" si="1"/>
        <v>0.205129375</v>
      </c>
      <c r="Z31" s="79">
        <f t="shared" si="2"/>
        <v>0.3078983594</v>
      </c>
    </row>
    <row r="32">
      <c r="A32" s="80"/>
      <c r="B32" s="18" t="s">
        <v>6</v>
      </c>
      <c r="C32" s="270">
        <v>0.3742501563</v>
      </c>
      <c r="D32" s="271">
        <v>0.3702204766</v>
      </c>
      <c r="E32" s="219">
        <v>0.3661913438</v>
      </c>
      <c r="F32" s="236">
        <v>0.3621653542</v>
      </c>
      <c r="G32" s="166">
        <v>0.3581491641</v>
      </c>
      <c r="H32" s="83">
        <v>0.3541556458</v>
      </c>
      <c r="I32" s="143">
        <v>0.350206138</v>
      </c>
      <c r="J32" s="86">
        <v>0.3463327891</v>
      </c>
      <c r="K32" s="272">
        <v>0.3425809948</v>
      </c>
      <c r="L32" s="146">
        <v>0.3390119297</v>
      </c>
      <c r="M32" s="88">
        <v>0.3355583359</v>
      </c>
      <c r="N32" s="240">
        <v>0.3324763438</v>
      </c>
      <c r="O32" s="89">
        <v>0.330073276</v>
      </c>
      <c r="P32" s="191">
        <v>0.3287121406</v>
      </c>
      <c r="Q32" s="191">
        <v>0.3287686146</v>
      </c>
      <c r="R32" s="89">
        <v>0.330618151</v>
      </c>
      <c r="S32" s="170">
        <v>0.3347955651</v>
      </c>
      <c r="T32" s="120">
        <v>0.3419091615</v>
      </c>
      <c r="U32" s="117">
        <v>0.3526458203</v>
      </c>
      <c r="V32" s="252">
        <v>0.3677762083</v>
      </c>
      <c r="W32" s="57" t="s">
        <v>77</v>
      </c>
      <c r="X32" s="15" t="s">
        <v>69</v>
      </c>
      <c r="Y32" s="78">
        <f t="shared" si="1"/>
        <v>0.3287121406</v>
      </c>
      <c r="Z32" s="79">
        <f t="shared" si="2"/>
        <v>0.3742501563</v>
      </c>
    </row>
    <row r="33">
      <c r="A33" s="80"/>
      <c r="B33" s="35" t="s">
        <v>10</v>
      </c>
      <c r="C33" s="273">
        <v>0.4206204688</v>
      </c>
      <c r="D33" s="274">
        <v>0.4144084453</v>
      </c>
      <c r="E33" s="275">
        <v>0.4082340938</v>
      </c>
      <c r="F33" s="138">
        <v>0.4021302917</v>
      </c>
      <c r="G33" s="211">
        <v>0.3961348438</v>
      </c>
      <c r="H33" s="106">
        <v>0.3902926146</v>
      </c>
      <c r="I33" s="108">
        <v>0.3846577552</v>
      </c>
      <c r="J33" s="161">
        <v>0.3792960234</v>
      </c>
      <c r="K33" s="196">
        <v>0.3742871979</v>
      </c>
      <c r="L33" s="230">
        <v>0.3697275859</v>
      </c>
      <c r="M33" s="276">
        <v>0.3661928203</v>
      </c>
      <c r="N33" s="258">
        <v>0.3638158281</v>
      </c>
      <c r="O33" s="277">
        <v>0.3627971979</v>
      </c>
      <c r="P33" s="278">
        <v>0.3633895</v>
      </c>
      <c r="Q33" s="257">
        <v>0.3657254583</v>
      </c>
      <c r="R33" s="230">
        <v>0.3704051042</v>
      </c>
      <c r="S33" s="227">
        <v>0.3778782526</v>
      </c>
      <c r="T33" s="137">
        <v>0.3886761146</v>
      </c>
      <c r="U33" s="210">
        <v>0.4034196172</v>
      </c>
      <c r="V33" s="279">
        <v>0.422827974</v>
      </c>
      <c r="W33" s="57" t="s">
        <v>75</v>
      </c>
      <c r="X33" s="15" t="s">
        <v>71</v>
      </c>
      <c r="Y33" s="78">
        <f t="shared" si="1"/>
        <v>0.3627971979</v>
      </c>
      <c r="Z33" s="79">
        <f t="shared" si="2"/>
        <v>0.422827974</v>
      </c>
    </row>
    <row r="34">
      <c r="A34" s="47">
        <v>55.0</v>
      </c>
      <c r="B34" s="58" t="s">
        <v>3</v>
      </c>
      <c r="C34" s="280">
        <v>0.20596375</v>
      </c>
      <c r="D34" s="281">
        <v>0.2162438906</v>
      </c>
      <c r="E34" s="282">
        <v>0.2264774531</v>
      </c>
      <c r="F34" s="283">
        <v>0.2366220104</v>
      </c>
      <c r="G34" s="284">
        <v>0.2466258359</v>
      </c>
      <c r="H34" s="285">
        <v>0.2564236146</v>
      </c>
      <c r="I34" s="286">
        <v>0.2659319661</v>
      </c>
      <c r="J34" s="287">
        <v>0.2750447813</v>
      </c>
      <c r="K34" s="288">
        <v>0.2836283698</v>
      </c>
      <c r="L34" s="218">
        <v>0.2915164219</v>
      </c>
      <c r="M34" s="68">
        <v>0.2985047813</v>
      </c>
      <c r="N34" s="69">
        <v>0.3039637656</v>
      </c>
      <c r="O34" s="71">
        <v>0.3073854635</v>
      </c>
      <c r="P34" s="267">
        <v>0.3081542969</v>
      </c>
      <c r="Q34" s="289">
        <v>0.3057618646</v>
      </c>
      <c r="R34" s="73">
        <v>0.2992326823</v>
      </c>
      <c r="S34" s="268">
        <v>0.2875821198</v>
      </c>
      <c r="T34" s="290">
        <v>0.2696706615</v>
      </c>
      <c r="U34" s="76">
        <v>0.2441905</v>
      </c>
      <c r="V34" s="269">
        <v>0.2096517552</v>
      </c>
      <c r="W34" s="57" t="s">
        <v>66</v>
      </c>
      <c r="X34" s="15" t="s">
        <v>67</v>
      </c>
      <c r="Y34" s="78">
        <f t="shared" si="1"/>
        <v>0.20596375</v>
      </c>
      <c r="Z34" s="79">
        <f t="shared" si="2"/>
        <v>0.3081542969</v>
      </c>
    </row>
    <row r="35">
      <c r="A35" s="80"/>
      <c r="B35" s="18" t="s">
        <v>6</v>
      </c>
      <c r="C35" s="291">
        <v>0.37550875</v>
      </c>
      <c r="D35" s="292">
        <v>0.3714021563</v>
      </c>
      <c r="E35" s="252">
        <v>0.3672961094</v>
      </c>
      <c r="F35" s="201">
        <v>0.3631932057</v>
      </c>
      <c r="G35" s="220">
        <v>0.3591001016</v>
      </c>
      <c r="H35" s="82">
        <v>0.3550296693</v>
      </c>
      <c r="I35" s="143">
        <v>0.3510032474</v>
      </c>
      <c r="J35" s="144">
        <v>0.3470529844</v>
      </c>
      <c r="K35" s="145">
        <v>0.343224276</v>
      </c>
      <c r="L35" s="169">
        <v>0.3395782969</v>
      </c>
      <c r="M35" s="88">
        <v>0.336194625</v>
      </c>
      <c r="N35" s="147">
        <v>0.3331895469</v>
      </c>
      <c r="O35" s="122">
        <v>0.3308703854</v>
      </c>
      <c r="P35" s="89">
        <v>0.3296001484</v>
      </c>
      <c r="Q35" s="89">
        <v>0.329754513</v>
      </c>
      <c r="R35" s="122">
        <v>0.3317089323</v>
      </c>
      <c r="S35" s="88">
        <v>0.3359982214</v>
      </c>
      <c r="T35" s="145">
        <v>0.3432306849</v>
      </c>
      <c r="U35" s="83">
        <v>0.3540932031</v>
      </c>
      <c r="V35" s="234">
        <v>0.3693564427</v>
      </c>
      <c r="W35" s="57" t="s">
        <v>77</v>
      </c>
      <c r="X35" s="15" t="s">
        <v>69</v>
      </c>
      <c r="Y35" s="78">
        <f t="shared" si="1"/>
        <v>0.3296001484</v>
      </c>
      <c r="Z35" s="79">
        <f t="shared" si="2"/>
        <v>0.37550875</v>
      </c>
    </row>
    <row r="36">
      <c r="A36" s="80"/>
      <c r="B36" s="35" t="s">
        <v>10</v>
      </c>
      <c r="C36" s="293">
        <v>0.4185275</v>
      </c>
      <c r="D36" s="156">
        <v>0.4123539531</v>
      </c>
      <c r="E36" s="103">
        <v>0.4062264375</v>
      </c>
      <c r="F36" s="243">
        <v>0.4001847839</v>
      </c>
      <c r="G36" s="105">
        <v>0.3942740625</v>
      </c>
      <c r="H36" s="137">
        <v>0.3885467161</v>
      </c>
      <c r="I36" s="109">
        <v>0.3830647865</v>
      </c>
      <c r="J36" s="227">
        <v>0.3779022344</v>
      </c>
      <c r="K36" s="213">
        <v>0.3731473542</v>
      </c>
      <c r="L36" s="229">
        <v>0.3689052813</v>
      </c>
      <c r="M36" s="257">
        <v>0.3653005938</v>
      </c>
      <c r="N36" s="277">
        <v>0.3628466875</v>
      </c>
      <c r="O36" s="37">
        <v>0.361744151</v>
      </c>
      <c r="P36" s="37">
        <v>0.3622455547</v>
      </c>
      <c r="Q36" s="258">
        <v>0.3644836224</v>
      </c>
      <c r="R36" s="229">
        <v>0.3690583854</v>
      </c>
      <c r="S36" s="294">
        <v>0.3764196589</v>
      </c>
      <c r="T36" s="107">
        <v>0.3870986536</v>
      </c>
      <c r="U36" s="138">
        <v>0.4017162969</v>
      </c>
      <c r="V36" s="101">
        <v>0.4209918021</v>
      </c>
      <c r="W36" s="57" t="s">
        <v>75</v>
      </c>
      <c r="X36" s="15" t="s">
        <v>71</v>
      </c>
      <c r="Y36" s="78">
        <f t="shared" si="1"/>
        <v>0.361744151</v>
      </c>
      <c r="Z36" s="79">
        <f t="shared" si="2"/>
        <v>0.4209918021</v>
      </c>
    </row>
    <row r="37">
      <c r="A37" s="6">
        <v>60.0</v>
      </c>
      <c r="B37" s="58" t="s">
        <v>3</v>
      </c>
      <c r="C37" s="295">
        <v>0.2072098438</v>
      </c>
      <c r="D37" s="296">
        <v>0.2175486797</v>
      </c>
      <c r="E37" s="297">
        <v>0.2278317422</v>
      </c>
      <c r="F37" s="298">
        <v>0.2380089557</v>
      </c>
      <c r="G37" s="299">
        <v>0.2480206016</v>
      </c>
      <c r="H37" s="300">
        <v>0.2577930286</v>
      </c>
      <c r="I37" s="301">
        <v>0.2672341771</v>
      </c>
      <c r="J37" s="302">
        <v>0.2762289141</v>
      </c>
      <c r="K37" s="303">
        <v>0.2846341823</v>
      </c>
      <c r="L37" s="304">
        <v>0.2922739609</v>
      </c>
      <c r="M37" s="73">
        <v>0.2989340391</v>
      </c>
      <c r="N37" s="305">
        <v>0.3043930234</v>
      </c>
      <c r="O37" s="267">
        <v>0.3078147214</v>
      </c>
      <c r="P37" s="306">
        <v>0.3085835547</v>
      </c>
      <c r="Q37" s="289">
        <v>0.3061911224</v>
      </c>
      <c r="R37" s="307">
        <v>0.2996619401</v>
      </c>
      <c r="S37" s="308">
        <v>0.2880113776</v>
      </c>
      <c r="T37" s="309">
        <v>0.2700999193</v>
      </c>
      <c r="U37" s="62">
        <v>0.2446197578</v>
      </c>
      <c r="V37" s="310">
        <v>0.210081013</v>
      </c>
      <c r="W37" s="57" t="s">
        <v>66</v>
      </c>
      <c r="X37" s="15" t="s">
        <v>67</v>
      </c>
      <c r="Y37" s="78">
        <f t="shared" si="1"/>
        <v>0.2072098438</v>
      </c>
      <c r="Z37" s="79">
        <f t="shared" si="2"/>
        <v>0.3085835547</v>
      </c>
    </row>
    <row r="38">
      <c r="A38" s="80"/>
      <c r="B38" s="18" t="s">
        <v>6</v>
      </c>
      <c r="C38" s="311">
        <v>0.3753290625</v>
      </c>
      <c r="D38" s="292">
        <v>0.3712314531</v>
      </c>
      <c r="E38" s="252">
        <v>0.3671343906</v>
      </c>
      <c r="F38" s="201">
        <v>0.3630404714</v>
      </c>
      <c r="G38" s="220">
        <v>0.3589563516</v>
      </c>
      <c r="H38" s="83">
        <v>0.3548949036</v>
      </c>
      <c r="I38" s="143">
        <v>0.3508774661</v>
      </c>
      <c r="J38" s="144">
        <v>0.3469361875</v>
      </c>
      <c r="K38" s="145">
        <v>0.3431164635</v>
      </c>
      <c r="L38" s="169">
        <v>0.3394794688</v>
      </c>
      <c r="M38" s="88">
        <v>0.3361047813</v>
      </c>
      <c r="N38" s="147">
        <v>0.3330898203</v>
      </c>
      <c r="O38" s="312">
        <v>0.3307598776</v>
      </c>
      <c r="P38" s="89">
        <v>0.3294779609</v>
      </c>
      <c r="Q38" s="89">
        <v>0.3296197474</v>
      </c>
      <c r="R38" s="122">
        <v>0.3315606901</v>
      </c>
      <c r="S38" s="88">
        <v>0.3358356042</v>
      </c>
      <c r="T38" s="145">
        <v>0.3430527943</v>
      </c>
      <c r="U38" s="83">
        <v>0.3538991406</v>
      </c>
      <c r="V38" s="234">
        <v>0.3691453099</v>
      </c>
      <c r="W38" s="57" t="s">
        <v>77</v>
      </c>
      <c r="X38" s="15" t="s">
        <v>69</v>
      </c>
      <c r="Y38" s="78">
        <f t="shared" si="1"/>
        <v>0.3294779609</v>
      </c>
      <c r="Z38" s="79">
        <f t="shared" si="2"/>
        <v>0.3753290625</v>
      </c>
    </row>
    <row r="39">
      <c r="A39" s="80"/>
      <c r="B39" s="35" t="s">
        <v>10</v>
      </c>
      <c r="C39" s="208">
        <v>0.4174610938</v>
      </c>
      <c r="D39" s="209">
        <v>0.4112198672</v>
      </c>
      <c r="E39" s="131">
        <v>0.4050338672</v>
      </c>
      <c r="F39" s="111">
        <v>0.3989505729</v>
      </c>
      <c r="G39" s="313">
        <v>0.3930230469</v>
      </c>
      <c r="H39" s="107">
        <v>0.3873120677</v>
      </c>
      <c r="I39" s="135">
        <v>0.3818883568</v>
      </c>
      <c r="J39" s="179">
        <v>0.3768348984</v>
      </c>
      <c r="K39" s="215">
        <v>0.3722493542</v>
      </c>
      <c r="L39" s="314">
        <v>0.3682465703</v>
      </c>
      <c r="M39" s="257">
        <v>0.3649611797</v>
      </c>
      <c r="N39" s="37">
        <v>0.3625171563</v>
      </c>
      <c r="O39" s="37">
        <v>0.361425401</v>
      </c>
      <c r="P39" s="37">
        <v>0.3619384844</v>
      </c>
      <c r="Q39" s="258">
        <v>0.3641891302</v>
      </c>
      <c r="R39" s="229">
        <v>0.3687773698</v>
      </c>
      <c r="S39" s="195">
        <v>0.3761530182</v>
      </c>
      <c r="T39" s="107">
        <v>0.3868472865</v>
      </c>
      <c r="U39" s="315">
        <v>0.4014811016</v>
      </c>
      <c r="V39" s="101">
        <v>0.4207736771</v>
      </c>
      <c r="W39" s="57" t="s">
        <v>75</v>
      </c>
      <c r="X39" s="15" t="s">
        <v>71</v>
      </c>
      <c r="Y39" s="78">
        <f t="shared" si="1"/>
        <v>0.361425401</v>
      </c>
      <c r="Z39" s="79">
        <f t="shared" si="2"/>
        <v>0.4207736771</v>
      </c>
    </row>
    <row r="40">
      <c r="A40" s="47">
        <v>65.0</v>
      </c>
      <c r="B40" s="58" t="s">
        <v>3</v>
      </c>
      <c r="C40" s="77">
        <v>0.2090004688</v>
      </c>
      <c r="D40" s="316">
        <v>0.2194248984</v>
      </c>
      <c r="E40" s="317">
        <v>0.2297835234</v>
      </c>
      <c r="F40" s="318">
        <v>0.2400179245</v>
      </c>
      <c r="G40" s="319">
        <v>0.2500596641</v>
      </c>
      <c r="H40" s="320">
        <v>0.2598259974</v>
      </c>
      <c r="I40" s="75">
        <v>0.2692153958</v>
      </c>
      <c r="J40" s="321">
        <v>0.2781028828</v>
      </c>
      <c r="K40" s="322">
        <v>0.2863351823</v>
      </c>
      <c r="L40" s="323">
        <v>0.2937256797</v>
      </c>
      <c r="M40" s="307">
        <v>0.3000491953</v>
      </c>
      <c r="N40" s="72">
        <v>0.3050769297</v>
      </c>
      <c r="O40" s="324">
        <v>0.3084986276</v>
      </c>
      <c r="P40" s="325">
        <v>0.3092674609</v>
      </c>
      <c r="Q40" s="70">
        <v>0.3068750286</v>
      </c>
      <c r="R40" s="326">
        <v>0.3003458464</v>
      </c>
      <c r="S40" s="327">
        <v>0.2886952839</v>
      </c>
      <c r="T40" s="328">
        <v>0.2707838255</v>
      </c>
      <c r="U40" s="263">
        <v>0.2453036641</v>
      </c>
      <c r="V40" s="329">
        <v>0.2107649193</v>
      </c>
      <c r="W40" s="57" t="s">
        <v>66</v>
      </c>
      <c r="X40" s="15" t="s">
        <v>67</v>
      </c>
      <c r="Y40" s="78">
        <f t="shared" si="1"/>
        <v>0.2090004688</v>
      </c>
      <c r="Z40" s="79">
        <f t="shared" si="2"/>
        <v>0.3092674609</v>
      </c>
    </row>
    <row r="41">
      <c r="A41" s="80"/>
      <c r="B41" s="18" t="s">
        <v>6</v>
      </c>
      <c r="C41" s="330">
        <v>0.3731840625</v>
      </c>
      <c r="D41" s="234">
        <v>0.3691742031</v>
      </c>
      <c r="E41" s="255">
        <v>0.3651648906</v>
      </c>
      <c r="F41" s="236">
        <v>0.3611587214</v>
      </c>
      <c r="G41" s="331">
        <v>0.3571623516</v>
      </c>
      <c r="H41" s="117">
        <v>0.3531886536</v>
      </c>
      <c r="I41" s="85">
        <v>0.3492589661</v>
      </c>
      <c r="J41" s="86">
        <v>0.3454054375</v>
      </c>
      <c r="K41" s="120">
        <v>0.3416734635</v>
      </c>
      <c r="L41" s="146">
        <v>0.3381242188</v>
      </c>
      <c r="M41" s="170">
        <v>0.3348372813</v>
      </c>
      <c r="N41" s="332">
        <v>0.3319100703</v>
      </c>
      <c r="O41" s="89">
        <v>0.3294631276</v>
      </c>
      <c r="P41" s="148">
        <v>0.3280544609</v>
      </c>
      <c r="Q41" s="148">
        <v>0.3280597474</v>
      </c>
      <c r="R41" s="89">
        <v>0.3298544401</v>
      </c>
      <c r="S41" s="333">
        <v>0.3339733542</v>
      </c>
      <c r="T41" s="87">
        <v>0.3410247943</v>
      </c>
      <c r="U41" s="84">
        <v>0.3516956406</v>
      </c>
      <c r="V41" s="219">
        <v>0.3667565599</v>
      </c>
      <c r="W41" s="57" t="s">
        <v>77</v>
      </c>
      <c r="X41" s="15" t="s">
        <v>69</v>
      </c>
      <c r="Y41" s="78">
        <f t="shared" si="1"/>
        <v>0.3280544609</v>
      </c>
      <c r="Z41" s="79">
        <f t="shared" si="2"/>
        <v>0.3731840625</v>
      </c>
    </row>
    <row r="42">
      <c r="A42" s="80"/>
      <c r="B42" s="35" t="s">
        <v>10</v>
      </c>
      <c r="C42" s="208">
        <v>0.4178154688</v>
      </c>
      <c r="D42" s="209">
        <v>0.4114008984</v>
      </c>
      <c r="E42" s="131">
        <v>0.4050515859</v>
      </c>
      <c r="F42" s="111">
        <v>0.3988233542</v>
      </c>
      <c r="G42" s="313">
        <v>0.3927779844</v>
      </c>
      <c r="H42" s="107">
        <v>0.386985349</v>
      </c>
      <c r="I42" s="135">
        <v>0.381525638</v>
      </c>
      <c r="J42" s="179">
        <v>0.3764916797</v>
      </c>
      <c r="K42" s="215">
        <v>0.3719913542</v>
      </c>
      <c r="L42" s="314">
        <v>0.3681501016</v>
      </c>
      <c r="M42" s="257">
        <v>0.3651135234</v>
      </c>
      <c r="N42" s="277">
        <v>0.363013</v>
      </c>
      <c r="O42" s="37">
        <v>0.3620382448</v>
      </c>
      <c r="P42" s="277">
        <v>0.3626780781</v>
      </c>
      <c r="Q42" s="257">
        <v>0.365065224</v>
      </c>
      <c r="R42" s="230">
        <v>0.3697997135</v>
      </c>
      <c r="S42" s="179">
        <v>0.377331362</v>
      </c>
      <c r="T42" s="137">
        <v>0.3881913802</v>
      </c>
      <c r="U42" s="210">
        <v>0.4030006953</v>
      </c>
      <c r="V42" s="279">
        <v>0.4224785208</v>
      </c>
      <c r="W42" s="57" t="s">
        <v>75</v>
      </c>
      <c r="X42" s="15" t="s">
        <v>71</v>
      </c>
      <c r="Y42" s="78">
        <f t="shared" si="1"/>
        <v>0.3620382448</v>
      </c>
      <c r="Z42" s="79">
        <f t="shared" si="2"/>
        <v>0.4224785208</v>
      </c>
    </row>
    <row r="43">
      <c r="A43" s="6">
        <v>70.0</v>
      </c>
      <c r="B43" s="58" t="s">
        <v>3</v>
      </c>
      <c r="C43" s="334">
        <v>0.2114948438</v>
      </c>
      <c r="D43" s="335">
        <v>0.2220397266</v>
      </c>
      <c r="E43" s="336">
        <v>0.2325079375</v>
      </c>
      <c r="F43" s="337">
        <v>0.2428320182</v>
      </c>
      <c r="G43" s="338">
        <v>0.2529340859</v>
      </c>
      <c r="H43" s="339">
        <v>0.2627215443</v>
      </c>
      <c r="I43" s="340">
        <v>0.2720826068</v>
      </c>
      <c r="J43" s="341">
        <v>0.2808816328</v>
      </c>
      <c r="K43" s="342">
        <v>0.288954276</v>
      </c>
      <c r="L43" s="343">
        <v>0.2961024453</v>
      </c>
      <c r="M43" s="344">
        <v>0.3020890781</v>
      </c>
      <c r="N43" s="70">
        <v>0.3066773516</v>
      </c>
      <c r="O43" s="345">
        <v>0.3095445182</v>
      </c>
      <c r="P43" s="346">
        <v>0.3103133516</v>
      </c>
      <c r="Q43" s="267">
        <v>0.3079209193</v>
      </c>
      <c r="R43" s="347">
        <v>0.301391737</v>
      </c>
      <c r="S43" s="348">
        <v>0.2897411745</v>
      </c>
      <c r="T43" s="349">
        <v>0.2718297161</v>
      </c>
      <c r="U43" s="284">
        <v>0.2463495547</v>
      </c>
      <c r="V43" s="350">
        <v>0.2118108099</v>
      </c>
      <c r="W43" s="57" t="s">
        <v>66</v>
      </c>
      <c r="X43" s="15" t="s">
        <v>67</v>
      </c>
      <c r="Y43" s="78">
        <f t="shared" si="1"/>
        <v>0.2114948438</v>
      </c>
      <c r="Z43" s="79">
        <f t="shared" si="2"/>
        <v>0.3103133516</v>
      </c>
    </row>
    <row r="44">
      <c r="A44" s="80"/>
      <c r="B44" s="18" t="s">
        <v>6</v>
      </c>
      <c r="C44" s="234">
        <v>0.3684815625</v>
      </c>
      <c r="D44" s="255">
        <v>0.3646284531</v>
      </c>
      <c r="E44" s="185">
        <v>0.3607758906</v>
      </c>
      <c r="F44" s="331">
        <v>0.3569264714</v>
      </c>
      <c r="G44" s="117">
        <v>0.3530868516</v>
      </c>
      <c r="H44" s="85">
        <v>0.3492699036</v>
      </c>
      <c r="I44" s="86">
        <v>0.3454969661</v>
      </c>
      <c r="J44" s="120">
        <v>0.3418001875</v>
      </c>
      <c r="K44" s="146">
        <v>0.3382249635</v>
      </c>
      <c r="L44" s="170">
        <v>0.3348324688</v>
      </c>
      <c r="M44" s="122">
        <v>0.3317022813</v>
      </c>
      <c r="N44" s="191">
        <v>0.3289318203</v>
      </c>
      <c r="O44" s="189">
        <v>0.3266416276</v>
      </c>
      <c r="P44" s="171">
        <v>0.3249782422</v>
      </c>
      <c r="Q44" s="171">
        <v>0.3247092161</v>
      </c>
      <c r="R44" s="123">
        <v>0.3262100026</v>
      </c>
      <c r="S44" s="89">
        <v>0.3300154167</v>
      </c>
      <c r="T44" s="121">
        <v>0.336733763</v>
      </c>
      <c r="U44" s="144">
        <v>0.3470519219</v>
      </c>
      <c r="V44" s="236">
        <v>0.3617405599</v>
      </c>
      <c r="W44" s="57" t="s">
        <v>74</v>
      </c>
      <c r="X44" s="15" t="s">
        <v>69</v>
      </c>
      <c r="Y44" s="78">
        <f t="shared" si="1"/>
        <v>0.3247092161</v>
      </c>
      <c r="Z44" s="79">
        <f t="shared" si="2"/>
        <v>0.3684815625</v>
      </c>
    </row>
    <row r="45">
      <c r="A45" s="80"/>
      <c r="B45" s="35" t="s">
        <v>10</v>
      </c>
      <c r="C45" s="193">
        <v>0.4200235938</v>
      </c>
      <c r="D45" s="102">
        <v>0.4133318203</v>
      </c>
      <c r="E45" s="242">
        <v>0.4067161719</v>
      </c>
      <c r="F45" s="243">
        <v>0.4002415104</v>
      </c>
      <c r="G45" s="132">
        <v>0.3939790625</v>
      </c>
      <c r="H45" s="137">
        <v>0.3880085521</v>
      </c>
      <c r="I45" s="136">
        <v>0.3824204271</v>
      </c>
      <c r="J45" s="179">
        <v>0.3773181797</v>
      </c>
      <c r="K45" s="351">
        <v>0.3728207604</v>
      </c>
      <c r="L45" s="229">
        <v>0.3690650859</v>
      </c>
      <c r="M45" s="276">
        <v>0.3662086406</v>
      </c>
      <c r="N45" s="258">
        <v>0.3643908281</v>
      </c>
      <c r="O45" s="258">
        <v>0.3638138542</v>
      </c>
      <c r="P45" s="352">
        <v>0.3647084063</v>
      </c>
      <c r="Q45" s="244">
        <v>0.3673698646</v>
      </c>
      <c r="R45" s="215">
        <v>0.3723982604</v>
      </c>
      <c r="S45" s="181">
        <v>0.3802434089</v>
      </c>
      <c r="T45" s="259">
        <v>0.3914365208</v>
      </c>
      <c r="U45" s="242">
        <v>0.4065985234</v>
      </c>
      <c r="V45" s="241">
        <v>0.4264486302</v>
      </c>
      <c r="W45" s="57" t="s">
        <v>75</v>
      </c>
      <c r="X45" s="15" t="s">
        <v>71</v>
      </c>
      <c r="Y45" s="78">
        <f t="shared" si="1"/>
        <v>0.3638138542</v>
      </c>
      <c r="Z45" s="79">
        <f t="shared" si="2"/>
        <v>0.4264486302</v>
      </c>
    </row>
    <row r="46">
      <c r="A46" s="47">
        <v>75.0</v>
      </c>
      <c r="B46" s="58" t="s">
        <v>3</v>
      </c>
      <c r="C46" s="247">
        <v>0.2150957813</v>
      </c>
      <c r="D46" s="261">
        <v>0.2258161172</v>
      </c>
      <c r="E46" s="283">
        <v>0.2364480781</v>
      </c>
      <c r="F46" s="353">
        <v>0.2469144714</v>
      </c>
      <c r="G46" s="354">
        <v>0.2571272422</v>
      </c>
      <c r="H46" s="301">
        <v>0.2669831849</v>
      </c>
      <c r="I46" s="302">
        <v>0.2763594661</v>
      </c>
      <c r="J46" s="355">
        <v>0.2851089609</v>
      </c>
      <c r="K46" s="356">
        <v>0.293055401</v>
      </c>
      <c r="L46" s="307">
        <v>0.2999883359</v>
      </c>
      <c r="M46" s="289">
        <v>0.3056579063</v>
      </c>
      <c r="N46" s="345">
        <v>0.3098186484</v>
      </c>
      <c r="O46" s="357">
        <v>0.312134362</v>
      </c>
      <c r="P46" s="357">
        <v>0.3122139297</v>
      </c>
      <c r="Q46" s="345">
        <v>0.3096068099</v>
      </c>
      <c r="R46" s="358">
        <v>0.3030776276</v>
      </c>
      <c r="S46" s="218">
        <v>0.2914270651</v>
      </c>
      <c r="T46" s="65">
        <v>0.2735156068</v>
      </c>
      <c r="U46" s="299">
        <v>0.2480354453</v>
      </c>
      <c r="V46" s="359">
        <v>0.2134967005</v>
      </c>
      <c r="W46" s="57" t="s">
        <v>78</v>
      </c>
      <c r="X46" s="15" t="s">
        <v>67</v>
      </c>
      <c r="Y46" s="78">
        <f t="shared" si="1"/>
        <v>0.2134967005</v>
      </c>
      <c r="Z46" s="79">
        <f t="shared" si="2"/>
        <v>0.3122139297</v>
      </c>
    </row>
    <row r="47">
      <c r="A47" s="80"/>
      <c r="B47" s="18" t="s">
        <v>6</v>
      </c>
      <c r="C47" s="185">
        <v>0.360515</v>
      </c>
      <c r="D47" s="331">
        <v>0.3568727813</v>
      </c>
      <c r="E47" s="117">
        <v>0.3532311094</v>
      </c>
      <c r="F47" s="118">
        <v>0.3495925807</v>
      </c>
      <c r="G47" s="86">
        <v>0.3459638516</v>
      </c>
      <c r="H47" s="272">
        <v>0.3423577943</v>
      </c>
      <c r="I47" s="146">
        <v>0.3387957474</v>
      </c>
      <c r="J47" s="205">
        <v>0.3353098594</v>
      </c>
      <c r="K47" s="332">
        <v>0.331945526</v>
      </c>
      <c r="L47" s="191">
        <v>0.3287639219</v>
      </c>
      <c r="M47" s="123">
        <v>0.325844625</v>
      </c>
      <c r="N47" s="149">
        <v>0.3232850547</v>
      </c>
      <c r="O47" s="202">
        <v>0.3212057526</v>
      </c>
      <c r="P47" s="124">
        <v>0.3197532578</v>
      </c>
      <c r="Q47" s="203">
        <v>0.3191044974</v>
      </c>
      <c r="R47" s="124">
        <v>0.3201483698</v>
      </c>
      <c r="S47" s="360">
        <v>0.3234664089</v>
      </c>
      <c r="T47" s="89">
        <v>0.3296669193</v>
      </c>
      <c r="U47" s="221">
        <v>0.3394367813</v>
      </c>
      <c r="V47" s="117">
        <v>0.3535466615</v>
      </c>
      <c r="W47" s="57" t="s">
        <v>74</v>
      </c>
      <c r="X47" s="15" t="s">
        <v>69</v>
      </c>
      <c r="Y47" s="78">
        <f t="shared" si="1"/>
        <v>0.3191044974</v>
      </c>
      <c r="Z47" s="79">
        <f t="shared" si="2"/>
        <v>0.360515</v>
      </c>
    </row>
    <row r="48">
      <c r="A48" s="80"/>
      <c r="B48" s="35" t="s">
        <v>10</v>
      </c>
      <c r="C48" s="361">
        <v>0.4243892188</v>
      </c>
      <c r="D48" s="208">
        <v>0.4173111016</v>
      </c>
      <c r="E48" s="198">
        <v>0.4103208125</v>
      </c>
      <c r="F48" s="210">
        <v>0.4034929479</v>
      </c>
      <c r="G48" s="162">
        <v>0.3969089063</v>
      </c>
      <c r="H48" s="106">
        <v>0.3906590208</v>
      </c>
      <c r="I48" s="108">
        <v>0.3848447865</v>
      </c>
      <c r="J48" s="160">
        <v>0.3795811797</v>
      </c>
      <c r="K48" s="197">
        <v>0.3749990729</v>
      </c>
      <c r="L48" s="228">
        <v>0.3712477422</v>
      </c>
      <c r="M48" s="229">
        <v>0.3684974688</v>
      </c>
      <c r="N48" s="245">
        <v>0.3668962969</v>
      </c>
      <c r="O48" s="245">
        <v>0.3666598854</v>
      </c>
      <c r="P48" s="314">
        <v>0.3680328125</v>
      </c>
      <c r="Q48" s="362">
        <v>0.3712886927</v>
      </c>
      <c r="R48" s="179">
        <v>0.3767740026</v>
      </c>
      <c r="S48" s="108">
        <v>0.385106526</v>
      </c>
      <c r="T48" s="162">
        <v>0.396817474</v>
      </c>
      <c r="U48" s="156">
        <v>0.4125277734</v>
      </c>
      <c r="V48" s="206">
        <v>0.432956638</v>
      </c>
      <c r="W48" s="57" t="s">
        <v>75</v>
      </c>
      <c r="X48" s="15" t="s">
        <v>71</v>
      </c>
      <c r="Y48" s="78">
        <f t="shared" si="1"/>
        <v>0.3666598854</v>
      </c>
      <c r="Z48" s="79">
        <f t="shared" si="2"/>
        <v>0.432956638</v>
      </c>
    </row>
    <row r="49">
      <c r="A49" s="6">
        <v>80.0</v>
      </c>
      <c r="B49" s="58" t="s">
        <v>3</v>
      </c>
      <c r="C49" s="316">
        <v>0.2199085417</v>
      </c>
      <c r="D49" s="363">
        <v>0.2308645938</v>
      </c>
      <c r="E49" s="364">
        <v>0.2417197318</v>
      </c>
      <c r="F49" s="365">
        <v>0.2523863333</v>
      </c>
      <c r="G49" s="366">
        <v>0.2627654453</v>
      </c>
      <c r="H49" s="367">
        <v>0.2727424948</v>
      </c>
      <c r="I49" s="368">
        <v>0.2821828125</v>
      </c>
      <c r="J49" s="67">
        <v>0.2909269688</v>
      </c>
      <c r="K49" s="73">
        <v>0.2987859219</v>
      </c>
      <c r="L49" s="289">
        <v>0.3055359792</v>
      </c>
      <c r="M49" s="369">
        <v>0.3109135703</v>
      </c>
      <c r="N49" s="370">
        <v>0.314663974</v>
      </c>
      <c r="O49" s="371">
        <v>0.3164365755</v>
      </c>
      <c r="P49" s="372">
        <v>0.315825375</v>
      </c>
      <c r="Q49" s="357">
        <v>0.3123644792</v>
      </c>
      <c r="R49" s="289">
        <v>0.3055201927</v>
      </c>
      <c r="S49" s="323">
        <v>0.2938696302</v>
      </c>
      <c r="T49" s="373">
        <v>0.2759581719</v>
      </c>
      <c r="U49" s="319">
        <v>0.2504780104</v>
      </c>
      <c r="V49" s="374">
        <v>0.2159392656</v>
      </c>
      <c r="W49" s="57" t="s">
        <v>78</v>
      </c>
      <c r="X49" s="15" t="s">
        <v>79</v>
      </c>
      <c r="Y49" s="78">
        <f t="shared" si="1"/>
        <v>0.2159392656</v>
      </c>
      <c r="Z49" s="79">
        <f t="shared" si="2"/>
        <v>0.3164365755</v>
      </c>
    </row>
    <row r="50">
      <c r="A50" s="80"/>
      <c r="B50" s="18" t="s">
        <v>6</v>
      </c>
      <c r="C50" s="186">
        <v>0.3484480729</v>
      </c>
      <c r="D50" s="187">
        <v>0.3450501641</v>
      </c>
      <c r="E50" s="120">
        <v>0.3416528021</v>
      </c>
      <c r="F50" s="146">
        <v>0.3382585833</v>
      </c>
      <c r="G50" s="170">
        <v>0.3348741641</v>
      </c>
      <c r="H50" s="122">
        <v>0.3315124167</v>
      </c>
      <c r="I50" s="148">
        <v>0.3281946797</v>
      </c>
      <c r="J50" s="171">
        <v>0.3249531016</v>
      </c>
      <c r="K50" s="202">
        <v>0.3218330781</v>
      </c>
      <c r="L50" s="203">
        <v>0.3188957839</v>
      </c>
      <c r="M50" s="375">
        <v>0.3162207969</v>
      </c>
      <c r="N50" s="125">
        <v>0.3139055365</v>
      </c>
      <c r="O50" s="92">
        <v>0.3120705443</v>
      </c>
      <c r="P50" s="173">
        <v>0.3108623594</v>
      </c>
      <c r="Q50" s="376">
        <v>0.3104579089</v>
      </c>
      <c r="R50" s="173">
        <v>0.3110657786</v>
      </c>
      <c r="S50" s="125">
        <v>0.3137056927</v>
      </c>
      <c r="T50" s="203">
        <v>0.3191856953</v>
      </c>
      <c r="U50" s="148">
        <v>0.3281926667</v>
      </c>
      <c r="V50" s="87">
        <v>0.3414972734</v>
      </c>
      <c r="W50" s="57" t="s">
        <v>74</v>
      </c>
      <c r="X50" s="15" t="s">
        <v>69</v>
      </c>
      <c r="Y50" s="78">
        <f t="shared" si="1"/>
        <v>0.3104579089</v>
      </c>
      <c r="Z50" s="79">
        <f t="shared" si="2"/>
        <v>0.3484480729</v>
      </c>
    </row>
    <row r="51">
      <c r="A51" s="80"/>
      <c r="B51" s="35" t="s">
        <v>10</v>
      </c>
      <c r="C51" s="377">
        <v>0.4316433854</v>
      </c>
      <c r="D51" s="361">
        <v>0.4240852422</v>
      </c>
      <c r="E51" s="256">
        <v>0.4166274661</v>
      </c>
      <c r="F51" s="198">
        <v>0.4093550833</v>
      </c>
      <c r="G51" s="138">
        <v>0.4023603906</v>
      </c>
      <c r="H51" s="378">
        <v>0.3957450885</v>
      </c>
      <c r="I51" s="212">
        <v>0.3896225078</v>
      </c>
      <c r="J51" s="109">
        <v>0.3841199297</v>
      </c>
      <c r="K51" s="161">
        <v>0.379381</v>
      </c>
      <c r="L51" s="195">
        <v>0.375568237</v>
      </c>
      <c r="M51" s="351">
        <v>0.3728656328</v>
      </c>
      <c r="N51" s="362">
        <v>0.3714304896</v>
      </c>
      <c r="O51" s="214">
        <v>0.3714928802</v>
      </c>
      <c r="P51" s="213">
        <v>0.3733122656</v>
      </c>
      <c r="Q51" s="179">
        <v>0.377177612</v>
      </c>
      <c r="R51" s="109">
        <v>0.3834140286</v>
      </c>
      <c r="S51" s="157">
        <v>0.3924246771</v>
      </c>
      <c r="T51" s="131">
        <v>0.4048561328</v>
      </c>
      <c r="U51" s="101">
        <v>0.4213293229</v>
      </c>
      <c r="V51" s="379">
        <v>0.4425634609</v>
      </c>
      <c r="W51" s="57" t="s">
        <v>73</v>
      </c>
      <c r="X51" s="15" t="s">
        <v>71</v>
      </c>
      <c r="Y51" s="78">
        <f t="shared" si="1"/>
        <v>0.3714304896</v>
      </c>
      <c r="Z51" s="79">
        <f t="shared" si="2"/>
        <v>0.4425634609</v>
      </c>
    </row>
    <row r="52">
      <c r="A52" s="47">
        <v>85.0</v>
      </c>
      <c r="B52" s="58" t="s">
        <v>3</v>
      </c>
      <c r="C52" s="282">
        <v>0.2262075</v>
      </c>
      <c r="D52" s="380">
        <v>0.23747325</v>
      </c>
      <c r="E52" s="381">
        <v>0.2486247109</v>
      </c>
      <c r="F52" s="382">
        <v>0.2595631354</v>
      </c>
      <c r="G52" s="309">
        <v>0.2701779453</v>
      </c>
      <c r="H52" s="341">
        <v>0.2803424427</v>
      </c>
      <c r="I52" s="348">
        <v>0.2899093333</v>
      </c>
      <c r="J52" s="73">
        <v>0.2987060625</v>
      </c>
      <c r="K52" s="70">
        <v>0.3065299635</v>
      </c>
      <c r="L52" s="383">
        <v>0.3131432188</v>
      </c>
      <c r="M52" s="384">
        <v>0.3182676328</v>
      </c>
      <c r="N52" s="385">
        <v>0.3216386094</v>
      </c>
      <c r="O52" s="386">
        <v>0.3228901589</v>
      </c>
      <c r="P52" s="385">
        <v>0.3216004063</v>
      </c>
      <c r="Q52" s="387">
        <v>0.3172870833</v>
      </c>
      <c r="R52" s="345">
        <v>0.3093996198</v>
      </c>
      <c r="S52" s="388">
        <v>0.297312599</v>
      </c>
      <c r="T52" s="389">
        <v>0.2794011406</v>
      </c>
      <c r="U52" s="390">
        <v>0.2539209792</v>
      </c>
      <c r="V52" s="316">
        <v>0.2193822344</v>
      </c>
      <c r="W52" s="57" t="s">
        <v>78</v>
      </c>
      <c r="X52" s="15" t="s">
        <v>79</v>
      </c>
      <c r="Y52" s="78">
        <f t="shared" si="1"/>
        <v>0.2193822344</v>
      </c>
      <c r="Z52" s="79">
        <f t="shared" si="2"/>
        <v>0.3228901589</v>
      </c>
    </row>
    <row r="53">
      <c r="A53" s="80"/>
      <c r="B53" s="18" t="s">
        <v>6</v>
      </c>
      <c r="C53" s="122">
        <v>0.3314626563</v>
      </c>
      <c r="D53" s="191">
        <v>0.3283232891</v>
      </c>
      <c r="E53" s="222">
        <v>0.3251844688</v>
      </c>
      <c r="F53" s="202">
        <v>0.3220487917</v>
      </c>
      <c r="G53" s="203">
        <v>0.3189229141</v>
      </c>
      <c r="H53" s="153">
        <v>0.3158197083</v>
      </c>
      <c r="I53" s="391">
        <v>0.312760513</v>
      </c>
      <c r="J53" s="172">
        <v>0.3097774766</v>
      </c>
      <c r="K53" s="392">
        <v>0.3069159948</v>
      </c>
      <c r="L53" s="127">
        <v>0.3042372422</v>
      </c>
      <c r="M53" s="98">
        <v>0.3018207969</v>
      </c>
      <c r="N53" s="128">
        <v>0.2997640781</v>
      </c>
      <c r="O53" s="393">
        <v>0.2981876276</v>
      </c>
      <c r="P53" s="95">
        <v>0.2972379844</v>
      </c>
      <c r="Q53" s="95">
        <v>0.2970920755</v>
      </c>
      <c r="R53" s="393">
        <v>0.297958487</v>
      </c>
      <c r="S53" s="128">
        <v>0.3000803802</v>
      </c>
      <c r="T53" s="127">
        <v>0.3046187422</v>
      </c>
      <c r="U53" s="391">
        <v>0.3126286823</v>
      </c>
      <c r="V53" s="171">
        <v>0.3248808672</v>
      </c>
      <c r="W53" s="57" t="s">
        <v>74</v>
      </c>
      <c r="X53" s="15" t="s">
        <v>69</v>
      </c>
      <c r="Y53" s="78">
        <f t="shared" si="1"/>
        <v>0.2970920755</v>
      </c>
      <c r="Z53" s="79">
        <f t="shared" si="2"/>
        <v>0.3314626563</v>
      </c>
    </row>
    <row r="54">
      <c r="A54" s="80"/>
      <c r="B54" s="35" t="s">
        <v>10</v>
      </c>
      <c r="C54" s="379">
        <v>0.4423298438</v>
      </c>
      <c r="D54" s="183">
        <v>0.4342034609</v>
      </c>
      <c r="E54" s="207">
        <v>0.4261908203</v>
      </c>
      <c r="F54" s="293">
        <v>0.4183880729</v>
      </c>
      <c r="G54" s="209">
        <v>0.4108991406</v>
      </c>
      <c r="H54" s="394">
        <v>0.403837849</v>
      </c>
      <c r="I54" s="162">
        <v>0.3973301536</v>
      </c>
      <c r="J54" s="259">
        <v>0.3915164609</v>
      </c>
      <c r="K54" s="107">
        <v>0.3865540417</v>
      </c>
      <c r="L54" s="136">
        <v>0.3826195391</v>
      </c>
      <c r="M54" s="181">
        <v>0.3799115703</v>
      </c>
      <c r="N54" s="161">
        <v>0.3785973125</v>
      </c>
      <c r="O54" s="161">
        <v>0.3789222135</v>
      </c>
      <c r="P54" s="395">
        <v>0.3811616094</v>
      </c>
      <c r="Q54" s="396">
        <v>0.3856208411</v>
      </c>
      <c r="R54" s="313">
        <v>0.3926418932</v>
      </c>
      <c r="S54" s="210">
        <v>0.4026070208</v>
      </c>
      <c r="T54" s="182">
        <v>0.4159801172</v>
      </c>
      <c r="U54" s="397">
        <v>0.4334503385</v>
      </c>
      <c r="V54" s="398">
        <v>0.4557368984</v>
      </c>
      <c r="W54" s="57" t="s">
        <v>73</v>
      </c>
      <c r="X54" s="15" t="s">
        <v>71</v>
      </c>
      <c r="Y54" s="78">
        <f t="shared" si="1"/>
        <v>0.3785973125</v>
      </c>
      <c r="Z54" s="79">
        <f t="shared" si="2"/>
        <v>0.4557368984</v>
      </c>
    </row>
    <row r="55">
      <c r="A55" s="6">
        <v>90.0</v>
      </c>
      <c r="B55" s="58" t="s">
        <v>3</v>
      </c>
      <c r="C55" s="399">
        <v>0.2343053125</v>
      </c>
      <c r="D55" s="284">
        <v>0.245970375</v>
      </c>
      <c r="E55" s="300">
        <v>0.2575069375</v>
      </c>
      <c r="F55" s="400">
        <v>0.2688044323</v>
      </c>
      <c r="G55" s="401">
        <v>0.2797399297</v>
      </c>
      <c r="H55" s="348">
        <v>0.290173849</v>
      </c>
      <c r="I55" s="307">
        <v>0.2999454818</v>
      </c>
      <c r="J55" s="306">
        <v>0.3088683281</v>
      </c>
      <c r="K55" s="371">
        <v>0.3167252448</v>
      </c>
      <c r="L55" s="402">
        <v>0.3232634063</v>
      </c>
      <c r="M55" s="403">
        <v>0.3281890781</v>
      </c>
      <c r="N55" s="404">
        <v>0.3312271719</v>
      </c>
      <c r="O55" s="405">
        <v>0.331995362</v>
      </c>
      <c r="P55" s="406">
        <v>0.3300549063</v>
      </c>
      <c r="Q55" s="407">
        <v>0.324906138</v>
      </c>
      <c r="R55" s="372">
        <v>0.3159805573</v>
      </c>
      <c r="S55" s="408">
        <v>0.3026342865</v>
      </c>
      <c r="T55" s="409">
        <v>0.2841422031</v>
      </c>
      <c r="U55" s="410">
        <v>0.2586620417</v>
      </c>
      <c r="V55" s="60">
        <v>0.2241232969</v>
      </c>
      <c r="W55" s="57" t="s">
        <v>78</v>
      </c>
      <c r="X55" s="15" t="s">
        <v>79</v>
      </c>
      <c r="Y55" s="78">
        <f t="shared" si="1"/>
        <v>0.2241232969</v>
      </c>
      <c r="Z55" s="79">
        <f t="shared" si="2"/>
        <v>0.331995362</v>
      </c>
    </row>
    <row r="56">
      <c r="A56" s="80"/>
      <c r="B56" s="18" t="s">
        <v>6</v>
      </c>
      <c r="C56" s="152">
        <v>0.3086648438</v>
      </c>
      <c r="D56" s="93">
        <v>0.3057758984</v>
      </c>
      <c r="E56" s="411">
        <v>0.3028875</v>
      </c>
      <c r="F56" s="128">
        <v>0.3000022448</v>
      </c>
      <c r="G56" s="95">
        <v>0.2971267891</v>
      </c>
      <c r="H56" s="96">
        <v>0.2942740052</v>
      </c>
      <c r="I56" s="412">
        <v>0.2914652318</v>
      </c>
      <c r="J56" s="413">
        <v>0.2887326172</v>
      </c>
      <c r="K56" s="414">
        <v>0.2861215573</v>
      </c>
      <c r="L56" s="415">
        <v>0.2836932266</v>
      </c>
      <c r="M56" s="416">
        <v>0.2815272031</v>
      </c>
      <c r="N56" s="417">
        <v>0.2797209063</v>
      </c>
      <c r="O56" s="418">
        <v>0.2783948776</v>
      </c>
      <c r="P56" s="418">
        <v>0.2776956563</v>
      </c>
      <c r="Q56" s="418">
        <v>0.2778001693</v>
      </c>
      <c r="R56" s="419">
        <v>0.2789170026</v>
      </c>
      <c r="S56" s="416">
        <v>0.2812893177</v>
      </c>
      <c r="T56" s="420">
        <v>0.2851987266</v>
      </c>
      <c r="U56" s="421">
        <v>0.2919573854</v>
      </c>
      <c r="V56" s="411">
        <v>0.3028887734</v>
      </c>
      <c r="W56" s="57" t="s">
        <v>77</v>
      </c>
      <c r="X56" s="15" t="s">
        <v>69</v>
      </c>
      <c r="Y56" s="78">
        <f t="shared" si="1"/>
        <v>0.2776956563</v>
      </c>
      <c r="Z56" s="79">
        <f t="shared" si="2"/>
        <v>0.3086648438</v>
      </c>
    </row>
    <row r="57">
      <c r="A57" s="80"/>
      <c r="B57" s="35" t="s">
        <v>10</v>
      </c>
      <c r="C57" s="422">
        <v>0.4570298438</v>
      </c>
      <c r="D57" s="423">
        <v>0.4482537266</v>
      </c>
      <c r="E57" s="155">
        <v>0.4396055625</v>
      </c>
      <c r="F57" s="377">
        <v>0.4311933229</v>
      </c>
      <c r="G57" s="224">
        <v>0.4231332813</v>
      </c>
      <c r="H57" s="182">
        <v>0.4155521458</v>
      </c>
      <c r="I57" s="275">
        <v>0.4085892865</v>
      </c>
      <c r="J57" s="424">
        <v>0.4023990547</v>
      </c>
      <c r="K57" s="162">
        <v>0.3971531979</v>
      </c>
      <c r="L57" s="313">
        <v>0.3930433672</v>
      </c>
      <c r="M57" s="106">
        <v>0.3902837188</v>
      </c>
      <c r="N57" s="133">
        <v>0.3890519219</v>
      </c>
      <c r="O57" s="212">
        <v>0.3896097604</v>
      </c>
      <c r="P57" s="157">
        <v>0.3922494375</v>
      </c>
      <c r="Q57" s="162">
        <v>0.3972936927</v>
      </c>
      <c r="R57" s="131">
        <v>0.4051024401</v>
      </c>
      <c r="S57" s="182">
        <v>0.4160763958</v>
      </c>
      <c r="T57" s="100">
        <v>0.4306590703</v>
      </c>
      <c r="U57" s="425">
        <v>0.4493805729</v>
      </c>
      <c r="V57" s="426">
        <v>0.4729879297</v>
      </c>
      <c r="W57" s="57" t="s">
        <v>73</v>
      </c>
      <c r="X57" s="15" t="s">
        <v>71</v>
      </c>
      <c r="Y57" s="78">
        <f t="shared" si="1"/>
        <v>0.3890519219</v>
      </c>
      <c r="Z57" s="79">
        <f t="shared" si="2"/>
        <v>0.4729879297</v>
      </c>
    </row>
    <row r="58">
      <c r="A58" s="47">
        <v>95.0</v>
      </c>
      <c r="B58" s="58" t="s">
        <v>3</v>
      </c>
      <c r="C58" s="62">
        <v>0.2445554167</v>
      </c>
      <c r="D58" s="354">
        <v>0.2567270781</v>
      </c>
      <c r="E58" s="400">
        <v>0.2687551927</v>
      </c>
      <c r="F58" s="341">
        <v>0.2805166771</v>
      </c>
      <c r="G58" s="304">
        <v>0.2918755234</v>
      </c>
      <c r="H58" s="408">
        <v>0.3026785104</v>
      </c>
      <c r="I58" s="427">
        <v>0.3127507266</v>
      </c>
      <c r="J58" s="385">
        <v>0.3218909063</v>
      </c>
      <c r="K58" s="428">
        <v>0.3298665781</v>
      </c>
      <c r="L58" s="429">
        <v>0.336409026</v>
      </c>
      <c r="M58" s="430">
        <v>0.3412080625</v>
      </c>
      <c r="N58" s="431">
        <v>0.3439774896</v>
      </c>
      <c r="O58" s="432">
        <v>0.3443176849</v>
      </c>
      <c r="P58" s="433">
        <v>0.3417720469</v>
      </c>
      <c r="Q58" s="434">
        <v>0.335822487</v>
      </c>
      <c r="R58" s="435">
        <v>0.3258815208</v>
      </c>
      <c r="S58" s="436">
        <v>0.311285724</v>
      </c>
      <c r="T58" s="218">
        <v>0.2912898646</v>
      </c>
      <c r="U58" s="265">
        <v>0.265060224</v>
      </c>
      <c r="V58" s="437">
        <v>0.2305214792</v>
      </c>
      <c r="W58" s="57" t="s">
        <v>78</v>
      </c>
      <c r="X58" s="15" t="s">
        <v>79</v>
      </c>
      <c r="Y58" s="78">
        <f t="shared" si="1"/>
        <v>0.2305214792</v>
      </c>
      <c r="Z58" s="79">
        <f t="shared" si="2"/>
        <v>0.3443176849</v>
      </c>
    </row>
    <row r="59">
      <c r="A59" s="80"/>
      <c r="B59" s="18" t="s">
        <v>6</v>
      </c>
      <c r="C59" s="417">
        <v>0.2790824479</v>
      </c>
      <c r="D59" s="438">
        <v>0.2764101641</v>
      </c>
      <c r="E59" s="439">
        <v>0.2737384271</v>
      </c>
      <c r="F59" s="440">
        <v>0.2710698333</v>
      </c>
      <c r="G59" s="441">
        <v>0.2684110391</v>
      </c>
      <c r="H59" s="442">
        <v>0.2657749167</v>
      </c>
      <c r="I59" s="443">
        <v>0.2631828047</v>
      </c>
      <c r="J59" s="444">
        <v>0.2606668516</v>
      </c>
      <c r="K59" s="445">
        <v>0.2582724531</v>
      </c>
      <c r="L59" s="446">
        <v>0.2560607839</v>
      </c>
      <c r="M59" s="447">
        <v>0.2541114219</v>
      </c>
      <c r="N59" s="448">
        <v>0.2525217865</v>
      </c>
      <c r="O59" s="449">
        <v>0.2514124193</v>
      </c>
      <c r="P59" s="449">
        <v>0.2509298594</v>
      </c>
      <c r="Q59" s="449">
        <v>0.2512510339</v>
      </c>
      <c r="R59" s="448">
        <v>0.2525845286</v>
      </c>
      <c r="S59" s="450">
        <v>0.2551735052</v>
      </c>
      <c r="T59" s="451">
        <v>0.2592995755</v>
      </c>
      <c r="U59" s="442">
        <v>0.2652861458</v>
      </c>
      <c r="V59" s="439">
        <v>0.2746065417</v>
      </c>
      <c r="W59" s="57" t="s">
        <v>77</v>
      </c>
      <c r="X59" s="15" t="s">
        <v>69</v>
      </c>
      <c r="Y59" s="78">
        <f t="shared" si="1"/>
        <v>0.2509298594</v>
      </c>
      <c r="Z59" s="79">
        <f t="shared" si="2"/>
        <v>0.2790824479</v>
      </c>
    </row>
    <row r="60">
      <c r="A60" s="80"/>
      <c r="B60" s="35" t="s">
        <v>10</v>
      </c>
      <c r="C60" s="452">
        <v>0.4763621354</v>
      </c>
      <c r="D60" s="453">
        <v>0.4668627578</v>
      </c>
      <c r="E60" s="454">
        <v>0.4575063802</v>
      </c>
      <c r="F60" s="200">
        <v>0.4484134896</v>
      </c>
      <c r="G60" s="155">
        <v>0.4397134375</v>
      </c>
      <c r="H60" s="377">
        <v>0.4315465729</v>
      </c>
      <c r="I60" s="361">
        <v>0.4240664688</v>
      </c>
      <c r="J60" s="208">
        <v>0.4174422422</v>
      </c>
      <c r="K60" s="194">
        <v>0.4118609688</v>
      </c>
      <c r="L60" s="163">
        <v>0.4075301901</v>
      </c>
      <c r="M60" s="176">
        <v>0.4046805156</v>
      </c>
      <c r="N60" s="210">
        <v>0.403500724</v>
      </c>
      <c r="O60" s="176">
        <v>0.4042698958</v>
      </c>
      <c r="P60" s="112">
        <v>0.4072980938</v>
      </c>
      <c r="Q60" s="102">
        <v>0.4129264792</v>
      </c>
      <c r="R60" s="101">
        <v>0.4215339505</v>
      </c>
      <c r="S60" s="183">
        <v>0.4335407708</v>
      </c>
      <c r="T60" s="425">
        <v>0.4494105599</v>
      </c>
      <c r="U60" s="455">
        <v>0.4696536302</v>
      </c>
      <c r="V60" s="456">
        <v>0.4948719792</v>
      </c>
      <c r="W60" s="57" t="s">
        <v>73</v>
      </c>
      <c r="X60" s="15" t="s">
        <v>71</v>
      </c>
      <c r="Y60" s="78">
        <f t="shared" si="1"/>
        <v>0.403500724</v>
      </c>
      <c r="Z60" s="79">
        <f t="shared" si="2"/>
        <v>0.4948719792</v>
      </c>
    </row>
    <row r="61">
      <c r="A61" s="6">
        <v>100.0</v>
      </c>
      <c r="B61" s="58" t="s">
        <v>3</v>
      </c>
      <c r="C61" s="354">
        <v>0.2573545313</v>
      </c>
      <c r="D61" s="309">
        <v>0.2701599141</v>
      </c>
      <c r="E61" s="66">
        <v>0.2828058672</v>
      </c>
      <c r="F61" s="457">
        <v>0.2951560964</v>
      </c>
      <c r="G61" s="71">
        <v>0.3070607891</v>
      </c>
      <c r="H61" s="384">
        <v>0.3183523255</v>
      </c>
      <c r="I61" s="458">
        <v>0.3288408021</v>
      </c>
      <c r="J61" s="459">
        <v>0.3383093672</v>
      </c>
      <c r="K61" s="460">
        <v>0.3465093698</v>
      </c>
      <c r="L61" s="461">
        <v>0.3531553203</v>
      </c>
      <c r="M61" s="462">
        <v>0.3579196641</v>
      </c>
      <c r="N61" s="463">
        <v>0.3605044766</v>
      </c>
      <c r="O61" s="464">
        <v>0.3604918776</v>
      </c>
      <c r="P61" s="465">
        <v>0.3574064141</v>
      </c>
      <c r="Q61" s="466">
        <v>0.3507105521</v>
      </c>
      <c r="R61" s="467">
        <v>0.3397967682</v>
      </c>
      <c r="S61" s="468">
        <v>0.3239810052</v>
      </c>
      <c r="T61" s="408">
        <v>0.3024968047</v>
      </c>
      <c r="U61" s="266">
        <v>0.2744886276</v>
      </c>
      <c r="V61" s="469">
        <v>0.239004987</v>
      </c>
      <c r="W61" s="57" t="s">
        <v>78</v>
      </c>
      <c r="X61" s="15" t="s">
        <v>80</v>
      </c>
      <c r="Y61" s="78">
        <f t="shared" si="1"/>
        <v>0.239004987</v>
      </c>
      <c r="Z61" s="79">
        <f t="shared" si="2"/>
        <v>0.3605044766</v>
      </c>
    </row>
    <row r="62">
      <c r="A62" s="80"/>
      <c r="B62" s="18" t="s">
        <v>6</v>
      </c>
      <c r="C62" s="470">
        <v>0.2416625</v>
      </c>
      <c r="D62" s="471">
        <v>0.2391440625</v>
      </c>
      <c r="E62" s="472">
        <v>0.2366261719</v>
      </c>
      <c r="F62" s="473">
        <v>0.2341114245</v>
      </c>
      <c r="G62" s="474">
        <v>0.2316064766</v>
      </c>
      <c r="H62" s="475">
        <v>0.2291242005</v>
      </c>
      <c r="I62" s="476">
        <v>0.2266859349</v>
      </c>
      <c r="J62" s="477">
        <v>0.2243238281</v>
      </c>
      <c r="K62" s="478">
        <v>0.222083276</v>
      </c>
      <c r="L62" s="479">
        <v>0.2200254531</v>
      </c>
      <c r="M62" s="480">
        <v>0.2182299375</v>
      </c>
      <c r="N62" s="481">
        <v>0.2167941484</v>
      </c>
      <c r="O62" s="17">
        <v>0.2158386276</v>
      </c>
      <c r="P62" s="17">
        <v>0.2155099141</v>
      </c>
      <c r="Q62" s="17">
        <v>0.2159849349</v>
      </c>
      <c r="R62" s="482">
        <v>0.217472276</v>
      </c>
      <c r="S62" s="479">
        <v>0.220215099</v>
      </c>
      <c r="T62" s="477">
        <v>0.2244950156</v>
      </c>
      <c r="U62" s="483">
        <v>0.2306354323</v>
      </c>
      <c r="V62" s="471">
        <v>0.239004987</v>
      </c>
      <c r="W62" s="57" t="s">
        <v>77</v>
      </c>
      <c r="X62" s="15" t="s">
        <v>69</v>
      </c>
      <c r="Y62" s="78">
        <f t="shared" si="1"/>
        <v>0.2155099141</v>
      </c>
      <c r="Z62" s="79">
        <f t="shared" si="2"/>
        <v>0.2416625</v>
      </c>
    </row>
    <row r="63">
      <c r="A63" s="80"/>
      <c r="B63" s="35" t="s">
        <v>10</v>
      </c>
      <c r="C63" s="484">
        <v>0.5009829688</v>
      </c>
      <c r="D63" s="485">
        <v>0.4906960234</v>
      </c>
      <c r="E63" s="486">
        <v>0.4805679609</v>
      </c>
      <c r="F63" s="455">
        <v>0.4707324792</v>
      </c>
      <c r="G63" s="487">
        <v>0.4613327344</v>
      </c>
      <c r="H63" s="488">
        <v>0.452523474</v>
      </c>
      <c r="I63" s="489">
        <v>0.444473263</v>
      </c>
      <c r="J63" s="490">
        <v>0.4373668047</v>
      </c>
      <c r="K63" s="377">
        <v>0.4314073542</v>
      </c>
      <c r="L63" s="491">
        <v>0.4268192266</v>
      </c>
      <c r="M63" s="492">
        <v>0.4238503984</v>
      </c>
      <c r="N63" s="279">
        <v>0.422701375</v>
      </c>
      <c r="O63" s="224">
        <v>0.4236694948</v>
      </c>
      <c r="P63" s="199">
        <v>0.4270836719</v>
      </c>
      <c r="Q63" s="397">
        <v>0.433304513</v>
      </c>
      <c r="R63" s="379">
        <v>0.4427309557</v>
      </c>
      <c r="S63" s="398">
        <v>0.4558038958</v>
      </c>
      <c r="T63" s="426">
        <v>0.4730081797</v>
      </c>
      <c r="U63" s="456">
        <v>0.4948759401</v>
      </c>
      <c r="V63" s="493">
        <v>0.521990026</v>
      </c>
      <c r="W63" s="57" t="s">
        <v>73</v>
      </c>
      <c r="X63" s="15" t="s">
        <v>71</v>
      </c>
      <c r="Y63" s="78">
        <f t="shared" si="1"/>
        <v>0.422701375</v>
      </c>
      <c r="Z63" s="79">
        <f t="shared" si="2"/>
        <v>0.521990026</v>
      </c>
    </row>
    <row r="64">
      <c r="A64" s="57" t="s">
        <v>62</v>
      </c>
      <c r="B64" s="57" t="s">
        <v>3</v>
      </c>
      <c r="C64" s="494" t="s">
        <v>81</v>
      </c>
      <c r="D64" s="57" t="s">
        <v>82</v>
      </c>
      <c r="E64" s="57" t="s">
        <v>82</v>
      </c>
      <c r="F64" s="57" t="s">
        <v>82</v>
      </c>
      <c r="G64" s="57" t="s">
        <v>82</v>
      </c>
      <c r="H64" s="57" t="s">
        <v>82</v>
      </c>
      <c r="I64" s="57" t="s">
        <v>82</v>
      </c>
      <c r="J64" s="57" t="s">
        <v>82</v>
      </c>
      <c r="K64" s="57" t="s">
        <v>82</v>
      </c>
      <c r="L64" s="57" t="s">
        <v>82</v>
      </c>
      <c r="M64" s="57" t="s">
        <v>82</v>
      </c>
      <c r="N64" s="57" t="s">
        <v>82</v>
      </c>
      <c r="O64" s="57" t="s">
        <v>82</v>
      </c>
      <c r="P64" s="57" t="s">
        <v>82</v>
      </c>
      <c r="Q64" s="57" t="s">
        <v>82</v>
      </c>
      <c r="R64" s="57" t="s">
        <v>82</v>
      </c>
      <c r="S64" s="57" t="s">
        <v>82</v>
      </c>
      <c r="T64" s="57" t="s">
        <v>82</v>
      </c>
      <c r="U64" s="57" t="s">
        <v>82</v>
      </c>
      <c r="V64" s="57" t="s">
        <v>82</v>
      </c>
      <c r="W64" s="495"/>
      <c r="X64" s="495"/>
      <c r="Y64" s="495"/>
      <c r="Z64" s="495"/>
    </row>
    <row r="65">
      <c r="A65" s="57"/>
      <c r="B65" s="57" t="s">
        <v>6</v>
      </c>
      <c r="C65" s="57" t="s">
        <v>83</v>
      </c>
      <c r="D65" s="57" t="s">
        <v>83</v>
      </c>
      <c r="E65" s="57" t="s">
        <v>83</v>
      </c>
      <c r="F65" s="57" t="s">
        <v>83</v>
      </c>
      <c r="G65" s="57" t="s">
        <v>83</v>
      </c>
      <c r="H65" s="57" t="s">
        <v>83</v>
      </c>
      <c r="I65" s="57" t="s">
        <v>83</v>
      </c>
      <c r="J65" s="57" t="s">
        <v>83</v>
      </c>
      <c r="K65" s="57" t="s">
        <v>83</v>
      </c>
      <c r="L65" s="57" t="s">
        <v>83</v>
      </c>
      <c r="M65" s="57" t="s">
        <v>83</v>
      </c>
      <c r="N65" s="57" t="s">
        <v>83</v>
      </c>
      <c r="O65" s="57" t="s">
        <v>83</v>
      </c>
      <c r="P65" s="57" t="s">
        <v>83</v>
      </c>
      <c r="Q65" s="57" t="s">
        <v>83</v>
      </c>
      <c r="R65" s="57" t="s">
        <v>83</v>
      </c>
      <c r="S65" s="57" t="s">
        <v>83</v>
      </c>
      <c r="T65" s="57" t="s">
        <v>83</v>
      </c>
      <c r="U65" s="57" t="s">
        <v>83</v>
      </c>
      <c r="V65" s="57" t="s">
        <v>83</v>
      </c>
      <c r="W65" s="495"/>
      <c r="X65" s="495" t="str">
        <f>W67</f>
        <v/>
      </c>
      <c r="Y65" s="495"/>
      <c r="Z65" s="495"/>
    </row>
    <row r="66">
      <c r="A66" s="57"/>
      <c r="B66" s="57" t="s">
        <v>10</v>
      </c>
      <c r="C66" s="57" t="s">
        <v>84</v>
      </c>
      <c r="D66" s="57" t="s">
        <v>84</v>
      </c>
      <c r="E66" s="57" t="s">
        <v>84</v>
      </c>
      <c r="F66" s="57" t="s">
        <v>85</v>
      </c>
      <c r="G66" s="57" t="s">
        <v>85</v>
      </c>
      <c r="H66" s="57" t="s">
        <v>85</v>
      </c>
      <c r="I66" s="57" t="s">
        <v>85</v>
      </c>
      <c r="J66" s="57" t="s">
        <v>85</v>
      </c>
      <c r="K66" s="57" t="s">
        <v>85</v>
      </c>
      <c r="L66" s="57" t="s">
        <v>85</v>
      </c>
      <c r="M66" s="57" t="s">
        <v>84</v>
      </c>
      <c r="N66" s="57" t="s">
        <v>84</v>
      </c>
      <c r="O66" s="57" t="s">
        <v>84</v>
      </c>
      <c r="P66" s="57" t="s">
        <v>84</v>
      </c>
      <c r="Q66" s="57" t="s">
        <v>84</v>
      </c>
      <c r="R66" s="57" t="s">
        <v>84</v>
      </c>
      <c r="S66" s="57" t="s">
        <v>84</v>
      </c>
      <c r="T66" s="57" t="s">
        <v>84</v>
      </c>
      <c r="U66" s="57" t="s">
        <v>84</v>
      </c>
      <c r="V66" s="57" t="s">
        <v>84</v>
      </c>
      <c r="W66" s="495"/>
      <c r="X66" s="495"/>
      <c r="Y66" s="495"/>
      <c r="Z66" s="495"/>
    </row>
    <row r="67">
      <c r="A67" s="15" t="s">
        <v>63</v>
      </c>
      <c r="B67" s="15" t="s">
        <v>3</v>
      </c>
      <c r="C67" s="15" t="s">
        <v>86</v>
      </c>
      <c r="D67" s="15" t="s">
        <v>86</v>
      </c>
      <c r="E67" s="15" t="s">
        <v>86</v>
      </c>
      <c r="F67" s="15" t="s">
        <v>86</v>
      </c>
      <c r="G67" s="15" t="s">
        <v>86</v>
      </c>
      <c r="H67" s="15" t="s">
        <v>86</v>
      </c>
      <c r="I67" s="15" t="s">
        <v>86</v>
      </c>
      <c r="J67" s="15" t="s">
        <v>86</v>
      </c>
      <c r="K67" s="15" t="s">
        <v>86</v>
      </c>
      <c r="L67" s="15" t="s">
        <v>86</v>
      </c>
      <c r="M67" s="15" t="s">
        <v>86</v>
      </c>
      <c r="N67" s="15" t="s">
        <v>86</v>
      </c>
      <c r="O67" s="15" t="s">
        <v>86</v>
      </c>
      <c r="P67" s="15" t="s">
        <v>86</v>
      </c>
      <c r="Q67" s="15" t="s">
        <v>86</v>
      </c>
      <c r="R67" s="15" t="s">
        <v>86</v>
      </c>
      <c r="S67" s="15" t="s">
        <v>86</v>
      </c>
      <c r="T67" s="15" t="s">
        <v>86</v>
      </c>
      <c r="U67" s="15" t="s">
        <v>86</v>
      </c>
      <c r="V67" s="15" t="s">
        <v>86</v>
      </c>
      <c r="W67" s="495"/>
      <c r="X67" s="495"/>
      <c r="Y67" s="495"/>
      <c r="Z67" s="495"/>
    </row>
    <row r="68">
      <c r="A68" s="15"/>
      <c r="B68" s="15" t="s">
        <v>6</v>
      </c>
      <c r="C68" s="15" t="s">
        <v>87</v>
      </c>
      <c r="D68" s="15" t="s">
        <v>87</v>
      </c>
      <c r="E68" s="15" t="s">
        <v>87</v>
      </c>
      <c r="F68" s="15" t="s">
        <v>87</v>
      </c>
      <c r="G68" s="15" t="s">
        <v>87</v>
      </c>
      <c r="H68" s="15" t="s">
        <v>87</v>
      </c>
      <c r="I68" s="15" t="s">
        <v>87</v>
      </c>
      <c r="J68" s="15" t="s">
        <v>87</v>
      </c>
      <c r="K68" s="15" t="s">
        <v>87</v>
      </c>
      <c r="L68" s="15" t="s">
        <v>87</v>
      </c>
      <c r="M68" s="15" t="s">
        <v>87</v>
      </c>
      <c r="N68" s="15" t="s">
        <v>87</v>
      </c>
      <c r="O68" s="15" t="s">
        <v>87</v>
      </c>
      <c r="P68" s="15" t="s">
        <v>87</v>
      </c>
      <c r="Q68" s="15" t="s">
        <v>87</v>
      </c>
      <c r="R68" s="15" t="s">
        <v>87</v>
      </c>
      <c r="S68" s="15" t="s">
        <v>87</v>
      </c>
      <c r="T68" s="15" t="s">
        <v>87</v>
      </c>
      <c r="U68" s="15" t="s">
        <v>87</v>
      </c>
      <c r="V68" s="15" t="s">
        <v>87</v>
      </c>
      <c r="W68" s="495"/>
      <c r="X68" s="495"/>
      <c r="Y68" s="495"/>
      <c r="Z68" s="495"/>
    </row>
    <row r="69">
      <c r="A69" s="15"/>
      <c r="B69" s="15" t="s">
        <v>10</v>
      </c>
      <c r="C69" s="15" t="s">
        <v>86</v>
      </c>
      <c r="D69" s="15" t="s">
        <v>86</v>
      </c>
      <c r="E69" s="15" t="s">
        <v>86</v>
      </c>
      <c r="F69" s="15" t="s">
        <v>86</v>
      </c>
      <c r="G69" s="15" t="s">
        <v>86</v>
      </c>
      <c r="H69" s="15" t="s">
        <v>86</v>
      </c>
      <c r="I69" s="15" t="s">
        <v>86</v>
      </c>
      <c r="J69" s="15" t="s">
        <v>86</v>
      </c>
      <c r="K69" s="15" t="s">
        <v>86</v>
      </c>
      <c r="L69" s="15" t="s">
        <v>86</v>
      </c>
      <c r="M69" s="15" t="s">
        <v>86</v>
      </c>
      <c r="N69" s="15" t="s">
        <v>86</v>
      </c>
      <c r="O69" s="15" t="s">
        <v>86</v>
      </c>
      <c r="P69" s="15" t="s">
        <v>86</v>
      </c>
      <c r="Q69" s="15" t="s">
        <v>86</v>
      </c>
      <c r="R69" s="15" t="s">
        <v>86</v>
      </c>
      <c r="S69" s="15" t="s">
        <v>86</v>
      </c>
      <c r="T69" s="15" t="s">
        <v>86</v>
      </c>
      <c r="U69" s="15" t="s">
        <v>86</v>
      </c>
      <c r="V69" s="15" t="s">
        <v>86</v>
      </c>
      <c r="W69" s="495"/>
      <c r="X69" s="495"/>
      <c r="Y69" s="495"/>
      <c r="Z69" s="495"/>
    </row>
    <row r="70">
      <c r="A70" s="57" t="s">
        <v>64</v>
      </c>
      <c r="B70" s="57" t="s">
        <v>3</v>
      </c>
      <c r="C70" s="78">
        <f t="shared" ref="C70:V70" si="3">MIN(C4,C7,C10,C13,C16,C19,C22,C25,C28,C31,C34,C37,C40,C43,C46,C49,C52,C55,C58,C61)</f>
        <v>0.2039321875</v>
      </c>
      <c r="D70" s="78">
        <f t="shared" si="3"/>
        <v>0.2141284688</v>
      </c>
      <c r="E70" s="78">
        <f t="shared" si="3"/>
        <v>0.2243210156</v>
      </c>
      <c r="F70" s="78">
        <f t="shared" si="3"/>
        <v>0.2344963073</v>
      </c>
      <c r="G70" s="78">
        <f t="shared" si="3"/>
        <v>0.2446224688</v>
      </c>
      <c r="H70" s="78">
        <f t="shared" si="3"/>
        <v>0.2546405521</v>
      </c>
      <c r="I70" s="78">
        <f t="shared" si="3"/>
        <v>0.2644554427</v>
      </c>
      <c r="J70" s="78">
        <f t="shared" si="3"/>
        <v>0.2739263906</v>
      </c>
      <c r="K70" s="78">
        <f t="shared" si="3"/>
        <v>0.2828571667</v>
      </c>
      <c r="L70" s="78">
        <f t="shared" si="3"/>
        <v>0.2909858438</v>
      </c>
      <c r="M70" s="78">
        <f t="shared" si="3"/>
        <v>0.2979742031</v>
      </c>
      <c r="N70" s="78">
        <f t="shared" si="3"/>
        <v>0.3034331875</v>
      </c>
      <c r="O70" s="78">
        <f t="shared" si="3"/>
        <v>0.3068548854</v>
      </c>
      <c r="P70" s="78">
        <f t="shared" si="3"/>
        <v>0.3076237188</v>
      </c>
      <c r="Q70" s="78">
        <f t="shared" si="3"/>
        <v>0.3052312865</v>
      </c>
      <c r="R70" s="78">
        <f t="shared" si="3"/>
        <v>0.2987021042</v>
      </c>
      <c r="S70" s="78">
        <f t="shared" si="3"/>
        <v>0.2870515417</v>
      </c>
      <c r="T70" s="78">
        <f t="shared" si="3"/>
        <v>0.2691400833</v>
      </c>
      <c r="U70" s="78">
        <f t="shared" si="3"/>
        <v>0.2436599219</v>
      </c>
      <c r="V70" s="78">
        <f t="shared" si="3"/>
        <v>0.2091211771</v>
      </c>
      <c r="W70" s="495"/>
      <c r="X70" s="495"/>
      <c r="Y70" s="495"/>
      <c r="Z70" s="495"/>
    </row>
    <row r="71">
      <c r="A71" s="57"/>
      <c r="B71" s="57" t="s">
        <v>6</v>
      </c>
      <c r="C71" s="78">
        <f t="shared" ref="C71:V71" si="4">MIN(C5,C8,C11,C14,C17,C20,C23,C26,C29,C32,C35,C38,C41,C44,C47,C50,C53,C56,C59,C62)</f>
        <v>0.2416625</v>
      </c>
      <c r="D71" s="78">
        <f t="shared" si="4"/>
        <v>0.2391440625</v>
      </c>
      <c r="E71" s="78">
        <f t="shared" si="4"/>
        <v>0.2366261719</v>
      </c>
      <c r="F71" s="78">
        <f t="shared" si="4"/>
        <v>0.2341114245</v>
      </c>
      <c r="G71" s="78">
        <f t="shared" si="4"/>
        <v>0.2316064766</v>
      </c>
      <c r="H71" s="78">
        <f t="shared" si="4"/>
        <v>0.2291242005</v>
      </c>
      <c r="I71" s="78">
        <f t="shared" si="4"/>
        <v>0.2266859349</v>
      </c>
      <c r="J71" s="78">
        <f t="shared" si="4"/>
        <v>0.2243238281</v>
      </c>
      <c r="K71" s="78">
        <f t="shared" si="4"/>
        <v>0.222083276</v>
      </c>
      <c r="L71" s="78">
        <f t="shared" si="4"/>
        <v>0.2200254531</v>
      </c>
      <c r="M71" s="78">
        <f t="shared" si="4"/>
        <v>0.2182299375</v>
      </c>
      <c r="N71" s="78">
        <f t="shared" si="4"/>
        <v>0.2167941484</v>
      </c>
      <c r="O71" s="78">
        <f t="shared" si="4"/>
        <v>0.2158386276</v>
      </c>
      <c r="P71" s="78">
        <f t="shared" si="4"/>
        <v>0.2155099141</v>
      </c>
      <c r="Q71" s="78">
        <f t="shared" si="4"/>
        <v>0.2159849349</v>
      </c>
      <c r="R71" s="78">
        <f t="shared" si="4"/>
        <v>0.217472276</v>
      </c>
      <c r="S71" s="78">
        <f t="shared" si="4"/>
        <v>0.220215099</v>
      </c>
      <c r="T71" s="78">
        <f t="shared" si="4"/>
        <v>0.2244950156</v>
      </c>
      <c r="U71" s="78">
        <f t="shared" si="4"/>
        <v>0.2306354323</v>
      </c>
      <c r="V71" s="78">
        <f t="shared" si="4"/>
        <v>0.239004987</v>
      </c>
      <c r="W71" s="495"/>
      <c r="X71" s="495"/>
      <c r="Y71" s="495"/>
      <c r="Z71" s="495"/>
    </row>
    <row r="72">
      <c r="A72" s="57"/>
      <c r="B72" s="57" t="s">
        <v>10</v>
      </c>
      <c r="C72" s="78">
        <f t="shared" ref="C72:V72" si="5">MIN(C6,C9,C12,C15,C18,C21,C24,C27,C30,C33,C36,C39,C42,C45,C48,C51,C54,C57,C60,C63)</f>
        <v>0.4174610938</v>
      </c>
      <c r="D72" s="78">
        <f t="shared" si="5"/>
        <v>0.4112198672</v>
      </c>
      <c r="E72" s="78">
        <f t="shared" si="5"/>
        <v>0.4050338672</v>
      </c>
      <c r="F72" s="78">
        <f t="shared" si="5"/>
        <v>0.3988233542</v>
      </c>
      <c r="G72" s="78">
        <f t="shared" si="5"/>
        <v>0.3927779844</v>
      </c>
      <c r="H72" s="78">
        <f t="shared" si="5"/>
        <v>0.386985349</v>
      </c>
      <c r="I72" s="78">
        <f t="shared" si="5"/>
        <v>0.381525638</v>
      </c>
      <c r="J72" s="78">
        <f t="shared" si="5"/>
        <v>0.3764916797</v>
      </c>
      <c r="K72" s="78">
        <f t="shared" si="5"/>
        <v>0.3719913542</v>
      </c>
      <c r="L72" s="78">
        <f t="shared" si="5"/>
        <v>0.3681501016</v>
      </c>
      <c r="M72" s="78">
        <f t="shared" si="5"/>
        <v>0.3649611797</v>
      </c>
      <c r="N72" s="78">
        <f t="shared" si="5"/>
        <v>0.3625171563</v>
      </c>
      <c r="O72" s="78">
        <f t="shared" si="5"/>
        <v>0.361425401</v>
      </c>
      <c r="P72" s="78">
        <f t="shared" si="5"/>
        <v>0.3619384844</v>
      </c>
      <c r="Q72" s="78">
        <f t="shared" si="5"/>
        <v>0.3641891302</v>
      </c>
      <c r="R72" s="78">
        <f t="shared" si="5"/>
        <v>0.3687773698</v>
      </c>
      <c r="S72" s="78">
        <f t="shared" si="5"/>
        <v>0.3761530182</v>
      </c>
      <c r="T72" s="78">
        <f t="shared" si="5"/>
        <v>0.3868472865</v>
      </c>
      <c r="U72" s="78">
        <f t="shared" si="5"/>
        <v>0.4014811016</v>
      </c>
      <c r="V72" s="78">
        <f t="shared" si="5"/>
        <v>0.4207736771</v>
      </c>
      <c r="W72" s="495"/>
      <c r="X72" s="495"/>
      <c r="Y72" s="495"/>
      <c r="Z72" s="495"/>
    </row>
    <row r="73">
      <c r="A73" s="15" t="s">
        <v>65</v>
      </c>
      <c r="B73" s="15" t="s">
        <v>3</v>
      </c>
      <c r="C73" s="79">
        <f t="shared" ref="C73:V73" si="6">MAX(C4,C7,C10,C13,C16,C19,C22,C25,C28,C31,C34,C37,C40,C43,C46,C49,C52,C55,C58,C61)</f>
        <v>0.2573545313</v>
      </c>
      <c r="D73" s="79">
        <f t="shared" si="6"/>
        <v>0.2701599141</v>
      </c>
      <c r="E73" s="79">
        <f t="shared" si="6"/>
        <v>0.2828058672</v>
      </c>
      <c r="F73" s="79">
        <f t="shared" si="6"/>
        <v>0.2951560964</v>
      </c>
      <c r="G73" s="79">
        <f t="shared" si="6"/>
        <v>0.3070607891</v>
      </c>
      <c r="H73" s="79">
        <f t="shared" si="6"/>
        <v>0.3183523255</v>
      </c>
      <c r="I73" s="79">
        <f t="shared" si="6"/>
        <v>0.3288408021</v>
      </c>
      <c r="J73" s="79">
        <f t="shared" si="6"/>
        <v>0.3383093672</v>
      </c>
      <c r="K73" s="79">
        <f t="shared" si="6"/>
        <v>0.3465093698</v>
      </c>
      <c r="L73" s="79">
        <f t="shared" si="6"/>
        <v>0.3531553203</v>
      </c>
      <c r="M73" s="79">
        <f t="shared" si="6"/>
        <v>0.3579196641</v>
      </c>
      <c r="N73" s="79">
        <f t="shared" si="6"/>
        <v>0.3605044766</v>
      </c>
      <c r="O73" s="79">
        <f t="shared" si="6"/>
        <v>0.3604918776</v>
      </c>
      <c r="P73" s="79">
        <f t="shared" si="6"/>
        <v>0.3574064141</v>
      </c>
      <c r="Q73" s="79">
        <f t="shared" si="6"/>
        <v>0.3507105521</v>
      </c>
      <c r="R73" s="79">
        <f t="shared" si="6"/>
        <v>0.3397967682</v>
      </c>
      <c r="S73" s="79">
        <f t="shared" si="6"/>
        <v>0.3239810052</v>
      </c>
      <c r="T73" s="79">
        <f t="shared" si="6"/>
        <v>0.3024968047</v>
      </c>
      <c r="U73" s="79">
        <f t="shared" si="6"/>
        <v>0.2744886276</v>
      </c>
      <c r="V73" s="79">
        <f t="shared" si="6"/>
        <v>0.239004987</v>
      </c>
      <c r="W73" s="495"/>
      <c r="X73" s="495"/>
      <c r="Y73" s="495"/>
      <c r="Z73" s="495"/>
    </row>
    <row r="74">
      <c r="A74" s="15"/>
      <c r="B74" s="15" t="s">
        <v>6</v>
      </c>
      <c r="C74" s="79">
        <f t="shared" ref="C74:V74" si="7">MAX(C5,C8,C11,C14,C17,C20,C23,C26,C29,C32,C35,C38,C41,C44,C47,C50,C53,C56,C59,C62)</f>
        <v>0.37550875</v>
      </c>
      <c r="D74" s="79">
        <f t="shared" si="7"/>
        <v>0.3714021563</v>
      </c>
      <c r="E74" s="79">
        <f t="shared" si="7"/>
        <v>0.3672961094</v>
      </c>
      <c r="F74" s="79">
        <f t="shared" si="7"/>
        <v>0.3631932057</v>
      </c>
      <c r="G74" s="79">
        <f t="shared" si="7"/>
        <v>0.3591001016</v>
      </c>
      <c r="H74" s="79">
        <f t="shared" si="7"/>
        <v>0.3550296693</v>
      </c>
      <c r="I74" s="79">
        <f t="shared" si="7"/>
        <v>0.3510032474</v>
      </c>
      <c r="J74" s="79">
        <f t="shared" si="7"/>
        <v>0.3470529844</v>
      </c>
      <c r="K74" s="79">
        <f t="shared" si="7"/>
        <v>0.343224276</v>
      </c>
      <c r="L74" s="79">
        <f t="shared" si="7"/>
        <v>0.3395782969</v>
      </c>
      <c r="M74" s="79">
        <f t="shared" si="7"/>
        <v>0.336194625</v>
      </c>
      <c r="N74" s="79">
        <f t="shared" si="7"/>
        <v>0.3331895469</v>
      </c>
      <c r="O74" s="79">
        <f t="shared" si="7"/>
        <v>0.3308703854</v>
      </c>
      <c r="P74" s="79">
        <f t="shared" si="7"/>
        <v>0.3296001484</v>
      </c>
      <c r="Q74" s="79">
        <f t="shared" si="7"/>
        <v>0.329754513</v>
      </c>
      <c r="R74" s="79">
        <f t="shared" si="7"/>
        <v>0.3317089323</v>
      </c>
      <c r="S74" s="79">
        <f t="shared" si="7"/>
        <v>0.3359982214</v>
      </c>
      <c r="T74" s="79">
        <f t="shared" si="7"/>
        <v>0.3432306849</v>
      </c>
      <c r="U74" s="79">
        <f t="shared" si="7"/>
        <v>0.3540932031</v>
      </c>
      <c r="V74" s="79">
        <f t="shared" si="7"/>
        <v>0.3693564427</v>
      </c>
      <c r="W74" s="495"/>
      <c r="X74" s="495"/>
      <c r="Y74" s="495"/>
      <c r="Z74" s="495"/>
    </row>
    <row r="75">
      <c r="A75" s="15"/>
      <c r="B75" s="15" t="s">
        <v>10</v>
      </c>
      <c r="C75" s="79">
        <f t="shared" ref="C75:V75" si="8">MAX(C6,C9,C12,C15,C18,C21,C24,C27,C30,C33,C36,C39,C42,C45,C48,C51,C54,C57,C60,C63)</f>
        <v>0.5009829688</v>
      </c>
      <c r="D75" s="79">
        <f t="shared" si="8"/>
        <v>0.4906960234</v>
      </c>
      <c r="E75" s="79">
        <f t="shared" si="8"/>
        <v>0.4805679609</v>
      </c>
      <c r="F75" s="79">
        <f t="shared" si="8"/>
        <v>0.4707324792</v>
      </c>
      <c r="G75" s="79">
        <f t="shared" si="8"/>
        <v>0.4613327344</v>
      </c>
      <c r="H75" s="79">
        <f t="shared" si="8"/>
        <v>0.452523474</v>
      </c>
      <c r="I75" s="79">
        <f t="shared" si="8"/>
        <v>0.444473263</v>
      </c>
      <c r="J75" s="79">
        <f t="shared" si="8"/>
        <v>0.4373668047</v>
      </c>
      <c r="K75" s="79">
        <f t="shared" si="8"/>
        <v>0.4314073542</v>
      </c>
      <c r="L75" s="79">
        <f t="shared" si="8"/>
        <v>0.4268192266</v>
      </c>
      <c r="M75" s="79">
        <f t="shared" si="8"/>
        <v>0.4238503984</v>
      </c>
      <c r="N75" s="79">
        <f t="shared" si="8"/>
        <v>0.422701375</v>
      </c>
      <c r="O75" s="79">
        <f t="shared" si="8"/>
        <v>0.4236694948</v>
      </c>
      <c r="P75" s="79">
        <f t="shared" si="8"/>
        <v>0.4270836719</v>
      </c>
      <c r="Q75" s="79">
        <f t="shared" si="8"/>
        <v>0.433304513</v>
      </c>
      <c r="R75" s="79">
        <f t="shared" si="8"/>
        <v>0.4427309557</v>
      </c>
      <c r="S75" s="79">
        <f t="shared" si="8"/>
        <v>0.4558038958</v>
      </c>
      <c r="T75" s="79">
        <f t="shared" si="8"/>
        <v>0.4730081797</v>
      </c>
      <c r="U75" s="79">
        <f t="shared" si="8"/>
        <v>0.4948759401</v>
      </c>
      <c r="V75" s="79">
        <f t="shared" si="8"/>
        <v>0.521990026</v>
      </c>
      <c r="W75" s="495"/>
      <c r="X75" s="495"/>
      <c r="Y75" s="495"/>
      <c r="Z75" s="495"/>
    </row>
  </sheetData>
  <drawing r:id="rId2"/>
  <legacyDrawing r:id="rId3"/>
</worksheet>
</file>