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https://princetonu-my.sharepoint.com/personal/algraham_princeton_edu/Documents/Documents/live DATA/Stony Ford/2020-21/Ramya dose-response/"/>
    </mc:Choice>
  </mc:AlternateContent>
  <xr:revisionPtr revIDLastSave="0" documentId="13_ncr:1_{C111E135-F8A0-5A49-82F8-ADCD826171DC}" xr6:coauthVersionLast="47" xr6:coauthVersionMax="47" xr10:uidLastSave="{00000000-0000-0000-0000-000000000000}"/>
  <bookViews>
    <workbookView xWindow="1860" yWindow="560" windowWidth="44140" windowHeight="24960" activeTab="3" xr2:uid="{00000000-000D-0000-FFFF-FFFF00000000}"/>
  </bookViews>
  <sheets>
    <sheet name="10 Eggs" sheetId="1" r:id="rId1"/>
    <sheet name="20 Eggs" sheetId="2" r:id="rId2"/>
    <sheet name="200 Eggs" sheetId="3" r:id="rId3"/>
    <sheet name="Worm Data" sheetId="4" r:id="rId4"/>
    <sheet name="Plotting for Volume and MD" sheetId="5" r:id="rId5"/>
    <sheet name="Plotting for Worm burd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6" l="1"/>
  <c r="J20" i="6"/>
  <c r="J19" i="6"/>
  <c r="J18" i="6"/>
  <c r="J7" i="6"/>
  <c r="J6" i="6"/>
  <c r="J5" i="6"/>
  <c r="J4" i="6"/>
  <c r="F34" i="6"/>
  <c r="F33" i="6"/>
  <c r="J33" i="6" s="1"/>
  <c r="F32" i="6"/>
  <c r="J32" i="6" s="1"/>
  <c r="F31" i="6"/>
  <c r="J31" i="6" s="1"/>
  <c r="F30" i="6"/>
  <c r="F21" i="6"/>
  <c r="F20" i="6"/>
  <c r="F19" i="6"/>
  <c r="F18" i="6"/>
  <c r="F17" i="6"/>
  <c r="F7" i="6"/>
  <c r="F6" i="6"/>
  <c r="F5" i="6"/>
  <c r="F4" i="6"/>
  <c r="F3" i="6"/>
  <c r="J34" i="6" l="1"/>
  <c r="G34" i="5"/>
  <c r="G33" i="5"/>
  <c r="L33" i="5" s="1"/>
  <c r="G32" i="5"/>
  <c r="L32" i="5" s="1"/>
  <c r="G31" i="5"/>
  <c r="F34" i="5"/>
  <c r="F33" i="5"/>
  <c r="K33" i="5" s="1"/>
  <c r="F32" i="5"/>
  <c r="K32" i="5" s="1"/>
  <c r="F31" i="5"/>
  <c r="G20" i="5"/>
  <c r="L20" i="5" s="1"/>
  <c r="G19" i="5"/>
  <c r="L19" i="5" s="1"/>
  <c r="G18" i="5"/>
  <c r="F20" i="5"/>
  <c r="F19" i="5"/>
  <c r="K19" i="5" s="1"/>
  <c r="F18" i="5"/>
  <c r="G6" i="5"/>
  <c r="F6" i="5"/>
  <c r="G5" i="5"/>
  <c r="L5" i="5" s="1"/>
  <c r="F5" i="5"/>
  <c r="K5" i="5" s="1"/>
  <c r="G4" i="5"/>
  <c r="F4" i="5"/>
  <c r="G21" i="5"/>
  <c r="L21" i="5" s="1"/>
  <c r="F21" i="5"/>
  <c r="K21" i="5" s="1"/>
  <c r="G7" i="5"/>
  <c r="L7" i="5" s="1"/>
  <c r="F7" i="5"/>
  <c r="K7" i="5" s="1"/>
  <c r="G3" i="5"/>
  <c r="F3" i="5"/>
  <c r="G30" i="5"/>
  <c r="F30" i="5"/>
  <c r="G17" i="5"/>
  <c r="F17" i="5"/>
  <c r="L23" i="3"/>
  <c r="K23" i="3"/>
  <c r="G18" i="3"/>
  <c r="H18" i="3" s="1"/>
  <c r="I18" i="3" s="1"/>
  <c r="J18" i="3" s="1"/>
  <c r="G17" i="3"/>
  <c r="H17" i="3" s="1"/>
  <c r="I17" i="3" s="1"/>
  <c r="J17" i="3" s="1"/>
  <c r="G16" i="3"/>
  <c r="H16" i="3" s="1"/>
  <c r="I16" i="3" s="1"/>
  <c r="J16" i="3" s="1"/>
  <c r="G15" i="3"/>
  <c r="H15" i="3" s="1"/>
  <c r="I15" i="3" s="1"/>
  <c r="J15" i="3" s="1"/>
  <c r="G14" i="3"/>
  <c r="H14" i="3" s="1"/>
  <c r="I14" i="3" s="1"/>
  <c r="J14" i="3" s="1"/>
  <c r="G13" i="3"/>
  <c r="H13" i="3" s="1"/>
  <c r="I13" i="3" s="1"/>
  <c r="G12" i="3"/>
  <c r="H12" i="3" s="1"/>
  <c r="I12" i="3" s="1"/>
  <c r="J12" i="3" s="1"/>
  <c r="G11" i="3"/>
  <c r="H11" i="3" s="1"/>
  <c r="I11" i="3" s="1"/>
  <c r="G10" i="3"/>
  <c r="H10" i="3"/>
  <c r="I10" i="3" s="1"/>
  <c r="H9" i="3"/>
  <c r="I9" i="3" s="1"/>
  <c r="J9" i="3" s="1"/>
  <c r="G9" i="3"/>
  <c r="G8" i="3"/>
  <c r="H8" i="3" s="1"/>
  <c r="I8" i="3" s="1"/>
  <c r="J8" i="3" s="1"/>
  <c r="G7" i="3"/>
  <c r="H7" i="3" s="1"/>
  <c r="I7" i="3" s="1"/>
  <c r="J7" i="3" s="1"/>
  <c r="G6" i="3"/>
  <c r="H6" i="3" s="1"/>
  <c r="I6" i="3" s="1"/>
  <c r="J6" i="3" s="1"/>
  <c r="G5" i="3"/>
  <c r="H5" i="3" s="1"/>
  <c r="I5" i="3" s="1"/>
  <c r="J5" i="3" s="1"/>
  <c r="G4" i="3"/>
  <c r="H4" i="3" s="1"/>
  <c r="I4" i="3" s="1"/>
  <c r="J4" i="3" s="1"/>
  <c r="G3" i="3"/>
  <c r="H3" i="3" s="1"/>
  <c r="I3" i="3" s="1"/>
  <c r="G152" i="2"/>
  <c r="H152" i="2" s="1"/>
  <c r="I152" i="2" s="1"/>
  <c r="J152" i="2" s="1"/>
  <c r="G151" i="2"/>
  <c r="H151" i="2" s="1"/>
  <c r="I151" i="2" s="1"/>
  <c r="J151" i="2" s="1"/>
  <c r="G150" i="2"/>
  <c r="H150" i="2" s="1"/>
  <c r="I150" i="2" s="1"/>
  <c r="J150" i="2" s="1"/>
  <c r="G149" i="2"/>
  <c r="H149" i="2" s="1"/>
  <c r="I149" i="2" s="1"/>
  <c r="J149" i="2" s="1"/>
  <c r="G148" i="2"/>
  <c r="H148" i="2" s="1"/>
  <c r="I148" i="2" s="1"/>
  <c r="J148" i="2" s="1"/>
  <c r="G147" i="2"/>
  <c r="H147" i="2" s="1"/>
  <c r="I147" i="2" s="1"/>
  <c r="J147" i="2" s="1"/>
  <c r="G146" i="2"/>
  <c r="H146" i="2" s="1"/>
  <c r="I146" i="2" s="1"/>
  <c r="J146" i="2" s="1"/>
  <c r="G145" i="2"/>
  <c r="H145" i="2" s="1"/>
  <c r="I145" i="2" s="1"/>
  <c r="J145" i="2" s="1"/>
  <c r="G144" i="2"/>
  <c r="H144" i="2" s="1"/>
  <c r="I144" i="2" s="1"/>
  <c r="J144" i="2" s="1"/>
  <c r="G143" i="2"/>
  <c r="H143" i="2" s="1"/>
  <c r="I143" i="2" s="1"/>
  <c r="J143" i="2" s="1"/>
  <c r="G142" i="2"/>
  <c r="H142" i="2" s="1"/>
  <c r="I142" i="2" s="1"/>
  <c r="J142" i="2" s="1"/>
  <c r="G141" i="2"/>
  <c r="H141" i="2" s="1"/>
  <c r="I141" i="2" s="1"/>
  <c r="J141" i="2" s="1"/>
  <c r="G140" i="2"/>
  <c r="H140" i="2" s="1"/>
  <c r="I140" i="2" s="1"/>
  <c r="J140" i="2" s="1"/>
  <c r="G139" i="2"/>
  <c r="H139" i="2" s="1"/>
  <c r="I139" i="2" s="1"/>
  <c r="J139" i="2" s="1"/>
  <c r="G138" i="2"/>
  <c r="H138" i="2" s="1"/>
  <c r="I138" i="2" s="1"/>
  <c r="J138" i="2" s="1"/>
  <c r="G137" i="2"/>
  <c r="H137" i="2" s="1"/>
  <c r="I137" i="2" s="1"/>
  <c r="J137" i="2" s="1"/>
  <c r="G136" i="2"/>
  <c r="H136" i="2" s="1"/>
  <c r="I136" i="2" s="1"/>
  <c r="J136" i="2" s="1"/>
  <c r="G135" i="2"/>
  <c r="H135" i="2" s="1"/>
  <c r="I135" i="2" s="1"/>
  <c r="J135" i="2" s="1"/>
  <c r="G134" i="2"/>
  <c r="H134" i="2" s="1"/>
  <c r="I134" i="2" s="1"/>
  <c r="J134" i="2" s="1"/>
  <c r="G133" i="2"/>
  <c r="H133" i="2" s="1"/>
  <c r="I133" i="2" s="1"/>
  <c r="J133" i="2" s="1"/>
  <c r="G132" i="2"/>
  <c r="H132" i="2" s="1"/>
  <c r="I132" i="2" s="1"/>
  <c r="J132" i="2" s="1"/>
  <c r="G131" i="2"/>
  <c r="H131" i="2" s="1"/>
  <c r="I131" i="2" s="1"/>
  <c r="J131" i="2" s="1"/>
  <c r="G130" i="2"/>
  <c r="H130" i="2" s="1"/>
  <c r="I130" i="2" s="1"/>
  <c r="J130" i="2" s="1"/>
  <c r="G129" i="2"/>
  <c r="H129" i="2" s="1"/>
  <c r="I129" i="2" s="1"/>
  <c r="J129" i="2" s="1"/>
  <c r="G128" i="2"/>
  <c r="H128" i="2" s="1"/>
  <c r="I128" i="2" s="1"/>
  <c r="J128" i="2" s="1"/>
  <c r="G127" i="2"/>
  <c r="H127" i="2" s="1"/>
  <c r="I127" i="2" s="1"/>
  <c r="G126" i="2"/>
  <c r="H126" i="2"/>
  <c r="I126" i="2" s="1"/>
  <c r="J126" i="2" s="1"/>
  <c r="G125" i="2"/>
  <c r="H125" i="2" s="1"/>
  <c r="I125" i="2" s="1"/>
  <c r="J125" i="2" s="1"/>
  <c r="G124" i="2"/>
  <c r="H124" i="2"/>
  <c r="I124" i="2" s="1"/>
  <c r="J124" i="2" s="1"/>
  <c r="G123" i="2"/>
  <c r="H123" i="2" s="1"/>
  <c r="I123" i="2" s="1"/>
  <c r="J123" i="2" s="1"/>
  <c r="G122" i="2"/>
  <c r="H122" i="2"/>
  <c r="I122" i="2" s="1"/>
  <c r="J122" i="2" s="1"/>
  <c r="G121" i="2"/>
  <c r="H121" i="2" s="1"/>
  <c r="I121" i="2" s="1"/>
  <c r="J121" i="2" s="1"/>
  <c r="G120" i="2"/>
  <c r="H120" i="2"/>
  <c r="I120" i="2" s="1"/>
  <c r="J120" i="2" s="1"/>
  <c r="G119" i="2"/>
  <c r="H119" i="2" s="1"/>
  <c r="I119" i="2" s="1"/>
  <c r="J119" i="2" s="1"/>
  <c r="G118" i="2"/>
  <c r="H118" i="2"/>
  <c r="I118" i="2" s="1"/>
  <c r="J118" i="2" s="1"/>
  <c r="G117" i="2"/>
  <c r="H117" i="2" s="1"/>
  <c r="I117" i="2" s="1"/>
  <c r="J117" i="2" s="1"/>
  <c r="G116" i="2"/>
  <c r="H116" i="2"/>
  <c r="I116" i="2" s="1"/>
  <c r="J116" i="2" s="1"/>
  <c r="G115" i="2"/>
  <c r="H115" i="2" s="1"/>
  <c r="I115" i="2" s="1"/>
  <c r="J115" i="2" s="1"/>
  <c r="G114" i="2"/>
  <c r="H114" i="2"/>
  <c r="I114" i="2" s="1"/>
  <c r="J114" i="2" s="1"/>
  <c r="G113" i="2"/>
  <c r="H113" i="2" s="1"/>
  <c r="I113" i="2" s="1"/>
  <c r="J113" i="2" s="1"/>
  <c r="G112" i="2"/>
  <c r="H112" i="2"/>
  <c r="I112" i="2" s="1"/>
  <c r="J112" i="2" s="1"/>
  <c r="G111" i="2"/>
  <c r="H111" i="2" s="1"/>
  <c r="I111" i="2" s="1"/>
  <c r="J111" i="2" s="1"/>
  <c r="G110" i="2"/>
  <c r="H110" i="2"/>
  <c r="I110" i="2" s="1"/>
  <c r="J110" i="2" s="1"/>
  <c r="G109" i="2"/>
  <c r="H109" i="2" s="1"/>
  <c r="I109" i="2" s="1"/>
  <c r="J109" i="2" s="1"/>
  <c r="G108" i="2"/>
  <c r="H108" i="2"/>
  <c r="I108" i="2" s="1"/>
  <c r="J108" i="2" s="1"/>
  <c r="G107" i="2"/>
  <c r="H107" i="2" s="1"/>
  <c r="I107" i="2" s="1"/>
  <c r="G106" i="2"/>
  <c r="H106" i="2"/>
  <c r="I106" i="2" s="1"/>
  <c r="G105" i="2"/>
  <c r="H105" i="2" s="1"/>
  <c r="I105" i="2" s="1"/>
  <c r="J105" i="2" s="1"/>
  <c r="G104" i="2"/>
  <c r="H104" i="2" s="1"/>
  <c r="I104" i="2" s="1"/>
  <c r="J104" i="2" s="1"/>
  <c r="G103" i="2"/>
  <c r="H103" i="2" s="1"/>
  <c r="I103" i="2"/>
  <c r="J103" i="2" s="1"/>
  <c r="G102" i="2"/>
  <c r="H102" i="2" s="1"/>
  <c r="I102" i="2" s="1"/>
  <c r="J102" i="2" s="1"/>
  <c r="G101" i="2"/>
  <c r="H101" i="2" s="1"/>
  <c r="I101" i="2"/>
  <c r="J101" i="2" s="1"/>
  <c r="G100" i="2"/>
  <c r="H100" i="2" s="1"/>
  <c r="I100" i="2" s="1"/>
  <c r="J100" i="2" s="1"/>
  <c r="G99" i="2"/>
  <c r="H99" i="2" s="1"/>
  <c r="I99" i="2"/>
  <c r="J99" i="2" s="1"/>
  <c r="G98" i="2"/>
  <c r="H98" i="2" s="1"/>
  <c r="I98" i="2" s="1"/>
  <c r="J98" i="2" s="1"/>
  <c r="G97" i="2"/>
  <c r="H97" i="2" s="1"/>
  <c r="I97" i="2"/>
  <c r="J97" i="2" s="1"/>
  <c r="G96" i="2"/>
  <c r="H96" i="2" s="1"/>
  <c r="I96" i="2" s="1"/>
  <c r="J96" i="2" s="1"/>
  <c r="G95" i="2"/>
  <c r="H95" i="2" s="1"/>
  <c r="I95" i="2"/>
  <c r="J95" i="2" s="1"/>
  <c r="G94" i="2"/>
  <c r="H94" i="2" s="1"/>
  <c r="I94" i="2" s="1"/>
  <c r="J94" i="2" s="1"/>
  <c r="G93" i="2"/>
  <c r="H93" i="2" s="1"/>
  <c r="I93" i="2"/>
  <c r="J93" i="2" s="1"/>
  <c r="G92" i="2"/>
  <c r="H92" i="2" s="1"/>
  <c r="I92" i="2" s="1"/>
  <c r="J92" i="2" s="1"/>
  <c r="G91" i="2"/>
  <c r="H91" i="2" s="1"/>
  <c r="I91" i="2"/>
  <c r="J91" i="2" s="1"/>
  <c r="G90" i="2"/>
  <c r="H90" i="2" s="1"/>
  <c r="I90" i="2" s="1"/>
  <c r="J90" i="2" s="1"/>
  <c r="G89" i="2"/>
  <c r="H89" i="2" s="1"/>
  <c r="I89" i="2"/>
  <c r="J89" i="2" s="1"/>
  <c r="G88" i="2"/>
  <c r="H88" i="2" s="1"/>
  <c r="I88" i="2" s="1"/>
  <c r="J88" i="2" s="1"/>
  <c r="G87" i="2"/>
  <c r="H87" i="2" s="1"/>
  <c r="I87" i="2"/>
  <c r="J87" i="2" s="1"/>
  <c r="G86" i="2"/>
  <c r="H86" i="2" s="1"/>
  <c r="I86" i="2" s="1"/>
  <c r="J86" i="2" s="1"/>
  <c r="G85" i="2"/>
  <c r="H85" i="2" s="1"/>
  <c r="I85" i="2"/>
  <c r="J85" i="2" s="1"/>
  <c r="G84" i="2"/>
  <c r="H84" i="2" s="1"/>
  <c r="I84" i="2" s="1"/>
  <c r="G83" i="2"/>
  <c r="H83" i="2" s="1"/>
  <c r="I83" i="2"/>
  <c r="J83" i="2" s="1"/>
  <c r="G82" i="2"/>
  <c r="H82" i="2" s="1"/>
  <c r="I82" i="2"/>
  <c r="J82" i="2"/>
  <c r="G81" i="2"/>
  <c r="H81" i="2" s="1"/>
  <c r="I81" i="2" s="1"/>
  <c r="J81" i="2" s="1"/>
  <c r="G80" i="2"/>
  <c r="H80" i="2" s="1"/>
  <c r="I80" i="2" s="1"/>
  <c r="J80" i="2" s="1"/>
  <c r="G79" i="2"/>
  <c r="H79" i="2" s="1"/>
  <c r="I79" i="2" s="1"/>
  <c r="J79" i="2" s="1"/>
  <c r="G78" i="2"/>
  <c r="H78" i="2" s="1"/>
  <c r="I78" i="2" s="1"/>
  <c r="G77" i="2"/>
  <c r="H77" i="2" s="1"/>
  <c r="I77" i="2" s="1"/>
  <c r="J77" i="2" s="1"/>
  <c r="G76" i="2"/>
  <c r="H76" i="2"/>
  <c r="I76" i="2" s="1"/>
  <c r="J76" i="2" s="1"/>
  <c r="G75" i="2"/>
  <c r="H75" i="2" s="1"/>
  <c r="I75" i="2" s="1"/>
  <c r="J75" i="2" s="1"/>
  <c r="G74" i="2"/>
  <c r="H74" i="2"/>
  <c r="I74" i="2" s="1"/>
  <c r="J74" i="2" s="1"/>
  <c r="G73" i="2"/>
  <c r="H73" i="2" s="1"/>
  <c r="I73" i="2" s="1"/>
  <c r="J73" i="2" s="1"/>
  <c r="G72" i="2"/>
  <c r="H72" i="2"/>
  <c r="I72" i="2" s="1"/>
  <c r="J72" i="2" s="1"/>
  <c r="G71" i="2"/>
  <c r="H71" i="2" s="1"/>
  <c r="I71" i="2" s="1"/>
  <c r="J71" i="2" s="1"/>
  <c r="G70" i="2"/>
  <c r="H70" i="2"/>
  <c r="I70" i="2" s="1"/>
  <c r="J70" i="2" s="1"/>
  <c r="G69" i="2"/>
  <c r="H69" i="2" s="1"/>
  <c r="I69" i="2" s="1"/>
  <c r="G68" i="2"/>
  <c r="H68" i="2"/>
  <c r="I68" i="2" s="1"/>
  <c r="J68" i="2" s="1"/>
  <c r="G67" i="2"/>
  <c r="H67" i="2"/>
  <c r="I67" i="2"/>
  <c r="J67" i="2" s="1"/>
  <c r="G66" i="2"/>
  <c r="H66" i="2" s="1"/>
  <c r="I66" i="2" s="1"/>
  <c r="J66" i="2" s="1"/>
  <c r="G65" i="2"/>
  <c r="H65" i="2" s="1"/>
  <c r="I65" i="2" s="1"/>
  <c r="J65" i="2" s="1"/>
  <c r="G64" i="2"/>
  <c r="H64" i="2"/>
  <c r="I64" i="2" s="1"/>
  <c r="J64" i="2" s="1"/>
  <c r="G63" i="2"/>
  <c r="H63" i="2"/>
  <c r="I63" i="2"/>
  <c r="J63" i="2" s="1"/>
  <c r="G62" i="2"/>
  <c r="H62" i="2" s="1"/>
  <c r="I62" i="2" s="1"/>
  <c r="J62" i="2" s="1"/>
  <c r="G61" i="2"/>
  <c r="H61" i="2" s="1"/>
  <c r="I61" i="2" s="1"/>
  <c r="J61" i="2" s="1"/>
  <c r="G60" i="2"/>
  <c r="H60" i="2"/>
  <c r="I60" i="2" s="1"/>
  <c r="G59" i="2"/>
  <c r="H59" i="2"/>
  <c r="I59" i="2"/>
  <c r="J59" i="2" s="1"/>
  <c r="G58" i="2"/>
  <c r="H58" i="2"/>
  <c r="I58" i="2"/>
  <c r="J58" i="2" s="1"/>
  <c r="G57" i="2"/>
  <c r="H57" i="2"/>
  <c r="I57" i="2"/>
  <c r="J57" i="2" s="1"/>
  <c r="G56" i="2"/>
  <c r="H56" i="2"/>
  <c r="I56" i="2"/>
  <c r="J56" i="2" s="1"/>
  <c r="G55" i="2"/>
  <c r="H55" i="2"/>
  <c r="I55" i="2"/>
  <c r="J55" i="2" s="1"/>
  <c r="G54" i="2"/>
  <c r="H54" i="2"/>
  <c r="I54" i="2"/>
  <c r="J54" i="2" s="1"/>
  <c r="G53" i="2"/>
  <c r="H53" i="2"/>
  <c r="I53" i="2"/>
  <c r="J53" i="2" s="1"/>
  <c r="G52" i="2"/>
  <c r="H52" i="2"/>
  <c r="I52" i="2"/>
  <c r="J52" i="2" s="1"/>
  <c r="G51" i="2"/>
  <c r="H51" i="2"/>
  <c r="I51" i="2"/>
  <c r="J51" i="2" s="1"/>
  <c r="G50" i="2"/>
  <c r="H50" i="2"/>
  <c r="I50" i="2"/>
  <c r="J50" i="2" s="1"/>
  <c r="G49" i="2"/>
  <c r="H49" i="2"/>
  <c r="I49" i="2"/>
  <c r="J49" i="2" s="1"/>
  <c r="G48" i="2"/>
  <c r="H48" i="2"/>
  <c r="I48" i="2"/>
  <c r="G47" i="2"/>
  <c r="H47" i="2" s="1"/>
  <c r="I47" i="2" s="1"/>
  <c r="J47" i="2" s="1"/>
  <c r="G46" i="2"/>
  <c r="H46" i="2" s="1"/>
  <c r="I46" i="2" s="1"/>
  <c r="J46" i="2" s="1"/>
  <c r="G45" i="2"/>
  <c r="H45" i="2" s="1"/>
  <c r="I45" i="2" s="1"/>
  <c r="J45" i="2" s="1"/>
  <c r="G44" i="2"/>
  <c r="H44" i="2" s="1"/>
  <c r="I44" i="2" s="1"/>
  <c r="J44" i="2" s="1"/>
  <c r="G43" i="2"/>
  <c r="H43" i="2" s="1"/>
  <c r="I43" i="2" s="1"/>
  <c r="J43" i="2" s="1"/>
  <c r="G42" i="2"/>
  <c r="H42" i="2" s="1"/>
  <c r="I42" i="2" s="1"/>
  <c r="J42" i="2" s="1"/>
  <c r="G41" i="2"/>
  <c r="H41" i="2" s="1"/>
  <c r="I41" i="2" s="1"/>
  <c r="J41" i="2" s="1"/>
  <c r="G40" i="2"/>
  <c r="H40" i="2" s="1"/>
  <c r="I40" i="2" s="1"/>
  <c r="J40" i="2" s="1"/>
  <c r="G39" i="2"/>
  <c r="H39" i="2" s="1"/>
  <c r="I39" i="2" s="1"/>
  <c r="J39" i="2" s="1"/>
  <c r="G38" i="2"/>
  <c r="H38" i="2" s="1"/>
  <c r="I38" i="2" s="1"/>
  <c r="J38" i="2" s="1"/>
  <c r="G37" i="2"/>
  <c r="H37" i="2" s="1"/>
  <c r="I37" i="2" s="1"/>
  <c r="J37" i="2" s="1"/>
  <c r="G36" i="2"/>
  <c r="H36" i="2" s="1"/>
  <c r="I36" i="2" s="1"/>
  <c r="J36" i="2" s="1"/>
  <c r="G35" i="2"/>
  <c r="H35" i="2" s="1"/>
  <c r="I35" i="2" s="1"/>
  <c r="J35" i="2" s="1"/>
  <c r="G34" i="2"/>
  <c r="H34" i="2" s="1"/>
  <c r="I34" i="2" s="1"/>
  <c r="J34" i="2" s="1"/>
  <c r="G33" i="2"/>
  <c r="H33" i="2" s="1"/>
  <c r="I33" i="2" s="1"/>
  <c r="J33" i="2" s="1"/>
  <c r="G32" i="2"/>
  <c r="H32" i="2" s="1"/>
  <c r="I32" i="2" s="1"/>
  <c r="J32" i="2" s="1"/>
  <c r="G31" i="2"/>
  <c r="H31" i="2" s="1"/>
  <c r="I31" i="2" s="1"/>
  <c r="J31" i="2" s="1"/>
  <c r="G30" i="2"/>
  <c r="H30" i="2" s="1"/>
  <c r="I30" i="2" s="1"/>
  <c r="J30" i="2"/>
  <c r="G29" i="2"/>
  <c r="H29" i="2"/>
  <c r="I29" i="2" s="1"/>
  <c r="G28" i="2"/>
  <c r="H28" i="2" s="1"/>
  <c r="I28" i="2" s="1"/>
  <c r="J28" i="2" s="1"/>
  <c r="G27" i="2"/>
  <c r="H27" i="2" s="1"/>
  <c r="I27" i="2" s="1"/>
  <c r="J27" i="2"/>
  <c r="G26" i="2"/>
  <c r="H26" i="2" s="1"/>
  <c r="I26" i="2" s="1"/>
  <c r="J26" i="2" s="1"/>
  <c r="G25" i="2"/>
  <c r="H25" i="2" s="1"/>
  <c r="I25" i="2" s="1"/>
  <c r="G24" i="2"/>
  <c r="H24" i="2"/>
  <c r="I24" i="2" s="1"/>
  <c r="J24" i="2" s="1"/>
  <c r="G23" i="2"/>
  <c r="H23" i="2" s="1"/>
  <c r="I23" i="2" s="1"/>
  <c r="J23" i="2" s="1"/>
  <c r="G22" i="2"/>
  <c r="H22" i="2"/>
  <c r="I22" i="2" s="1"/>
  <c r="J22" i="2" s="1"/>
  <c r="G21" i="2"/>
  <c r="H21" i="2" s="1"/>
  <c r="I21" i="2" s="1"/>
  <c r="J21" i="2" s="1"/>
  <c r="G20" i="2"/>
  <c r="H20" i="2" s="1"/>
  <c r="I20" i="2" s="1"/>
  <c r="J20" i="2" s="1"/>
  <c r="G19" i="2"/>
  <c r="H19" i="2" s="1"/>
  <c r="I19" i="2" s="1"/>
  <c r="J19" i="2" s="1"/>
  <c r="G18" i="2"/>
  <c r="H18" i="2" s="1"/>
  <c r="I18" i="2" s="1"/>
  <c r="J18" i="2" s="1"/>
  <c r="G17" i="2"/>
  <c r="H17" i="2" s="1"/>
  <c r="I17" i="2" s="1"/>
  <c r="J17" i="2" s="1"/>
  <c r="G16" i="2"/>
  <c r="H16" i="2"/>
  <c r="I16" i="2" s="1"/>
  <c r="J16" i="2" s="1"/>
  <c r="G15" i="2"/>
  <c r="H15" i="2" s="1"/>
  <c r="I15" i="2" s="1"/>
  <c r="J15" i="2" s="1"/>
  <c r="G14" i="2"/>
  <c r="H14" i="2"/>
  <c r="I14" i="2" s="1"/>
  <c r="J14" i="2" s="1"/>
  <c r="G13" i="2"/>
  <c r="H13" i="2" s="1"/>
  <c r="I13" i="2" s="1"/>
  <c r="J13" i="2" s="1"/>
  <c r="G12" i="2"/>
  <c r="H12" i="2" s="1"/>
  <c r="I12" i="2" s="1"/>
  <c r="J12" i="2" s="1"/>
  <c r="G11" i="2"/>
  <c r="H11" i="2" s="1"/>
  <c r="I11" i="2" s="1"/>
  <c r="J11" i="2" s="1"/>
  <c r="G10" i="2"/>
  <c r="H10" i="2" s="1"/>
  <c r="I10" i="2" s="1"/>
  <c r="J10" i="2" s="1"/>
  <c r="G9" i="2"/>
  <c r="H9" i="2" s="1"/>
  <c r="I9" i="2" s="1"/>
  <c r="J9" i="2" s="1"/>
  <c r="G8" i="2"/>
  <c r="H8" i="2"/>
  <c r="I8" i="2" s="1"/>
  <c r="J8" i="2" s="1"/>
  <c r="G7" i="2"/>
  <c r="H7" i="2" s="1"/>
  <c r="I7" i="2" s="1"/>
  <c r="J7" i="2" s="1"/>
  <c r="G6" i="2"/>
  <c r="H6" i="2"/>
  <c r="I6" i="2" s="1"/>
  <c r="J6" i="2" s="1"/>
  <c r="G5" i="2"/>
  <c r="H5" i="2" s="1"/>
  <c r="I5" i="2" s="1"/>
  <c r="J5" i="2" s="1"/>
  <c r="G4" i="2"/>
  <c r="H4" i="2" s="1"/>
  <c r="I4" i="2" s="1"/>
  <c r="J4" i="2" s="1"/>
  <c r="L24" i="2" s="1"/>
  <c r="G3" i="2"/>
  <c r="H3" i="2" s="1"/>
  <c r="I3" i="2" s="1"/>
  <c r="G123" i="1"/>
  <c r="H123" i="1" s="1"/>
  <c r="I123" i="1" s="1"/>
  <c r="J123" i="1" s="1"/>
  <c r="G122" i="1"/>
  <c r="H122" i="1"/>
  <c r="I122" i="1"/>
  <c r="J122" i="1" s="1"/>
  <c r="G121" i="1"/>
  <c r="H121" i="1" s="1"/>
  <c r="I121" i="1" s="1"/>
  <c r="J121" i="1" s="1"/>
  <c r="G120" i="1"/>
  <c r="H120" i="1" s="1"/>
  <c r="I120" i="1" s="1"/>
  <c r="J120" i="1" s="1"/>
  <c r="G119" i="1"/>
  <c r="H119" i="1"/>
  <c r="I119" i="1" s="1"/>
  <c r="J119" i="1" s="1"/>
  <c r="G118" i="1"/>
  <c r="H118" i="1" s="1"/>
  <c r="I118" i="1" s="1"/>
  <c r="J118" i="1" s="1"/>
  <c r="G117" i="1"/>
  <c r="H117" i="1"/>
  <c r="I117" i="1" s="1"/>
  <c r="J117" i="1" s="1"/>
  <c r="G116" i="1"/>
  <c r="H116" i="1"/>
  <c r="I116" i="1" s="1"/>
  <c r="J116" i="1" s="1"/>
  <c r="G115" i="1"/>
  <c r="H115" i="1" s="1"/>
  <c r="I115" i="1" s="1"/>
  <c r="J115" i="1" s="1"/>
  <c r="G114" i="1"/>
  <c r="H114" i="1"/>
  <c r="I114" i="1"/>
  <c r="J114" i="1" s="1"/>
  <c r="G113" i="1"/>
  <c r="H113" i="1" s="1"/>
  <c r="I113" i="1" s="1"/>
  <c r="J113" i="1" s="1"/>
  <c r="G112" i="1"/>
  <c r="H112" i="1" s="1"/>
  <c r="I112" i="1" s="1"/>
  <c r="G111" i="1"/>
  <c r="H111" i="1"/>
  <c r="I111" i="1" s="1"/>
  <c r="G110" i="1"/>
  <c r="H110" i="1" s="1"/>
  <c r="I110" i="1" s="1"/>
  <c r="J110" i="1" s="1"/>
  <c r="G109" i="1"/>
  <c r="H109" i="1"/>
  <c r="I109" i="1" s="1"/>
  <c r="J109" i="1" s="1"/>
  <c r="G108" i="1"/>
  <c r="H108" i="1"/>
  <c r="I108" i="1"/>
  <c r="J108" i="1" s="1"/>
  <c r="G107" i="1"/>
  <c r="H107" i="1" s="1"/>
  <c r="I107" i="1" s="1"/>
  <c r="J107" i="1" s="1"/>
  <c r="G106" i="1"/>
  <c r="H106" i="1" s="1"/>
  <c r="I106" i="1" s="1"/>
  <c r="J106" i="1" s="1"/>
  <c r="G105" i="1"/>
  <c r="H105" i="1"/>
  <c r="I105" i="1" s="1"/>
  <c r="J105" i="1" s="1"/>
  <c r="G104" i="1"/>
  <c r="H104" i="1"/>
  <c r="I104" i="1"/>
  <c r="J104" i="1" s="1"/>
  <c r="G103" i="1"/>
  <c r="H103" i="1" s="1"/>
  <c r="I103" i="1" s="1"/>
  <c r="J103" i="1" s="1"/>
  <c r="G102" i="1"/>
  <c r="H102" i="1" s="1"/>
  <c r="I102" i="1" s="1"/>
  <c r="J102" i="1" s="1"/>
  <c r="G101" i="1"/>
  <c r="H101" i="1"/>
  <c r="I101" i="1" s="1"/>
  <c r="J101" i="1" s="1"/>
  <c r="G100" i="1"/>
  <c r="H100" i="1"/>
  <c r="I100" i="1"/>
  <c r="J100" i="1" s="1"/>
  <c r="G99" i="1"/>
  <c r="H99" i="1" s="1"/>
  <c r="I99" i="1" s="1"/>
  <c r="J99" i="1" s="1"/>
  <c r="G98" i="1"/>
  <c r="H98" i="1" s="1"/>
  <c r="I98" i="1" s="1"/>
  <c r="G97" i="1"/>
  <c r="H97" i="1" s="1"/>
  <c r="I97" i="1" s="1"/>
  <c r="J97" i="1" s="1"/>
  <c r="G96" i="1"/>
  <c r="H96" i="1" s="1"/>
  <c r="I96" i="1" s="1"/>
  <c r="J96" i="1" s="1"/>
  <c r="G95" i="1"/>
  <c r="H95" i="1" s="1"/>
  <c r="I95" i="1" s="1"/>
  <c r="J95" i="1" s="1"/>
  <c r="G94" i="1"/>
  <c r="H94" i="1" s="1"/>
  <c r="I94" i="1"/>
  <c r="J94" i="1" s="1"/>
  <c r="G93" i="1"/>
  <c r="H93" i="1" s="1"/>
  <c r="I93" i="1" s="1"/>
  <c r="J93" i="1" s="1"/>
  <c r="G92" i="1"/>
  <c r="H92" i="1" s="1"/>
  <c r="I92" i="1" s="1"/>
  <c r="J92" i="1" s="1"/>
  <c r="G91" i="1"/>
  <c r="H91" i="1" s="1"/>
  <c r="I91" i="1" s="1"/>
  <c r="J91" i="1" s="1"/>
  <c r="G90" i="1"/>
  <c r="H90" i="1"/>
  <c r="I90" i="1" s="1"/>
  <c r="J90" i="1" s="1"/>
  <c r="G89" i="1"/>
  <c r="H89" i="1" s="1"/>
  <c r="I89" i="1" s="1"/>
  <c r="G88" i="1"/>
  <c r="H88" i="1"/>
  <c r="I88" i="1" s="1"/>
  <c r="G87" i="1"/>
  <c r="H87" i="1" s="1"/>
  <c r="I87" i="1" s="1"/>
  <c r="J87" i="1" s="1"/>
  <c r="G86" i="1"/>
  <c r="H86" i="1"/>
  <c r="I86" i="1" s="1"/>
  <c r="J86" i="1" s="1"/>
  <c r="G85" i="1"/>
  <c r="H85" i="1"/>
  <c r="I85" i="1"/>
  <c r="J85" i="1" s="1"/>
  <c r="G84" i="1"/>
  <c r="H84" i="1"/>
  <c r="I84" i="1"/>
  <c r="J84" i="1" s="1"/>
  <c r="G83" i="1"/>
  <c r="H83" i="1" s="1"/>
  <c r="I83" i="1" s="1"/>
  <c r="J83" i="1" s="1"/>
  <c r="G82" i="1"/>
  <c r="H82" i="1"/>
  <c r="I82" i="1" s="1"/>
  <c r="J82" i="1" s="1"/>
  <c r="G81" i="1"/>
  <c r="H81" i="1"/>
  <c r="I81" i="1"/>
  <c r="J81" i="1" s="1"/>
  <c r="G80" i="1"/>
  <c r="H80" i="1"/>
  <c r="I80" i="1"/>
  <c r="J80" i="1" s="1"/>
  <c r="G79" i="1"/>
  <c r="H79" i="1" s="1"/>
  <c r="I79" i="1" s="1"/>
  <c r="J79" i="1" s="1"/>
  <c r="G78" i="1"/>
  <c r="H78" i="1"/>
  <c r="I78" i="1" s="1"/>
  <c r="G77" i="1"/>
  <c r="H77" i="1"/>
  <c r="I77" i="1"/>
  <c r="G76" i="1"/>
  <c r="H76" i="1" s="1"/>
  <c r="I76" i="1" s="1"/>
  <c r="J76" i="1" s="1"/>
  <c r="G75" i="1"/>
  <c r="H75" i="1" s="1"/>
  <c r="I75" i="1" s="1"/>
  <c r="J75" i="1" s="1"/>
  <c r="G74" i="1"/>
  <c r="H74" i="1" s="1"/>
  <c r="I74" i="1" s="1"/>
  <c r="J74" i="1" s="1"/>
  <c r="G73" i="1"/>
  <c r="H73" i="1" s="1"/>
  <c r="I73" i="1" s="1"/>
  <c r="J73" i="1" s="1"/>
  <c r="G72" i="1"/>
  <c r="H72" i="1" s="1"/>
  <c r="I72" i="1" s="1"/>
  <c r="J72" i="1" s="1"/>
  <c r="G71" i="1"/>
  <c r="H71" i="1" s="1"/>
  <c r="I71" i="1" s="1"/>
  <c r="J71" i="1" s="1"/>
  <c r="G70" i="1"/>
  <c r="H70" i="1" s="1"/>
  <c r="I70" i="1" s="1"/>
  <c r="J70" i="1" s="1"/>
  <c r="G69" i="1"/>
  <c r="H69" i="1" s="1"/>
  <c r="I69" i="1" s="1"/>
  <c r="J69" i="1" s="1"/>
  <c r="G68" i="1"/>
  <c r="H68" i="1" s="1"/>
  <c r="I68" i="1" s="1"/>
  <c r="J68" i="1" s="1"/>
  <c r="G67" i="1"/>
  <c r="H67" i="1" s="1"/>
  <c r="I67" i="1" s="1"/>
  <c r="J67" i="1" s="1"/>
  <c r="G66" i="1"/>
  <c r="H66" i="1" s="1"/>
  <c r="I66" i="1" s="1"/>
  <c r="J66" i="1" s="1"/>
  <c r="G65" i="1"/>
  <c r="H65" i="1" s="1"/>
  <c r="I65" i="1" s="1"/>
  <c r="J65" i="1" s="1"/>
  <c r="G64" i="1"/>
  <c r="H64" i="1" s="1"/>
  <c r="I64" i="1" s="1"/>
  <c r="J64" i="1" s="1"/>
  <c r="G63" i="1"/>
  <c r="H63" i="1" s="1"/>
  <c r="I63" i="1" s="1"/>
  <c r="J63" i="1" s="1"/>
  <c r="G62" i="1"/>
  <c r="H62" i="1" s="1"/>
  <c r="I62" i="1" s="1"/>
  <c r="J62" i="1" s="1"/>
  <c r="G61" i="1"/>
  <c r="H61" i="1" s="1"/>
  <c r="I61" i="1" s="1"/>
  <c r="J61" i="1" s="1"/>
  <c r="G60" i="1"/>
  <c r="H60" i="1" s="1"/>
  <c r="I60" i="1" s="1"/>
  <c r="J60" i="1" s="1"/>
  <c r="G59" i="1"/>
  <c r="H59" i="1" s="1"/>
  <c r="I59" i="1" s="1"/>
  <c r="J59" i="1" s="1"/>
  <c r="G58" i="1"/>
  <c r="H58" i="1" s="1"/>
  <c r="I58" i="1" s="1"/>
  <c r="J58" i="1" s="1"/>
  <c r="G57" i="1"/>
  <c r="H57" i="1" s="1"/>
  <c r="I57" i="1" s="1"/>
  <c r="G56" i="1"/>
  <c r="H56" i="1"/>
  <c r="I56" i="1" s="1"/>
  <c r="J56" i="1" s="1"/>
  <c r="G55" i="1"/>
  <c r="H55" i="1"/>
  <c r="I55" i="1" s="1"/>
  <c r="J55" i="1" s="1"/>
  <c r="G54" i="1"/>
  <c r="H54" i="1"/>
  <c r="I54" i="1" s="1"/>
  <c r="J54" i="1" s="1"/>
  <c r="G53" i="1"/>
  <c r="H53" i="1"/>
  <c r="I53" i="1" s="1"/>
  <c r="J53" i="1" s="1"/>
  <c r="G52" i="1"/>
  <c r="H52" i="1"/>
  <c r="I52" i="1" s="1"/>
  <c r="J52" i="1" s="1"/>
  <c r="G51" i="1"/>
  <c r="H51" i="1" s="1"/>
  <c r="I51" i="1" s="1"/>
  <c r="J51" i="1" s="1"/>
  <c r="G50" i="1"/>
  <c r="H50" i="1" s="1"/>
  <c r="I50" i="1" s="1"/>
  <c r="J50" i="1" s="1"/>
  <c r="G49" i="1"/>
  <c r="H49" i="1"/>
  <c r="I49" i="1" s="1"/>
  <c r="J49" i="1" s="1"/>
  <c r="G48" i="1"/>
  <c r="H48" i="1" s="1"/>
  <c r="I48" i="1" s="1"/>
  <c r="J48" i="1" s="1"/>
  <c r="G47" i="1"/>
  <c r="H47" i="1"/>
  <c r="I47" i="1" s="1"/>
  <c r="J47" i="1" s="1"/>
  <c r="G46" i="1"/>
  <c r="H46" i="1" s="1"/>
  <c r="I46" i="1" s="1"/>
  <c r="J46" i="1" s="1"/>
  <c r="G45" i="1"/>
  <c r="H45" i="1"/>
  <c r="I45" i="1" s="1"/>
  <c r="J45" i="1" s="1"/>
  <c r="G44" i="1"/>
  <c r="H44" i="1" s="1"/>
  <c r="I44" i="1" s="1"/>
  <c r="J44" i="1" s="1"/>
  <c r="G43" i="1"/>
  <c r="H43" i="1"/>
  <c r="I43" i="1" s="1"/>
  <c r="J43" i="1" s="1"/>
  <c r="G42" i="1"/>
  <c r="H42" i="1" s="1"/>
  <c r="I42" i="1" s="1"/>
  <c r="J42" i="1" s="1"/>
  <c r="G41" i="1"/>
  <c r="H41" i="1"/>
  <c r="I41" i="1" s="1"/>
  <c r="J41" i="1" s="1"/>
  <c r="G40" i="1"/>
  <c r="H40" i="1" s="1"/>
  <c r="I40" i="1" s="1"/>
  <c r="G39" i="1"/>
  <c r="H39" i="1"/>
  <c r="I39" i="1"/>
  <c r="J39" i="1" s="1"/>
  <c r="G38" i="1"/>
  <c r="H38" i="1"/>
  <c r="I38" i="1" s="1"/>
  <c r="J38" i="1" s="1"/>
  <c r="G37" i="1"/>
  <c r="H37" i="1"/>
  <c r="I37" i="1" s="1"/>
  <c r="J37" i="1" s="1"/>
  <c r="G36" i="1"/>
  <c r="H36" i="1"/>
  <c r="I36" i="1"/>
  <c r="J36" i="1" s="1"/>
  <c r="G35" i="1"/>
  <c r="H35" i="1"/>
  <c r="I35" i="1"/>
  <c r="J35" i="1" s="1"/>
  <c r="G34" i="1"/>
  <c r="H34" i="1" s="1"/>
  <c r="I34" i="1" s="1"/>
  <c r="J34" i="1" s="1"/>
  <c r="G33" i="1"/>
  <c r="H33" i="1"/>
  <c r="I33" i="1" s="1"/>
  <c r="J33" i="1" s="1"/>
  <c r="G32" i="1"/>
  <c r="H32" i="1"/>
  <c r="I32" i="1"/>
  <c r="J32" i="1" s="1"/>
  <c r="G31" i="1"/>
  <c r="H31" i="1"/>
  <c r="I31" i="1"/>
  <c r="J31" i="1" s="1"/>
  <c r="G30" i="1"/>
  <c r="H30" i="1" s="1"/>
  <c r="I30" i="1" s="1"/>
  <c r="J30" i="1" s="1"/>
  <c r="G29" i="1"/>
  <c r="H29" i="1"/>
  <c r="I29" i="1" s="1"/>
  <c r="J29" i="1" s="1"/>
  <c r="G28" i="1"/>
  <c r="H28" i="1"/>
  <c r="I28" i="1"/>
  <c r="J28" i="1" s="1"/>
  <c r="G27" i="1"/>
  <c r="H27" i="1"/>
  <c r="I27" i="1"/>
  <c r="J27" i="1" s="1"/>
  <c r="G26" i="1"/>
  <c r="H26" i="1" s="1"/>
  <c r="I26" i="1" s="1"/>
  <c r="J26" i="1" s="1"/>
  <c r="G25" i="1"/>
  <c r="H25" i="1"/>
  <c r="I25" i="1" s="1"/>
  <c r="J25" i="1" s="1"/>
  <c r="G24" i="1"/>
  <c r="H24" i="1"/>
  <c r="I24" i="1"/>
  <c r="G23" i="1"/>
  <c r="H23" i="1" s="1"/>
  <c r="I23" i="1" s="1"/>
  <c r="J23" i="1" s="1"/>
  <c r="G22" i="1"/>
  <c r="H22" i="1" s="1"/>
  <c r="I22" i="1" s="1"/>
  <c r="J22" i="1" s="1"/>
  <c r="G21" i="1"/>
  <c r="H21" i="1" s="1"/>
  <c r="I21" i="1" s="1"/>
  <c r="J21" i="1" s="1"/>
  <c r="G20" i="1"/>
  <c r="H20" i="1" s="1"/>
  <c r="I20" i="1" s="1"/>
  <c r="J20" i="1" s="1"/>
  <c r="G19" i="1"/>
  <c r="H19" i="1" s="1"/>
  <c r="I19" i="1" s="1"/>
  <c r="J19" i="1" s="1"/>
  <c r="G18" i="1"/>
  <c r="H18" i="1" s="1"/>
  <c r="I18" i="1" s="1"/>
  <c r="J18" i="1" s="1"/>
  <c r="G17" i="1"/>
  <c r="H17" i="1" s="1"/>
  <c r="I17" i="1" s="1"/>
  <c r="J17" i="1" s="1"/>
  <c r="G16" i="1"/>
  <c r="H16" i="1" s="1"/>
  <c r="I16" i="1" s="1"/>
  <c r="J16" i="1" s="1"/>
  <c r="G15" i="1"/>
  <c r="H15" i="1" s="1"/>
  <c r="I15" i="1" s="1"/>
  <c r="J15" i="1" s="1"/>
  <c r="G14" i="1"/>
  <c r="H14" i="1" s="1"/>
  <c r="I14" i="1" s="1"/>
  <c r="J14" i="1" s="1"/>
  <c r="G13" i="1"/>
  <c r="H13" i="1" s="1"/>
  <c r="I13" i="1" s="1"/>
  <c r="J13" i="1" s="1"/>
  <c r="I12" i="1"/>
  <c r="J12" i="1" s="1"/>
  <c r="G12" i="1"/>
  <c r="H12" i="1"/>
  <c r="G11" i="1"/>
  <c r="H11" i="1" s="1"/>
  <c r="I11" i="1" s="1"/>
  <c r="J11" i="1" s="1"/>
  <c r="G10" i="1"/>
  <c r="H10" i="1" s="1"/>
  <c r="I10" i="1" s="1"/>
  <c r="J10" i="1" s="1"/>
  <c r="G9" i="1"/>
  <c r="H9" i="1" s="1"/>
  <c r="I9" i="1" s="1"/>
  <c r="J9" i="1" s="1"/>
  <c r="G8" i="1"/>
  <c r="H8" i="1" s="1"/>
  <c r="I8" i="1" s="1"/>
  <c r="J8" i="1" s="1"/>
  <c r="G7" i="1"/>
  <c r="H7" i="1" s="1"/>
  <c r="I7" i="1" s="1"/>
  <c r="J7" i="1" s="1"/>
  <c r="G6" i="1"/>
  <c r="H6" i="1" s="1"/>
  <c r="I6" i="1" s="1"/>
  <c r="J6" i="1" s="1"/>
  <c r="G5" i="1"/>
  <c r="H5" i="1" s="1"/>
  <c r="I5" i="1" s="1"/>
  <c r="J5" i="1" s="1"/>
  <c r="G4" i="1"/>
  <c r="H4" i="1" s="1"/>
  <c r="I4" i="1" s="1"/>
  <c r="J4" i="1" s="1"/>
  <c r="G3" i="1"/>
  <c r="H3" i="1" s="1"/>
  <c r="I3" i="1" s="1"/>
  <c r="L9" i="3"/>
  <c r="J13" i="3"/>
  <c r="L18" i="3"/>
  <c r="K18" i="3"/>
  <c r="J10" i="3"/>
  <c r="L10" i="3" s="1"/>
  <c r="K10" i="3"/>
  <c r="J3" i="3"/>
  <c r="L4" i="3"/>
  <c r="K4" i="3"/>
  <c r="J11" i="3"/>
  <c r="L12" i="3" s="1"/>
  <c r="K12" i="3"/>
  <c r="K9" i="3"/>
  <c r="J25" i="2"/>
  <c r="J106" i="2"/>
  <c r="J3" i="2"/>
  <c r="J78" i="2"/>
  <c r="K152" i="2"/>
  <c r="J127" i="2"/>
  <c r="L152" i="2"/>
  <c r="K59" i="2"/>
  <c r="J48" i="2"/>
  <c r="L59" i="2" s="1"/>
  <c r="M76" i="1"/>
  <c r="J77" i="1"/>
  <c r="J24" i="1"/>
  <c r="J111" i="1"/>
  <c r="J88" i="1"/>
  <c r="K76" i="1"/>
  <c r="L76" i="1"/>
  <c r="J84" i="2" l="1"/>
  <c r="K95" i="2"/>
  <c r="J29" i="2"/>
  <c r="K47" i="2"/>
  <c r="J98" i="1"/>
  <c r="L110" i="1" s="1"/>
  <c r="M110" i="1"/>
  <c r="K110" i="1"/>
  <c r="J112" i="1"/>
  <c r="K123" i="1"/>
  <c r="J89" i="1"/>
  <c r="N97" i="1" s="1"/>
  <c r="M97" i="1"/>
  <c r="J60" i="2"/>
  <c r="L68" i="2" s="1"/>
  <c r="K68" i="2"/>
  <c r="K77" i="2"/>
  <c r="J69" i="2"/>
  <c r="L77" i="2" s="1"/>
  <c r="L95" i="2"/>
  <c r="K105" i="2"/>
  <c r="L105" i="2"/>
  <c r="J107" i="2"/>
  <c r="K126" i="2"/>
  <c r="M56" i="1"/>
  <c r="J40" i="1"/>
  <c r="N56" i="1" s="1"/>
  <c r="N39" i="1"/>
  <c r="J78" i="1"/>
  <c r="K87" i="1"/>
  <c r="N123" i="1"/>
  <c r="L47" i="2"/>
  <c r="K4" i="5"/>
  <c r="K6" i="5"/>
  <c r="K20" i="5"/>
  <c r="K31" i="5"/>
  <c r="L31" i="5"/>
  <c r="L126" i="2"/>
  <c r="M23" i="1"/>
  <c r="L4" i="5"/>
  <c r="L6" i="5"/>
  <c r="L18" i="5"/>
  <c r="M87" i="1"/>
  <c r="K18" i="5"/>
  <c r="K34" i="5"/>
  <c r="L34" i="5"/>
  <c r="L23" i="1"/>
  <c r="N23" i="1"/>
  <c r="N87" i="1"/>
  <c r="L87" i="1"/>
  <c r="M11" i="1"/>
  <c r="K56" i="1"/>
  <c r="L123" i="1"/>
  <c r="K39" i="1"/>
  <c r="L39" i="1"/>
  <c r="K11" i="1"/>
  <c r="M39" i="1"/>
  <c r="J57" i="1"/>
  <c r="M68" i="1"/>
  <c r="N76" i="1"/>
  <c r="J3" i="1"/>
  <c r="K23" i="1"/>
  <c r="K97" i="1"/>
  <c r="N110" i="1"/>
  <c r="M123" i="1"/>
  <c r="K24" i="2"/>
  <c r="L97" i="1" l="1"/>
  <c r="L56" i="1"/>
  <c r="N11" i="1"/>
  <c r="L11" i="1"/>
  <c r="K68" i="1"/>
  <c r="L68" i="1"/>
  <c r="N68" i="1"/>
</calcChain>
</file>

<file path=xl/sharedStrings.xml><?xml version="1.0" encoding="utf-8"?>
<sst xmlns="http://schemas.openxmlformats.org/spreadsheetml/2006/main" count="771" uniqueCount="58">
  <si>
    <t>Radius</t>
  </si>
  <si>
    <t>*1.1gm/ml</t>
  </si>
  <si>
    <t>Full Worms</t>
  </si>
  <si>
    <t>Mouse ID</t>
  </si>
  <si>
    <t>Worm ID</t>
  </si>
  <si>
    <t>Category</t>
  </si>
  <si>
    <t>Broken(Y/N)</t>
  </si>
  <si>
    <t>Length</t>
  </si>
  <si>
    <t>Width</t>
  </si>
  <si>
    <t>Half of Width</t>
  </si>
  <si>
    <t>Volume(um^3)</t>
  </si>
  <si>
    <t>Volume(cm^3)or (ml)</t>
  </si>
  <si>
    <t>Mass Density (gm/ml)</t>
  </si>
  <si>
    <t>Volume Averae</t>
  </si>
  <si>
    <t>Mass Density Average</t>
  </si>
  <si>
    <t>10 Eggs</t>
  </si>
  <si>
    <t>N</t>
  </si>
  <si>
    <t>Y</t>
  </si>
  <si>
    <t>Mass Density(gm/ml)</t>
  </si>
  <si>
    <t>Average Volume</t>
  </si>
  <si>
    <t>Average Mass Density</t>
  </si>
  <si>
    <t>20 Eggs</t>
  </si>
  <si>
    <t>Y(Head)</t>
  </si>
  <si>
    <t>Y(Tail)</t>
  </si>
  <si>
    <t>Volume(cm^3) or(ml)</t>
  </si>
  <si>
    <t>200 Eggs</t>
  </si>
  <si>
    <t>Mose ID</t>
  </si>
  <si>
    <t>Total Worms</t>
  </si>
  <si>
    <t>Broken</t>
  </si>
  <si>
    <t>Half Worms</t>
  </si>
  <si>
    <t>Only 5 measured</t>
  </si>
  <si>
    <t>5 Full</t>
  </si>
  <si>
    <t>Tumor</t>
  </si>
  <si>
    <t>Y (Head)</t>
  </si>
  <si>
    <t>Y(Head+Tail)</t>
  </si>
  <si>
    <t>Volume</t>
  </si>
  <si>
    <t>Volume Average</t>
  </si>
  <si>
    <t>Min</t>
  </si>
  <si>
    <t>Q1</t>
  </si>
  <si>
    <t>Q2</t>
  </si>
  <si>
    <t>Q3</t>
  </si>
  <si>
    <t>Max</t>
  </si>
  <si>
    <t>Volmune</t>
  </si>
  <si>
    <t>Mass Density</t>
  </si>
  <si>
    <t>Difference</t>
  </si>
  <si>
    <t>First Q-Min</t>
  </si>
  <si>
    <t>Median-FirstQ</t>
  </si>
  <si>
    <t>Thrd Q-Median</t>
  </si>
  <si>
    <t>Max-Third Q</t>
  </si>
  <si>
    <t>V 10</t>
  </si>
  <si>
    <t>MD 10</t>
  </si>
  <si>
    <t>V 20</t>
  </si>
  <si>
    <t>MD 20</t>
  </si>
  <si>
    <t>V 200</t>
  </si>
  <si>
    <t>MD 200</t>
  </si>
  <si>
    <t>Head Count</t>
  </si>
  <si>
    <t>Worm burden</t>
  </si>
  <si>
    <t>Worm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</si>
</sst>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Border="1"/>
    <xf numFmtId="0" fontId="0" fillId="16" borderId="0" xfId="0" applyFill="1"/>
    <xf numFmtId="0" fontId="0" fillId="8" borderId="0" xfId="0" applyFill="1" applyBorder="1"/>
    <xf numFmtId="0" fontId="0" fillId="2" borderId="0" xfId="0" applyFill="1" applyBorder="1"/>
    <xf numFmtId="0" fontId="0" fillId="16" borderId="0" xfId="0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Volume and MD'!$O$3:$Q$3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MD'!$O$4:$Q$4</c:f>
              <c:numCache>
                <c:formatCode>General</c:formatCode>
                <c:ptCount val="3"/>
                <c:pt idx="0">
                  <c:v>1.2263413234728736E-7</c:v>
                </c:pt>
                <c:pt idx="1">
                  <c:v>4.2566634136925013E-7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848-81CD-3951373D02F0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Volume and MD'!$O$3:$Q$3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MD'!$O$5:$Q$5</c:f>
              <c:numCache>
                <c:formatCode>General</c:formatCode>
                <c:ptCount val="3"/>
                <c:pt idx="0">
                  <c:v>8.512962675917852E-8</c:v>
                </c:pt>
                <c:pt idx="1">
                  <c:v>2.1739172464942468E-8</c:v>
                </c:pt>
                <c:pt idx="2">
                  <c:v>4.4968987505929189E-8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0-4848-81CD-3951373D02F0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'Plotting for Volume and MD'!$O$3:$Q$3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MD'!$O$6:$Q$6</c:f>
              <c:numCache>
                <c:formatCode>General</c:formatCode>
                <c:ptCount val="3"/>
                <c:pt idx="0">
                  <c:v>2.7255875646444282E-8</c:v>
                </c:pt>
                <c:pt idx="1">
                  <c:v>2.0718052219642394E-7</c:v>
                </c:pt>
                <c:pt idx="2">
                  <c:v>7.011590309182926E-8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0-4848-81CD-3951373D02F0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Volume and MD'!$O$3:$Q$3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MD'!$O$7:$Q$7</c:f>
              <c:numCache>
                <c:formatCode>General</c:formatCode>
                <c:ptCount val="3"/>
                <c:pt idx="0">
                  <c:v>9.4413370503596774E-8</c:v>
                </c:pt>
                <c:pt idx="1">
                  <c:v>1.1744303028030189E-7</c:v>
                </c:pt>
                <c:pt idx="2">
                  <c:v>2.8337504033267372E-7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0-4848-81CD-3951373D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872496"/>
        <c:axId val="745486736"/>
      </c:barChart>
      <c:catAx>
        <c:axId val="755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6736"/>
        <c:crosses val="autoZero"/>
        <c:auto val="1"/>
        <c:lblAlgn val="ctr"/>
        <c:lblOffset val="100"/>
        <c:noMultiLvlLbl val="0"/>
      </c:catAx>
      <c:valAx>
        <c:axId val="745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volumne 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72496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Density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'Plotting for Volume and MD'!$O$16:$Q$16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MD'!$O$17:$Q$17</c:f>
              <c:numCache>
                <c:formatCode>General</c:formatCode>
                <c:ptCount val="3"/>
                <c:pt idx="0">
                  <c:v>1.4462656851456509E-7</c:v>
                </c:pt>
                <c:pt idx="1">
                  <c:v>4.6823297550617497E-7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BE41-AB25-2356517B3230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Volume and MD'!$O$16:$Q$16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MD'!$O$18:$Q$18</c:f>
              <c:numCache>
                <c:formatCode>General</c:formatCode>
                <c:ptCount val="3"/>
                <c:pt idx="0">
                  <c:v>1.0067500734634258E-7</c:v>
                </c:pt>
                <c:pt idx="1">
                  <c:v>2.3913089711436779E-8</c:v>
                </c:pt>
                <c:pt idx="2">
                  <c:v>4.9465886256522119E-8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5-BE41-AB25-2356517B3230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'Plotting for Volume and MD'!$O$16:$Q$16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MD'!$O$19:$Q$19</c:f>
              <c:numCache>
                <c:formatCode>General</c:formatCode>
                <c:ptCount val="3"/>
                <c:pt idx="0">
                  <c:v>5.1096223308253062E-8</c:v>
                </c:pt>
                <c:pt idx="1">
                  <c:v>1.3816421982124865E-7</c:v>
                </c:pt>
                <c:pt idx="2">
                  <c:v>7.7127493401012199E-8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5-BE41-AB25-2356517B3230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Volume and MD'!$O$16:$Q$16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Volume and MD'!$O$20:$Q$20</c:f>
              <c:numCache>
                <c:formatCode>General</c:formatCode>
                <c:ptCount val="3"/>
                <c:pt idx="0">
                  <c:v>6.5978506612996943E-8</c:v>
                </c:pt>
                <c:pt idx="1">
                  <c:v>2.1892168790314976E-7</c:v>
                </c:pt>
                <c:pt idx="2">
                  <c:v>3.1171254436594115E-7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5-BE41-AB25-2356517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680624"/>
        <c:axId val="721135600"/>
      </c:barChart>
      <c:catAx>
        <c:axId val="71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35600"/>
        <c:crosses val="autoZero"/>
        <c:auto val="1"/>
        <c:lblAlgn val="ctr"/>
        <c:lblOffset val="100"/>
        <c:noMultiLvlLbl val="0"/>
      </c:catAx>
      <c:valAx>
        <c:axId val="7211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Density (gm/ml)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0624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Worm</a:t>
            </a:r>
            <a:r>
              <a:rPr lang="en-US" baseline="0"/>
              <a:t> burden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'Plotting for Worm burden'!$M$2:$O$2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Worm burden'!$M$3:$O$3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75A-584D-AEE3-421F83FBFD4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Worm burden'!$M$2:$O$2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Worm burden'!$M$4:$O$4</c:f>
              <c:numCache>
                <c:formatCode>General</c:formatCode>
                <c:ptCount val="3"/>
                <c:pt idx="0">
                  <c:v>2.25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A-584D-AEE3-421F83FBFD4C}"/>
            </c:ext>
          </c:extLst>
        </c:ser>
        <c:ser>
          <c:idx val="2"/>
          <c:order val="2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'Plotting for Worm burden'!$M$2:$O$2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Worm burden'!$M$5:$O$5</c:f>
              <c:numCache>
                <c:formatCode>General</c:formatCode>
                <c:ptCount val="3"/>
                <c:pt idx="0">
                  <c:v>0.75</c:v>
                </c:pt>
                <c:pt idx="1">
                  <c:v>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A-584D-AEE3-421F83FBFD4C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'Plotting for Worm burden'!$M$2:$O$2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Worm burden'!$M$6:$O$6</c:f>
              <c:numCache>
                <c:formatCode>General</c:formatCode>
                <c:ptCount val="3"/>
                <c:pt idx="0">
                  <c:v>1.75</c:v>
                </c:pt>
                <c:pt idx="1">
                  <c:v>6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A-584D-AEE3-421F83FBFD4C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 for Worm burden'!$M$2:$O$2</c:f>
              <c:strCache>
                <c:ptCount val="3"/>
                <c:pt idx="0">
                  <c:v>10 Eggs</c:v>
                </c:pt>
                <c:pt idx="1">
                  <c:v>20 Eggs</c:v>
                </c:pt>
                <c:pt idx="2">
                  <c:v>200 Eggs</c:v>
                </c:pt>
              </c:strCache>
            </c:strRef>
          </c:cat>
          <c:val>
            <c:numRef>
              <c:f>'Plotting for Worm burden'!$M$7:$O$7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A-584D-AEE3-421F83FB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616703"/>
        <c:axId val="1623415503"/>
      </c:barChart>
      <c:catAx>
        <c:axId val="15846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15503"/>
        <c:crosses val="autoZero"/>
        <c:auto val="1"/>
        <c:lblAlgn val="ctr"/>
        <c:lblOffset val="100"/>
        <c:noMultiLvlLbl val="0"/>
      </c:catAx>
      <c:valAx>
        <c:axId val="16234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177800</xdr:rowOff>
    </xdr:from>
    <xdr:to>
      <xdr:col>23</xdr:col>
      <xdr:colOff>768350</xdr:colOff>
      <xdr:row>15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A96D2-A52E-F245-AB69-726A646C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412750</xdr:colOff>
      <xdr:row>20</xdr:row>
      <xdr:rowOff>50800</xdr:rowOff>
    </xdr:from>
    <xdr:to>
      <xdr:col>24</xdr:col>
      <xdr:colOff>31750</xdr:colOff>
      <xdr:row>34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E052E1-23CF-274F-AED1-1F3C565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11</xdr:row>
      <xdr:rowOff>0</xdr:rowOff>
    </xdr:from>
    <xdr:to>
      <xdr:col>18</xdr:col>
      <xdr:colOff>76200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608C-CD6A-3744-ABA6-D6DCD53BD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workbookViewId="0">
      <selection activeCell="D102" sqref="D102"/>
    </sheetView>
  </sheetViews>
  <sheetFormatPr baseColWidth="10" defaultColWidth="8.83203125" defaultRowHeight="15" x14ac:dyDescent="0.2"/>
  <cols>
    <col min="9" max="9" width="17.33203125" customWidth="1"/>
  </cols>
  <sheetData>
    <row r="1" spans="1:14" x14ac:dyDescent="0.2">
      <c r="A1" s="1"/>
      <c r="B1" s="1"/>
      <c r="C1" s="1"/>
      <c r="D1" s="1"/>
      <c r="E1" s="1"/>
      <c r="F1" s="1"/>
      <c r="G1" s="1" t="s">
        <v>0</v>
      </c>
      <c r="H1" s="1"/>
      <c r="I1" s="1"/>
      <c r="J1" s="1" t="s">
        <v>1</v>
      </c>
      <c r="M1" t="s">
        <v>2</v>
      </c>
      <c r="N1" t="s">
        <v>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2" t="s">
        <v>13</v>
      </c>
      <c r="L2" s="2" t="s">
        <v>14</v>
      </c>
    </row>
    <row r="3" spans="1:14" x14ac:dyDescent="0.2">
      <c r="A3" s="3">
        <v>402</v>
      </c>
      <c r="B3" s="3">
        <v>1</v>
      </c>
      <c r="C3" s="3" t="s">
        <v>15</v>
      </c>
      <c r="D3" s="3" t="s">
        <v>16</v>
      </c>
      <c r="E3" s="3">
        <v>1261.2909999999999</v>
      </c>
      <c r="F3" s="3">
        <v>16.379670000000001</v>
      </c>
      <c r="G3" s="3">
        <f>0.5*F3</f>
        <v>8.1898350000000004</v>
      </c>
      <c r="H3" s="3">
        <f>PI()*(G3*G3)*E3</f>
        <v>265775.8243154466</v>
      </c>
      <c r="I3" s="3">
        <f>0.000000000001*(H3)</f>
        <v>2.6577582431544659E-7</v>
      </c>
      <c r="J3" s="3">
        <f>I3*(1.1)</f>
        <v>2.9235340674699128E-7</v>
      </c>
    </row>
    <row r="4" spans="1:14" x14ac:dyDescent="0.2">
      <c r="A4" s="3"/>
      <c r="B4" s="3">
        <v>2</v>
      </c>
      <c r="C4" s="3" t="s">
        <v>15</v>
      </c>
      <c r="D4" s="3" t="s">
        <v>16</v>
      </c>
      <c r="E4" s="3">
        <v>1330.3150000000001</v>
      </c>
      <c r="F4" s="3">
        <v>24.437999999999999</v>
      </c>
      <c r="G4" s="3">
        <f t="shared" ref="G4:G67" si="0">0.5*F4</f>
        <v>12.218999999999999</v>
      </c>
      <c r="H4" s="3">
        <f t="shared" ref="H4:H67" si="1">PI()*(G4*G4)*E4</f>
        <v>623987.2134006921</v>
      </c>
      <c r="I4" s="3">
        <f>0.000000000001*(H4)</f>
        <v>6.2398721340069208E-7</v>
      </c>
      <c r="J4" s="3">
        <f t="shared" ref="J4:J67" si="2">I4*(1.1)</f>
        <v>6.8638593474076135E-7</v>
      </c>
    </row>
    <row r="5" spans="1:14" x14ac:dyDescent="0.2">
      <c r="A5" s="3"/>
      <c r="B5" s="3">
        <v>3</v>
      </c>
      <c r="C5" s="3" t="s">
        <v>15</v>
      </c>
      <c r="D5" s="3" t="s">
        <v>16</v>
      </c>
      <c r="E5" s="3">
        <v>1501.557</v>
      </c>
      <c r="F5" s="3">
        <v>24.707000000000001</v>
      </c>
      <c r="G5" s="3">
        <f t="shared" si="0"/>
        <v>12.3535</v>
      </c>
      <c r="H5" s="3">
        <f t="shared" si="1"/>
        <v>719899.27261295461</v>
      </c>
      <c r="I5" s="3">
        <f t="shared" ref="I5:I68" si="3">0.000000000001*(H5)</f>
        <v>7.1989927261295464E-7</v>
      </c>
      <c r="J5" s="3">
        <f t="shared" si="2"/>
        <v>7.9188919987425022E-7</v>
      </c>
      <c r="M5" s="4"/>
    </row>
    <row r="6" spans="1:14" x14ac:dyDescent="0.2">
      <c r="A6" s="3"/>
      <c r="B6" s="3">
        <v>4</v>
      </c>
      <c r="C6" s="3" t="s">
        <v>15</v>
      </c>
      <c r="D6" s="3" t="s">
        <v>16</v>
      </c>
      <c r="E6" s="3">
        <v>1761.925</v>
      </c>
      <c r="F6" s="3">
        <v>21.418669999999999</v>
      </c>
      <c r="G6" s="3">
        <f t="shared" si="0"/>
        <v>10.709334999999999</v>
      </c>
      <c r="H6" s="3">
        <f t="shared" si="1"/>
        <v>634837.09917420719</v>
      </c>
      <c r="I6" s="3">
        <f t="shared" si="3"/>
        <v>6.348370991742072E-7</v>
      </c>
      <c r="J6" s="3">
        <f t="shared" si="2"/>
        <v>6.9832080909162794E-7</v>
      </c>
      <c r="M6" s="4"/>
    </row>
    <row r="7" spans="1:14" x14ac:dyDescent="0.2">
      <c r="A7" s="3"/>
      <c r="B7" s="3">
        <v>5</v>
      </c>
      <c r="C7" s="3" t="s">
        <v>15</v>
      </c>
      <c r="D7" s="3" t="s">
        <v>16</v>
      </c>
      <c r="E7" s="3">
        <v>1493.3230000000001</v>
      </c>
      <c r="F7" s="3">
        <v>24.913329999999998</v>
      </c>
      <c r="G7" s="3">
        <f t="shared" si="0"/>
        <v>12.456664999999999</v>
      </c>
      <c r="H7" s="3">
        <f t="shared" si="1"/>
        <v>727959.46449345781</v>
      </c>
      <c r="I7" s="3">
        <f t="shared" si="3"/>
        <v>7.2795946449345776E-7</v>
      </c>
      <c r="J7" s="3">
        <f t="shared" si="2"/>
        <v>8.0075541094280363E-7</v>
      </c>
      <c r="M7" s="4"/>
    </row>
    <row r="8" spans="1:14" x14ac:dyDescent="0.2">
      <c r="A8" s="3"/>
      <c r="B8" s="3">
        <v>6</v>
      </c>
      <c r="C8" s="3" t="s">
        <v>15</v>
      </c>
      <c r="D8" s="3" t="s">
        <v>16</v>
      </c>
      <c r="E8" s="3">
        <v>2442.1790000000001</v>
      </c>
      <c r="F8" s="3">
        <v>19.251000000000001</v>
      </c>
      <c r="G8" s="3">
        <f t="shared" si="0"/>
        <v>9.6255000000000006</v>
      </c>
      <c r="H8" s="3">
        <f t="shared" si="1"/>
        <v>710843.44321824913</v>
      </c>
      <c r="I8" s="3">
        <f t="shared" si="3"/>
        <v>7.1084344321824913E-7</v>
      </c>
      <c r="J8" s="3">
        <f t="shared" si="2"/>
        <v>7.8192778754007412E-7</v>
      </c>
      <c r="M8" s="4"/>
    </row>
    <row r="9" spans="1:14" x14ac:dyDescent="0.2">
      <c r="A9" s="3"/>
      <c r="B9" s="3">
        <v>7</v>
      </c>
      <c r="C9" s="3" t="s">
        <v>15</v>
      </c>
      <c r="D9" s="3" t="s">
        <v>16</v>
      </c>
      <c r="E9" s="3">
        <v>1632.3720000000001</v>
      </c>
      <c r="F9" s="3">
        <v>18.192</v>
      </c>
      <c r="G9" s="3">
        <f t="shared" si="0"/>
        <v>9.0960000000000001</v>
      </c>
      <c r="H9" s="3">
        <f t="shared" si="1"/>
        <v>424296.95280771196</v>
      </c>
      <c r="I9" s="3">
        <f t="shared" si="3"/>
        <v>4.2429695280771195E-7</v>
      </c>
      <c r="J9" s="3">
        <f t="shared" si="2"/>
        <v>4.6672664808848319E-7</v>
      </c>
      <c r="M9" s="4"/>
    </row>
    <row r="10" spans="1:14" x14ac:dyDescent="0.2">
      <c r="A10" s="3"/>
      <c r="B10" s="3">
        <v>8</v>
      </c>
      <c r="C10" s="3" t="s">
        <v>15</v>
      </c>
      <c r="D10" s="3" t="s">
        <v>16</v>
      </c>
      <c r="E10" s="3">
        <v>1411.5129999999999</v>
      </c>
      <c r="F10" s="3">
        <v>15.24367</v>
      </c>
      <c r="G10" s="3">
        <f t="shared" si="0"/>
        <v>7.6218349999999999</v>
      </c>
      <c r="H10" s="3">
        <f t="shared" si="1"/>
        <v>257604.73448941734</v>
      </c>
      <c r="I10" s="3">
        <f t="shared" si="3"/>
        <v>2.5760473448941733E-7</v>
      </c>
      <c r="J10" s="3">
        <f t="shared" si="2"/>
        <v>2.8336520793835909E-7</v>
      </c>
    </row>
    <row r="11" spans="1:14" x14ac:dyDescent="0.2">
      <c r="A11" s="3"/>
      <c r="B11" s="3">
        <v>9</v>
      </c>
      <c r="C11" s="3" t="s">
        <v>15</v>
      </c>
      <c r="D11" s="3" t="s">
        <v>16</v>
      </c>
      <c r="E11" s="3">
        <v>1816.779</v>
      </c>
      <c r="F11" s="3">
        <v>17.7514</v>
      </c>
      <c r="G11" s="3">
        <f t="shared" si="0"/>
        <v>8.8757000000000001</v>
      </c>
      <c r="H11" s="3">
        <f t="shared" si="1"/>
        <v>449631.99072156224</v>
      </c>
      <c r="I11" s="3">
        <f t="shared" si="3"/>
        <v>4.4963199072156222E-7</v>
      </c>
      <c r="J11" s="3">
        <f t="shared" si="2"/>
        <v>4.9459518979371848E-7</v>
      </c>
      <c r="K11">
        <f>AVERAGE(I3:I11)</f>
        <v>5.3498177724818884E-7</v>
      </c>
      <c r="L11">
        <f>AVERAGE(J3:J11)</f>
        <v>5.8847995497300779E-7</v>
      </c>
      <c r="M11">
        <f>AVERAGE(I3:I11)</f>
        <v>5.3498177724818884E-7</v>
      </c>
      <c r="N11">
        <f>AVERAGE(J3:J11)</f>
        <v>5.8847995497300779E-7</v>
      </c>
    </row>
    <row r="12" spans="1:14" x14ac:dyDescent="0.2">
      <c r="A12" s="5">
        <v>403</v>
      </c>
      <c r="B12" s="5">
        <v>1</v>
      </c>
      <c r="C12" s="5" t="s">
        <v>15</v>
      </c>
      <c r="D12" s="5" t="s">
        <v>16</v>
      </c>
      <c r="E12" s="5">
        <v>1819.4939999999999</v>
      </c>
      <c r="F12" s="5">
        <v>18.402999999999999</v>
      </c>
      <c r="G12" s="5">
        <f t="shared" si="0"/>
        <v>9.2014999999999993</v>
      </c>
      <c r="H12" s="5">
        <f t="shared" si="1"/>
        <v>483969.24184538971</v>
      </c>
      <c r="I12" s="5">
        <f t="shared" si="3"/>
        <v>4.8396924184538966E-7</v>
      </c>
      <c r="J12" s="5">
        <f t="shared" si="2"/>
        <v>5.323661660299287E-7</v>
      </c>
    </row>
    <row r="13" spans="1:14" x14ac:dyDescent="0.2">
      <c r="A13" s="5"/>
      <c r="B13" s="5">
        <v>2</v>
      </c>
      <c r="C13" s="5" t="s">
        <v>15</v>
      </c>
      <c r="D13" s="5" t="s">
        <v>16</v>
      </c>
      <c r="E13" s="5">
        <v>1976.69</v>
      </c>
      <c r="F13" s="5">
        <v>19.927</v>
      </c>
      <c r="G13" s="5">
        <f t="shared" si="0"/>
        <v>9.9634999999999998</v>
      </c>
      <c r="H13" s="5">
        <f t="shared" si="1"/>
        <v>616470.48446352989</v>
      </c>
      <c r="I13" s="5">
        <f t="shared" si="3"/>
        <v>6.1647048446352991E-7</v>
      </c>
      <c r="J13" s="5">
        <f t="shared" si="2"/>
        <v>6.7811753290988298E-7</v>
      </c>
    </row>
    <row r="14" spans="1:14" x14ac:dyDescent="0.2">
      <c r="A14" s="5"/>
      <c r="B14" s="5">
        <v>3</v>
      </c>
      <c r="C14" s="5" t="s">
        <v>15</v>
      </c>
      <c r="D14" s="5" t="s">
        <v>16</v>
      </c>
      <c r="E14" s="5">
        <v>2390.6970000000001</v>
      </c>
      <c r="F14" s="5">
        <v>21.725999999999999</v>
      </c>
      <c r="G14" s="5">
        <f t="shared" si="0"/>
        <v>10.863</v>
      </c>
      <c r="H14" s="5">
        <f t="shared" si="1"/>
        <v>886286.16162773478</v>
      </c>
      <c r="I14" s="5">
        <f t="shared" si="3"/>
        <v>8.8628616162773472E-7</v>
      </c>
      <c r="J14" s="5">
        <f t="shared" si="2"/>
        <v>9.7491477779050822E-7</v>
      </c>
    </row>
    <row r="15" spans="1:14" x14ac:dyDescent="0.2">
      <c r="A15" s="5"/>
      <c r="B15" s="5">
        <v>4</v>
      </c>
      <c r="C15" s="5" t="s">
        <v>15</v>
      </c>
      <c r="D15" s="5" t="s">
        <v>16</v>
      </c>
      <c r="E15" s="5">
        <v>2305.1869999999999</v>
      </c>
      <c r="F15" s="5">
        <v>24.303999999999998</v>
      </c>
      <c r="G15" s="5">
        <f t="shared" si="0"/>
        <v>12.151999999999999</v>
      </c>
      <c r="H15" s="5">
        <f t="shared" si="1"/>
        <v>1069428.0133664999</v>
      </c>
      <c r="I15" s="5">
        <f t="shared" si="3"/>
        <v>1.0694280133664999E-6</v>
      </c>
      <c r="J15" s="5">
        <f t="shared" si="2"/>
        <v>1.1763708147031499E-6</v>
      </c>
    </row>
    <row r="16" spans="1:14" x14ac:dyDescent="0.2">
      <c r="A16" s="5"/>
      <c r="B16" s="5">
        <v>5</v>
      </c>
      <c r="C16" s="5" t="s">
        <v>15</v>
      </c>
      <c r="D16" s="5" t="s">
        <v>16</v>
      </c>
      <c r="E16" s="5">
        <v>1823.9829999999999</v>
      </c>
      <c r="F16" s="5">
        <v>22.504999999999999</v>
      </c>
      <c r="G16" s="5">
        <f t="shared" si="0"/>
        <v>11.2525</v>
      </c>
      <c r="H16" s="5">
        <f t="shared" si="1"/>
        <v>725552.26496419276</v>
      </c>
      <c r="I16" s="5">
        <f t="shared" si="3"/>
        <v>7.2555226496419279E-7</v>
      </c>
      <c r="J16" s="5">
        <f t="shared" si="2"/>
        <v>7.9810749146061217E-7</v>
      </c>
    </row>
    <row r="17" spans="1:14" x14ac:dyDescent="0.2">
      <c r="A17" s="5"/>
      <c r="B17" s="5">
        <v>6</v>
      </c>
      <c r="C17" s="5" t="s">
        <v>15</v>
      </c>
      <c r="D17" s="5" t="s">
        <v>16</v>
      </c>
      <c r="E17" s="5">
        <v>2185.9</v>
      </c>
      <c r="F17" s="5">
        <v>24.253</v>
      </c>
      <c r="G17" s="5">
        <f t="shared" si="0"/>
        <v>12.1265</v>
      </c>
      <c r="H17" s="5">
        <f t="shared" si="1"/>
        <v>1009836.5953128972</v>
      </c>
      <c r="I17" s="5">
        <f t="shared" si="3"/>
        <v>1.0098365953128973E-6</v>
      </c>
      <c r="J17" s="5">
        <f t="shared" si="2"/>
        <v>1.1108202548441871E-6</v>
      </c>
    </row>
    <row r="18" spans="1:14" x14ac:dyDescent="0.2">
      <c r="A18" s="5"/>
      <c r="B18" s="5">
        <v>7</v>
      </c>
      <c r="C18" s="5" t="s">
        <v>15</v>
      </c>
      <c r="D18" s="5" t="s">
        <v>16</v>
      </c>
      <c r="E18" s="5">
        <v>1512.133</v>
      </c>
      <c r="F18" s="5">
        <v>21.265999999999998</v>
      </c>
      <c r="G18" s="5">
        <f t="shared" si="0"/>
        <v>10.632999999999999</v>
      </c>
      <c r="H18" s="5">
        <f t="shared" si="1"/>
        <v>537095.47287175315</v>
      </c>
      <c r="I18" s="5">
        <f t="shared" si="3"/>
        <v>5.3709547287175318E-7</v>
      </c>
      <c r="J18" s="5">
        <f t="shared" si="2"/>
        <v>5.908050201589285E-7</v>
      </c>
    </row>
    <row r="19" spans="1:14" x14ac:dyDescent="0.2">
      <c r="A19" s="5"/>
      <c r="B19" s="5">
        <v>8</v>
      </c>
      <c r="C19" s="5" t="s">
        <v>15</v>
      </c>
      <c r="D19" s="5" t="s">
        <v>16</v>
      </c>
      <c r="E19" s="5">
        <v>1548.202</v>
      </c>
      <c r="F19" s="5">
        <v>18.779</v>
      </c>
      <c r="G19" s="5">
        <f t="shared" si="0"/>
        <v>9.3895</v>
      </c>
      <c r="H19" s="5">
        <f t="shared" si="1"/>
        <v>428807.55596657674</v>
      </c>
      <c r="I19" s="5">
        <f t="shared" si="3"/>
        <v>4.2880755596657673E-7</v>
      </c>
      <c r="J19" s="5">
        <f t="shared" si="2"/>
        <v>4.7168831156323442E-7</v>
      </c>
    </row>
    <row r="20" spans="1:14" x14ac:dyDescent="0.2">
      <c r="A20" s="5"/>
      <c r="B20" s="5">
        <v>9</v>
      </c>
      <c r="C20" s="5" t="s">
        <v>15</v>
      </c>
      <c r="D20" s="5" t="s">
        <v>22</v>
      </c>
      <c r="E20" s="5">
        <v>1340.9970000000001</v>
      </c>
      <c r="F20" s="5">
        <v>18.224</v>
      </c>
      <c r="G20" s="5">
        <f t="shared" si="0"/>
        <v>9.1120000000000001</v>
      </c>
      <c r="H20" s="5">
        <f t="shared" si="1"/>
        <v>349788.1569222773</v>
      </c>
      <c r="I20" s="5">
        <f t="shared" si="3"/>
        <v>3.4978815692227731E-7</v>
      </c>
      <c r="J20" s="5">
        <f t="shared" si="2"/>
        <v>3.8476697261450509E-7</v>
      </c>
    </row>
    <row r="21" spans="1:14" x14ac:dyDescent="0.2">
      <c r="A21" s="5"/>
      <c r="B21" s="5">
        <v>10</v>
      </c>
      <c r="C21" s="5" t="s">
        <v>15</v>
      </c>
      <c r="D21" s="5" t="s">
        <v>22</v>
      </c>
      <c r="E21" s="5">
        <v>711.03800000000001</v>
      </c>
      <c r="F21" s="5">
        <v>13.071999999999999</v>
      </c>
      <c r="G21" s="5">
        <f t="shared" si="0"/>
        <v>6.5359999999999996</v>
      </c>
      <c r="H21" s="5">
        <f t="shared" si="1"/>
        <v>95426.011279177124</v>
      </c>
      <c r="I21" s="5">
        <f t="shared" si="3"/>
        <v>9.542601127917712E-8</v>
      </c>
      <c r="J21" s="5">
        <f t="shared" si="2"/>
        <v>1.0496861240709483E-7</v>
      </c>
    </row>
    <row r="22" spans="1:14" x14ac:dyDescent="0.2">
      <c r="A22" s="5"/>
      <c r="B22" s="5">
        <v>11</v>
      </c>
      <c r="C22" s="5" t="s">
        <v>15</v>
      </c>
      <c r="D22" s="5" t="s">
        <v>23</v>
      </c>
      <c r="E22" s="5">
        <v>453.01299999999998</v>
      </c>
      <c r="F22" s="5">
        <v>12.430999999999999</v>
      </c>
      <c r="G22" s="5">
        <f t="shared" si="0"/>
        <v>6.2154999999999996</v>
      </c>
      <c r="H22" s="5">
        <f t="shared" si="1"/>
        <v>54981.005663356147</v>
      </c>
      <c r="I22" s="5">
        <f t="shared" si="3"/>
        <v>5.4981005663356148E-8</v>
      </c>
      <c r="J22" s="5">
        <f t="shared" si="2"/>
        <v>6.0479106229691773E-8</v>
      </c>
    </row>
    <row r="23" spans="1:14" x14ac:dyDescent="0.2">
      <c r="A23" s="5"/>
      <c r="B23" s="5">
        <v>12</v>
      </c>
      <c r="C23" s="5" t="s">
        <v>15</v>
      </c>
      <c r="D23" s="5" t="s">
        <v>23</v>
      </c>
      <c r="E23" s="5">
        <v>308.90100000000001</v>
      </c>
      <c r="F23" s="5">
        <v>16.309000000000001</v>
      </c>
      <c r="G23" s="5">
        <f t="shared" si="0"/>
        <v>8.1545000000000005</v>
      </c>
      <c r="H23" s="5">
        <f t="shared" si="1"/>
        <v>64530.326287871503</v>
      </c>
      <c r="I23" s="5">
        <f t="shared" si="3"/>
        <v>6.4530326287871507E-8</v>
      </c>
      <c r="J23" s="5">
        <f t="shared" si="2"/>
        <v>7.0983358916658668E-8</v>
      </c>
      <c r="K23">
        <f>AVERAGE(J12:J23)</f>
        <v>5.7953236830236516E-7</v>
      </c>
      <c r="L23">
        <f>AVERAGE(J12:J23)</f>
        <v>5.7953236830236516E-7</v>
      </c>
      <c r="M23">
        <f>AVERAGE(I12:I19)</f>
        <v>7.1968072380232191E-7</v>
      </c>
      <c r="N23">
        <f>AVERAGE(J12:J19)</f>
        <v>7.9164879618255397E-7</v>
      </c>
    </row>
    <row r="24" spans="1:14" x14ac:dyDescent="0.2">
      <c r="A24" s="6">
        <v>404</v>
      </c>
      <c r="B24" s="6">
        <v>1</v>
      </c>
      <c r="C24" s="6" t="s">
        <v>15</v>
      </c>
      <c r="D24" s="6" t="s">
        <v>16</v>
      </c>
      <c r="E24" s="6">
        <v>2189.8969999999999</v>
      </c>
      <c r="F24" s="6">
        <v>19.318999999999999</v>
      </c>
      <c r="G24" s="6">
        <f t="shared" si="0"/>
        <v>9.6594999999999995</v>
      </c>
      <c r="H24" s="6">
        <f t="shared" si="1"/>
        <v>641922.87925884512</v>
      </c>
      <c r="I24" s="6">
        <f t="shared" si="3"/>
        <v>6.4192287925884515E-7</v>
      </c>
      <c r="J24" s="6">
        <f t="shared" si="2"/>
        <v>7.061151671847297E-7</v>
      </c>
    </row>
    <row r="25" spans="1:14" x14ac:dyDescent="0.2">
      <c r="A25" s="6"/>
      <c r="B25" s="6">
        <v>2</v>
      </c>
      <c r="C25" s="6" t="s">
        <v>15</v>
      </c>
      <c r="D25" s="6" t="s">
        <v>16</v>
      </c>
      <c r="E25" s="6">
        <v>2323.1950000000002</v>
      </c>
      <c r="F25" s="6">
        <v>18.469000000000001</v>
      </c>
      <c r="G25" s="6">
        <f t="shared" si="0"/>
        <v>9.2345000000000006</v>
      </c>
      <c r="H25" s="6">
        <f t="shared" si="1"/>
        <v>622389.57307929604</v>
      </c>
      <c r="I25" s="6">
        <f t="shared" si="3"/>
        <v>6.2238957307929598E-7</v>
      </c>
      <c r="J25" s="6">
        <f t="shared" si="2"/>
        <v>6.8462853038722569E-7</v>
      </c>
    </row>
    <row r="26" spans="1:14" x14ac:dyDescent="0.2">
      <c r="A26" s="6"/>
      <c r="B26" s="6">
        <v>3</v>
      </c>
      <c r="C26" s="6" t="s">
        <v>15</v>
      </c>
      <c r="D26" s="6" t="s">
        <v>16</v>
      </c>
      <c r="E26" s="6">
        <v>1652.8679999999999</v>
      </c>
      <c r="F26" s="6">
        <v>19.378</v>
      </c>
      <c r="G26" s="6">
        <f t="shared" si="0"/>
        <v>9.6890000000000001</v>
      </c>
      <c r="H26" s="6">
        <f t="shared" si="1"/>
        <v>487467.82560261403</v>
      </c>
      <c r="I26" s="6">
        <f t="shared" si="3"/>
        <v>4.8746782560261403E-7</v>
      </c>
      <c r="J26" s="6">
        <f t="shared" si="2"/>
        <v>5.3621460816287543E-7</v>
      </c>
    </row>
    <row r="27" spans="1:14" x14ac:dyDescent="0.2">
      <c r="A27" s="6"/>
      <c r="B27" s="6">
        <v>4</v>
      </c>
      <c r="C27" s="6" t="s">
        <v>15</v>
      </c>
      <c r="D27" s="6" t="s">
        <v>16</v>
      </c>
      <c r="E27" s="6">
        <v>2069.1309999999999</v>
      </c>
      <c r="F27" s="6">
        <v>23.141999999999999</v>
      </c>
      <c r="G27" s="6">
        <f t="shared" si="0"/>
        <v>11.571</v>
      </c>
      <c r="H27" s="6">
        <f t="shared" si="1"/>
        <v>870321.36979375489</v>
      </c>
      <c r="I27" s="6">
        <f t="shared" si="3"/>
        <v>8.7032136979375486E-7</v>
      </c>
      <c r="J27" s="6">
        <f t="shared" si="2"/>
        <v>9.5735350677313043E-7</v>
      </c>
    </row>
    <row r="28" spans="1:14" x14ac:dyDescent="0.2">
      <c r="A28" s="6"/>
      <c r="B28" s="6">
        <v>5</v>
      </c>
      <c r="C28" s="6" t="s">
        <v>15</v>
      </c>
      <c r="D28" s="6" t="s">
        <v>16</v>
      </c>
      <c r="E28" s="6">
        <v>2213.4789999999998</v>
      </c>
      <c r="F28" s="6">
        <v>19.152999999999999</v>
      </c>
      <c r="G28" s="6">
        <f t="shared" si="0"/>
        <v>9.5764999999999993</v>
      </c>
      <c r="H28" s="6">
        <f t="shared" si="1"/>
        <v>637733.02093346952</v>
      </c>
      <c r="I28" s="6">
        <f t="shared" si="3"/>
        <v>6.3773302093346946E-7</v>
      </c>
      <c r="J28" s="6">
        <f t="shared" si="2"/>
        <v>7.0150632302681647E-7</v>
      </c>
    </row>
    <row r="29" spans="1:14" x14ac:dyDescent="0.2">
      <c r="A29" s="6"/>
      <c r="B29" s="6">
        <v>6</v>
      </c>
      <c r="C29" s="6" t="s">
        <v>15</v>
      </c>
      <c r="D29" s="6" t="s">
        <v>16</v>
      </c>
      <c r="E29" s="6">
        <v>1867.7</v>
      </c>
      <c r="F29" s="6">
        <v>18.683</v>
      </c>
      <c r="G29" s="6">
        <f t="shared" si="0"/>
        <v>9.3414999999999999</v>
      </c>
      <c r="H29" s="6">
        <f t="shared" si="1"/>
        <v>512023.89354071073</v>
      </c>
      <c r="I29" s="6">
        <f t="shared" si="3"/>
        <v>5.1202389354071078E-7</v>
      </c>
      <c r="J29" s="6">
        <f t="shared" si="2"/>
        <v>5.632262828947819E-7</v>
      </c>
    </row>
    <row r="30" spans="1:14" x14ac:dyDescent="0.2">
      <c r="A30" s="6"/>
      <c r="B30" s="6">
        <v>7</v>
      </c>
      <c r="C30" s="6" t="s">
        <v>15</v>
      </c>
      <c r="D30" s="6" t="s">
        <v>16</v>
      </c>
      <c r="E30" s="6">
        <v>2332.6019999999999</v>
      </c>
      <c r="F30" s="6">
        <v>20.943999999999999</v>
      </c>
      <c r="G30" s="6">
        <f t="shared" si="0"/>
        <v>10.472</v>
      </c>
      <c r="H30" s="6">
        <f t="shared" si="1"/>
        <v>803618.23614950629</v>
      </c>
      <c r="I30" s="6">
        <f t="shared" si="3"/>
        <v>8.0361823614950629E-7</v>
      </c>
      <c r="J30" s="6">
        <f t="shared" si="2"/>
        <v>8.8398005976445698E-7</v>
      </c>
    </row>
    <row r="31" spans="1:14" x14ac:dyDescent="0.2">
      <c r="A31" s="6"/>
      <c r="B31" s="6">
        <v>8</v>
      </c>
      <c r="C31" s="6" t="s">
        <v>15</v>
      </c>
      <c r="D31" s="6" t="s">
        <v>16</v>
      </c>
      <c r="E31" s="6">
        <v>2013.625</v>
      </c>
      <c r="F31" s="6">
        <v>19.158000000000001</v>
      </c>
      <c r="G31" s="6">
        <f t="shared" si="0"/>
        <v>9.5790000000000006</v>
      </c>
      <c r="H31" s="6">
        <f t="shared" si="1"/>
        <v>580455.34376504645</v>
      </c>
      <c r="I31" s="6">
        <f t="shared" si="3"/>
        <v>5.804553437650464E-7</v>
      </c>
      <c r="J31" s="6">
        <f t="shared" si="2"/>
        <v>6.3850087814155108E-7</v>
      </c>
    </row>
    <row r="32" spans="1:14" x14ac:dyDescent="0.2">
      <c r="A32" s="6"/>
      <c r="B32" s="6">
        <v>9</v>
      </c>
      <c r="C32" s="6" t="s">
        <v>15</v>
      </c>
      <c r="D32" s="6" t="s">
        <v>16</v>
      </c>
      <c r="E32" s="6">
        <v>2245.8319999999999</v>
      </c>
      <c r="F32" s="6">
        <v>21.196999999999999</v>
      </c>
      <c r="G32" s="6">
        <f t="shared" si="0"/>
        <v>10.5985</v>
      </c>
      <c r="H32" s="6">
        <f t="shared" si="1"/>
        <v>792530.43045562913</v>
      </c>
      <c r="I32" s="6">
        <f t="shared" si="3"/>
        <v>7.9253043045562907E-7</v>
      </c>
      <c r="J32" s="6">
        <f t="shared" si="2"/>
        <v>8.7178347350119208E-7</v>
      </c>
    </row>
    <row r="33" spans="1:14" x14ac:dyDescent="0.2">
      <c r="A33" s="6"/>
      <c r="B33" s="6">
        <v>10</v>
      </c>
      <c r="C33" s="6" t="s">
        <v>15</v>
      </c>
      <c r="D33" s="6" t="s">
        <v>16</v>
      </c>
      <c r="E33" s="6">
        <v>2373.6770000000001</v>
      </c>
      <c r="F33" s="6">
        <v>18.353999999999999</v>
      </c>
      <c r="G33" s="6">
        <f t="shared" si="0"/>
        <v>9.1769999999999996</v>
      </c>
      <c r="H33" s="6">
        <f t="shared" si="1"/>
        <v>628019.25270178041</v>
      </c>
      <c r="I33" s="6">
        <f t="shared" si="3"/>
        <v>6.2801925270178037E-7</v>
      </c>
      <c r="J33" s="6">
        <f t="shared" si="2"/>
        <v>6.9082117797195842E-7</v>
      </c>
    </row>
    <row r="34" spans="1:14" x14ac:dyDescent="0.2">
      <c r="A34" s="6"/>
      <c r="B34" s="6">
        <v>11</v>
      </c>
      <c r="C34" s="6" t="s">
        <v>15</v>
      </c>
      <c r="D34" s="6" t="s">
        <v>16</v>
      </c>
      <c r="E34" s="6">
        <v>2146.0619999999999</v>
      </c>
      <c r="F34" s="6">
        <v>21.042999999999999</v>
      </c>
      <c r="G34" s="6">
        <f t="shared" si="0"/>
        <v>10.5215</v>
      </c>
      <c r="H34" s="6">
        <f t="shared" si="1"/>
        <v>746358.45389038825</v>
      </c>
      <c r="I34" s="6">
        <f t="shared" si="3"/>
        <v>7.4635845389038824E-7</v>
      </c>
      <c r="J34" s="6">
        <f t="shared" si="2"/>
        <v>8.2099429927942709E-7</v>
      </c>
    </row>
    <row r="35" spans="1:14" x14ac:dyDescent="0.2">
      <c r="A35" s="6"/>
      <c r="B35" s="6">
        <v>12</v>
      </c>
      <c r="C35" s="6" t="s">
        <v>15</v>
      </c>
      <c r="D35" s="6" t="s">
        <v>22</v>
      </c>
      <c r="E35" s="6">
        <v>1539.998</v>
      </c>
      <c r="F35" s="6">
        <v>16.887</v>
      </c>
      <c r="G35" s="6">
        <f t="shared" si="0"/>
        <v>8.4435000000000002</v>
      </c>
      <c r="H35" s="6">
        <f t="shared" si="1"/>
        <v>344917.35332475009</v>
      </c>
      <c r="I35" s="6">
        <f t="shared" si="3"/>
        <v>3.4491735332475008E-7</v>
      </c>
      <c r="J35" s="6">
        <f t="shared" si="2"/>
        <v>3.794090886572251E-7</v>
      </c>
    </row>
    <row r="36" spans="1:14" x14ac:dyDescent="0.2">
      <c r="A36" s="6"/>
      <c r="B36" s="6">
        <v>13</v>
      </c>
      <c r="C36" s="6" t="s">
        <v>15</v>
      </c>
      <c r="D36" s="6" t="s">
        <v>22</v>
      </c>
      <c r="E36" s="6">
        <v>1969.952</v>
      </c>
      <c r="F36" s="6">
        <v>19.294</v>
      </c>
      <c r="G36" s="6">
        <f t="shared" si="0"/>
        <v>9.6470000000000002</v>
      </c>
      <c r="H36" s="6">
        <f t="shared" si="1"/>
        <v>575957.01731649158</v>
      </c>
      <c r="I36" s="6">
        <f t="shared" si="3"/>
        <v>5.7595701731649154E-7</v>
      </c>
      <c r="J36" s="6">
        <f t="shared" si="2"/>
        <v>6.3355271904814077E-7</v>
      </c>
    </row>
    <row r="37" spans="1:14" x14ac:dyDescent="0.2">
      <c r="A37" s="6"/>
      <c r="B37" s="6">
        <v>14</v>
      </c>
      <c r="C37" s="6" t="s">
        <v>15</v>
      </c>
      <c r="D37" s="6" t="s">
        <v>22</v>
      </c>
      <c r="E37" s="6">
        <v>2016.748</v>
      </c>
      <c r="F37" s="6">
        <v>19.568999999999999</v>
      </c>
      <c r="G37" s="6">
        <f t="shared" si="0"/>
        <v>9.7844999999999995</v>
      </c>
      <c r="H37" s="6">
        <f t="shared" si="1"/>
        <v>606567.00524163304</v>
      </c>
      <c r="I37" s="6">
        <f t="shared" si="3"/>
        <v>6.0656700524163298E-7</v>
      </c>
      <c r="J37" s="6">
        <f t="shared" si="2"/>
        <v>6.672237057657963E-7</v>
      </c>
    </row>
    <row r="38" spans="1:14" x14ac:dyDescent="0.2">
      <c r="A38" s="6"/>
      <c r="B38" s="6">
        <v>15</v>
      </c>
      <c r="C38" s="6" t="s">
        <v>15</v>
      </c>
      <c r="D38" s="6" t="s">
        <v>23</v>
      </c>
      <c r="E38" s="6">
        <v>1241.6610000000001</v>
      </c>
      <c r="F38" s="6">
        <v>15.035</v>
      </c>
      <c r="G38" s="6">
        <f t="shared" si="0"/>
        <v>7.5175000000000001</v>
      </c>
      <c r="H38" s="6">
        <f t="shared" si="1"/>
        <v>220444.76331679366</v>
      </c>
      <c r="I38" s="6">
        <f t="shared" si="3"/>
        <v>2.2044476331679366E-7</v>
      </c>
      <c r="J38" s="6">
        <f t="shared" si="2"/>
        <v>2.4248923964847306E-7</v>
      </c>
    </row>
    <row r="39" spans="1:14" x14ac:dyDescent="0.2">
      <c r="A39" s="6"/>
      <c r="B39" s="6">
        <v>16</v>
      </c>
      <c r="C39" s="6" t="s">
        <v>15</v>
      </c>
      <c r="D39" s="6" t="s">
        <v>22</v>
      </c>
      <c r="E39" s="6">
        <v>1949.2460000000001</v>
      </c>
      <c r="F39" s="6">
        <v>19.956</v>
      </c>
      <c r="G39" s="6">
        <f t="shared" si="0"/>
        <v>9.9779999999999998</v>
      </c>
      <c r="H39" s="6">
        <f t="shared" si="1"/>
        <v>609682.2110105938</v>
      </c>
      <c r="I39" s="6">
        <f t="shared" si="3"/>
        <v>6.0968221101059375E-7</v>
      </c>
      <c r="J39" s="6">
        <f t="shared" si="2"/>
        <v>6.706504321116532E-7</v>
      </c>
      <c r="K39">
        <f>AVERAGE(J24:J39)</f>
        <v>6.6552809326996462E-7</v>
      </c>
      <c r="L39">
        <f>AVERAGE(J24:J39)</f>
        <v>6.6552809326996462E-7</v>
      </c>
      <c r="M39">
        <f>AVERAGE(I24:I34)</f>
        <v>6.6571275265191279E-7</v>
      </c>
      <c r="N39">
        <f>AVERAGE(J24:J34)</f>
        <v>7.3228402791710411E-7</v>
      </c>
    </row>
    <row r="40" spans="1:14" x14ac:dyDescent="0.2">
      <c r="A40" s="7">
        <v>405</v>
      </c>
      <c r="B40" s="7">
        <v>1</v>
      </c>
      <c r="C40" s="7" t="s">
        <v>15</v>
      </c>
      <c r="D40" s="7" t="s">
        <v>16</v>
      </c>
      <c r="E40" s="7">
        <v>2418.6309999999999</v>
      </c>
      <c r="F40" s="7">
        <v>19.172000000000001</v>
      </c>
      <c r="G40" s="7">
        <f t="shared" si="0"/>
        <v>9.5860000000000003</v>
      </c>
      <c r="H40" s="7">
        <f t="shared" si="1"/>
        <v>698223.29951306968</v>
      </c>
      <c r="I40" s="7">
        <f t="shared" si="3"/>
        <v>6.9822329951306963E-7</v>
      </c>
      <c r="J40" s="7">
        <f t="shared" si="2"/>
        <v>7.6804562946437663E-7</v>
      </c>
    </row>
    <row r="41" spans="1:14" x14ac:dyDescent="0.2">
      <c r="A41" s="7"/>
      <c r="B41" s="7">
        <v>2</v>
      </c>
      <c r="C41" s="7" t="s">
        <v>15</v>
      </c>
      <c r="D41" s="7" t="s">
        <v>22</v>
      </c>
      <c r="E41" s="7">
        <v>1597.4449999999999</v>
      </c>
      <c r="F41" s="7">
        <v>15.999000000000001</v>
      </c>
      <c r="G41" s="7">
        <f t="shared" si="0"/>
        <v>7.9995000000000003</v>
      </c>
      <c r="H41" s="7">
        <f t="shared" si="1"/>
        <v>321145.22757969808</v>
      </c>
      <c r="I41" s="7">
        <f t="shared" si="3"/>
        <v>3.2114522757969806E-7</v>
      </c>
      <c r="J41" s="7">
        <f t="shared" si="2"/>
        <v>3.5325975033766791E-7</v>
      </c>
    </row>
    <row r="42" spans="1:14" x14ac:dyDescent="0.2">
      <c r="A42" s="7"/>
      <c r="B42" s="7">
        <v>3</v>
      </c>
      <c r="C42" s="7" t="s">
        <v>15</v>
      </c>
      <c r="D42" s="7" t="s">
        <v>16</v>
      </c>
      <c r="E42" s="7">
        <v>1701.8889999999999</v>
      </c>
      <c r="F42" s="7">
        <v>17.056999999999999</v>
      </c>
      <c r="G42" s="7">
        <f t="shared" si="0"/>
        <v>8.5284999999999993</v>
      </c>
      <c r="H42" s="7">
        <f t="shared" si="1"/>
        <v>388889.67387700279</v>
      </c>
      <c r="I42" s="7">
        <f t="shared" si="3"/>
        <v>3.8888967387700279E-7</v>
      </c>
      <c r="J42" s="7">
        <f t="shared" si="2"/>
        <v>4.2777864126470312E-7</v>
      </c>
    </row>
    <row r="43" spans="1:14" x14ac:dyDescent="0.2">
      <c r="A43" s="7"/>
      <c r="B43" s="7">
        <v>4</v>
      </c>
      <c r="C43" s="7" t="s">
        <v>15</v>
      </c>
      <c r="D43" s="7" t="s">
        <v>16</v>
      </c>
      <c r="E43" s="7">
        <v>1855.9549999999999</v>
      </c>
      <c r="F43" s="7">
        <v>17.733000000000001</v>
      </c>
      <c r="G43" s="7">
        <f t="shared" si="0"/>
        <v>8.8665000000000003</v>
      </c>
      <c r="H43" s="7">
        <f t="shared" si="1"/>
        <v>458375.87446075591</v>
      </c>
      <c r="I43" s="7">
        <f t="shared" si="3"/>
        <v>4.5837587446075587E-7</v>
      </c>
      <c r="J43" s="7">
        <f t="shared" si="2"/>
        <v>5.0421346190683146E-7</v>
      </c>
    </row>
    <row r="44" spans="1:14" x14ac:dyDescent="0.2">
      <c r="A44" s="7"/>
      <c r="B44" s="7">
        <v>5</v>
      </c>
      <c r="C44" s="7" t="s">
        <v>15</v>
      </c>
      <c r="D44" s="7" t="s">
        <v>23</v>
      </c>
      <c r="E44" s="7">
        <v>1337.567</v>
      </c>
      <c r="F44" s="7">
        <v>19.128</v>
      </c>
      <c r="G44" s="7">
        <f t="shared" si="0"/>
        <v>9.5640000000000001</v>
      </c>
      <c r="H44" s="7">
        <f t="shared" si="1"/>
        <v>384365.6361517756</v>
      </c>
      <c r="I44" s="7">
        <f t="shared" si="3"/>
        <v>3.8436563615177559E-7</v>
      </c>
      <c r="J44" s="7">
        <f t="shared" si="2"/>
        <v>4.2280219976695317E-7</v>
      </c>
    </row>
    <row r="45" spans="1:14" x14ac:dyDescent="0.2">
      <c r="A45" s="7"/>
      <c r="B45" s="7">
        <v>6</v>
      </c>
      <c r="C45" s="7" t="s">
        <v>15</v>
      </c>
      <c r="D45" s="7" t="s">
        <v>16</v>
      </c>
      <c r="E45" s="7">
        <v>1138.8150000000001</v>
      </c>
      <c r="F45" s="7">
        <v>13.015000000000001</v>
      </c>
      <c r="G45" s="7">
        <f t="shared" si="0"/>
        <v>6.5075000000000003</v>
      </c>
      <c r="H45" s="7">
        <f t="shared" si="1"/>
        <v>151506.54869386702</v>
      </c>
      <c r="I45" s="7">
        <f t="shared" si="3"/>
        <v>1.5150654869386701E-7</v>
      </c>
      <c r="J45" s="7">
        <f t="shared" si="2"/>
        <v>1.6665720356325373E-7</v>
      </c>
    </row>
    <row r="46" spans="1:14" x14ac:dyDescent="0.2">
      <c r="A46" s="7"/>
      <c r="B46" s="7">
        <v>7</v>
      </c>
      <c r="C46" s="7" t="s">
        <v>15</v>
      </c>
      <c r="D46" s="7" t="s">
        <v>16</v>
      </c>
      <c r="E46" s="7">
        <v>2185.2640000000001</v>
      </c>
      <c r="F46" s="7">
        <v>18.585999999999999</v>
      </c>
      <c r="G46" s="7">
        <f t="shared" si="0"/>
        <v>9.2929999999999993</v>
      </c>
      <c r="H46" s="7">
        <f t="shared" si="1"/>
        <v>592878.44096733595</v>
      </c>
      <c r="I46" s="7">
        <f t="shared" si="3"/>
        <v>5.9287844096733598E-7</v>
      </c>
      <c r="J46" s="7">
        <f t="shared" si="2"/>
        <v>6.5216628506406964E-7</v>
      </c>
    </row>
    <row r="47" spans="1:14" x14ac:dyDescent="0.2">
      <c r="A47" s="7"/>
      <c r="B47" s="7">
        <v>9</v>
      </c>
      <c r="C47" s="7" t="s">
        <v>15</v>
      </c>
      <c r="D47" s="7" t="s">
        <v>16</v>
      </c>
      <c r="E47" s="7">
        <v>1641.7049999999999</v>
      </c>
      <c r="F47" s="7">
        <v>19.763000000000002</v>
      </c>
      <c r="G47" s="7">
        <f t="shared" si="0"/>
        <v>9.8815000000000008</v>
      </c>
      <c r="H47" s="7">
        <f t="shared" si="1"/>
        <v>503605.82356992271</v>
      </c>
      <c r="I47" s="7">
        <f t="shared" si="3"/>
        <v>5.0360582356992271E-7</v>
      </c>
      <c r="J47" s="7">
        <f t="shared" si="2"/>
        <v>5.5396640592691505E-7</v>
      </c>
    </row>
    <row r="48" spans="1:14" x14ac:dyDescent="0.2">
      <c r="A48" s="7"/>
      <c r="B48" s="7">
        <v>10</v>
      </c>
      <c r="C48" s="7" t="s">
        <v>15</v>
      </c>
      <c r="D48" s="7" t="s">
        <v>23</v>
      </c>
      <c r="E48" s="7">
        <v>1025.078</v>
      </c>
      <c r="F48" s="7">
        <v>16.588000000000001</v>
      </c>
      <c r="G48" s="7">
        <f t="shared" si="0"/>
        <v>8.2940000000000005</v>
      </c>
      <c r="H48" s="7">
        <f t="shared" si="1"/>
        <v>221531.17328342309</v>
      </c>
      <c r="I48" s="7">
        <f t="shared" si="3"/>
        <v>2.2153117328342309E-7</v>
      </c>
      <c r="J48" s="7">
        <f t="shared" si="2"/>
        <v>2.4368429061176544E-7</v>
      </c>
    </row>
    <row r="49" spans="1:14" x14ac:dyDescent="0.2">
      <c r="A49" s="7"/>
      <c r="B49" s="7">
        <v>11</v>
      </c>
      <c r="C49" s="7" t="s">
        <v>15</v>
      </c>
      <c r="D49" s="7" t="s">
        <v>16</v>
      </c>
      <c r="E49" s="7">
        <v>1970.444</v>
      </c>
      <c r="F49" s="7">
        <v>17.318000000000001</v>
      </c>
      <c r="G49" s="7">
        <f t="shared" si="0"/>
        <v>8.6590000000000007</v>
      </c>
      <c r="H49" s="7">
        <f t="shared" si="1"/>
        <v>464140.48177397577</v>
      </c>
      <c r="I49" s="7">
        <f t="shared" si="3"/>
        <v>4.6414048177397574E-7</v>
      </c>
      <c r="J49" s="7">
        <f t="shared" si="2"/>
        <v>5.1055452995137337E-7</v>
      </c>
    </row>
    <row r="50" spans="1:14" x14ac:dyDescent="0.2">
      <c r="A50" s="7"/>
      <c r="B50" s="7">
        <v>12</v>
      </c>
      <c r="C50" s="7" t="s">
        <v>15</v>
      </c>
      <c r="D50" s="7" t="s">
        <v>22</v>
      </c>
      <c r="E50" s="7">
        <v>1757.0940000000001</v>
      </c>
      <c r="F50" s="7">
        <v>17.754000000000001</v>
      </c>
      <c r="G50" s="7">
        <f t="shared" si="0"/>
        <v>8.8770000000000007</v>
      </c>
      <c r="H50" s="7">
        <f t="shared" si="1"/>
        <v>434988.03200595314</v>
      </c>
      <c r="I50" s="7">
        <f t="shared" si="3"/>
        <v>4.3498803200595312E-7</v>
      </c>
      <c r="J50" s="7">
        <f t="shared" si="2"/>
        <v>4.7848683520654851E-7</v>
      </c>
    </row>
    <row r="51" spans="1:14" x14ac:dyDescent="0.2">
      <c r="A51" s="7"/>
      <c r="B51" s="7">
        <v>13</v>
      </c>
      <c r="C51" s="7" t="s">
        <v>15</v>
      </c>
      <c r="D51" s="7" t="s">
        <v>23</v>
      </c>
      <c r="E51" s="7">
        <v>2067.2269999999999</v>
      </c>
      <c r="F51" s="7">
        <v>16.157</v>
      </c>
      <c r="G51" s="7">
        <f t="shared" si="0"/>
        <v>8.0785</v>
      </c>
      <c r="H51" s="7">
        <f t="shared" si="1"/>
        <v>423837.61779765564</v>
      </c>
      <c r="I51" s="7">
        <f t="shared" si="3"/>
        <v>4.2383761779765564E-7</v>
      </c>
      <c r="J51" s="7">
        <f t="shared" si="2"/>
        <v>4.6622137957742122E-7</v>
      </c>
    </row>
    <row r="52" spans="1:14" x14ac:dyDescent="0.2">
      <c r="A52" s="7"/>
      <c r="B52" s="7">
        <v>14</v>
      </c>
      <c r="C52" s="7" t="s">
        <v>15</v>
      </c>
      <c r="D52" s="7" t="s">
        <v>16</v>
      </c>
      <c r="E52" s="7">
        <v>2146.605</v>
      </c>
      <c r="F52" s="7">
        <v>19.222000000000001</v>
      </c>
      <c r="G52" s="7">
        <f t="shared" si="0"/>
        <v>9.6110000000000007</v>
      </c>
      <c r="H52" s="7">
        <f t="shared" si="1"/>
        <v>622929.88097993378</v>
      </c>
      <c r="I52" s="7">
        <f t="shared" si="3"/>
        <v>6.2292988097993376E-7</v>
      </c>
      <c r="J52" s="7">
        <f t="shared" si="2"/>
        <v>6.8522286907792721E-7</v>
      </c>
    </row>
    <row r="53" spans="1:14" x14ac:dyDescent="0.2">
      <c r="A53" s="7"/>
      <c r="B53" s="7">
        <v>15</v>
      </c>
      <c r="C53" s="7" t="s">
        <v>15</v>
      </c>
      <c r="D53" s="7" t="s">
        <v>16</v>
      </c>
      <c r="E53" s="7">
        <v>1579.329</v>
      </c>
      <c r="F53" s="7">
        <v>16.167000000000002</v>
      </c>
      <c r="G53" s="7">
        <f t="shared" si="0"/>
        <v>8.0835000000000008</v>
      </c>
      <c r="H53" s="7">
        <f t="shared" si="1"/>
        <v>324206.23895116529</v>
      </c>
      <c r="I53" s="7">
        <f t="shared" si="3"/>
        <v>3.242062389511653E-7</v>
      </c>
      <c r="J53" s="7">
        <f t="shared" si="2"/>
        <v>3.5662686284628188E-7</v>
      </c>
    </row>
    <row r="54" spans="1:14" x14ac:dyDescent="0.2">
      <c r="A54" s="7"/>
      <c r="B54" s="7">
        <v>16</v>
      </c>
      <c r="C54" s="7" t="s">
        <v>15</v>
      </c>
      <c r="D54" s="7" t="s">
        <v>16</v>
      </c>
      <c r="E54" s="7">
        <v>1174.644</v>
      </c>
      <c r="F54" s="7">
        <v>15.186999999999999</v>
      </c>
      <c r="G54" s="7">
        <f t="shared" si="0"/>
        <v>7.5934999999999997</v>
      </c>
      <c r="H54" s="7">
        <f t="shared" si="1"/>
        <v>212784.56994703948</v>
      </c>
      <c r="I54" s="7">
        <f t="shared" si="3"/>
        <v>2.1278456994703946E-7</v>
      </c>
      <c r="J54" s="7">
        <f t="shared" si="2"/>
        <v>2.3406302694174342E-7</v>
      </c>
    </row>
    <row r="55" spans="1:14" x14ac:dyDescent="0.2">
      <c r="A55" s="7"/>
      <c r="B55" s="7">
        <v>17</v>
      </c>
      <c r="C55" s="7" t="s">
        <v>15</v>
      </c>
      <c r="D55" s="7" t="s">
        <v>16</v>
      </c>
      <c r="E55" s="7">
        <v>1919.5530000000001</v>
      </c>
      <c r="F55" s="7">
        <v>17.106000000000002</v>
      </c>
      <c r="G55" s="7">
        <f t="shared" si="0"/>
        <v>8.5530000000000008</v>
      </c>
      <c r="H55" s="7">
        <f t="shared" si="1"/>
        <v>441150.65105548641</v>
      </c>
      <c r="I55" s="7">
        <f t="shared" si="3"/>
        <v>4.4115065105548641E-7</v>
      </c>
      <c r="J55" s="7">
        <f t="shared" si="2"/>
        <v>4.8526571616103513E-7</v>
      </c>
    </row>
    <row r="56" spans="1:14" x14ac:dyDescent="0.2">
      <c r="A56" s="7"/>
      <c r="B56" s="7">
        <v>18</v>
      </c>
      <c r="C56" s="7" t="s">
        <v>15</v>
      </c>
      <c r="D56" s="7" t="s">
        <v>16</v>
      </c>
      <c r="E56" s="7">
        <v>1261.546</v>
      </c>
      <c r="F56" s="7">
        <v>16.847000000000001</v>
      </c>
      <c r="G56" s="7">
        <f t="shared" si="0"/>
        <v>8.4235000000000007</v>
      </c>
      <c r="H56" s="7">
        <f t="shared" si="1"/>
        <v>281214.76804491662</v>
      </c>
      <c r="I56" s="7">
        <f t="shared" si="3"/>
        <v>2.8121476804491662E-7</v>
      </c>
      <c r="J56" s="7">
        <f t="shared" si="2"/>
        <v>3.0933624484940832E-7</v>
      </c>
      <c r="K56">
        <f>AVERAGE(J40:J56)</f>
        <v>4.4813831367754563E-7</v>
      </c>
      <c r="L56">
        <f>AVERAGE(J40:J56)</f>
        <v>4.4813831367754563E-7</v>
      </c>
      <c r="M56">
        <f>AVERAGE(I40,I42,I43,I45,I46,I47,I49,I52,I53,I54,I55,I56)</f>
        <v>4.2832552098620599E-7</v>
      </c>
      <c r="N56">
        <f>AVERAGE(J40,J42,J43,J45,J46,J47,J49,J52,J53,J54,J55,J56)</f>
        <v>4.7115807308482663E-7</v>
      </c>
    </row>
    <row r="57" spans="1:14" x14ac:dyDescent="0.2">
      <c r="A57" s="8">
        <v>407</v>
      </c>
      <c r="B57" s="8">
        <v>1</v>
      </c>
      <c r="C57" s="8" t="s">
        <v>15</v>
      </c>
      <c r="D57" s="8" t="s">
        <v>16</v>
      </c>
      <c r="E57" s="8">
        <v>2471.819</v>
      </c>
      <c r="F57" s="8">
        <v>19.488</v>
      </c>
      <c r="G57" s="8">
        <f t="shared" si="0"/>
        <v>9.7439999999999998</v>
      </c>
      <c r="H57" s="8">
        <f t="shared" si="1"/>
        <v>737294.6617010698</v>
      </c>
      <c r="I57" s="8">
        <f t="shared" si="3"/>
        <v>7.3729466170106982E-7</v>
      </c>
      <c r="J57" s="8">
        <f t="shared" si="2"/>
        <v>8.1102412787117689E-7</v>
      </c>
    </row>
    <row r="58" spans="1:14" x14ac:dyDescent="0.2">
      <c r="A58" s="8"/>
      <c r="B58" s="8">
        <v>2</v>
      </c>
      <c r="C58" s="8" t="s">
        <v>15</v>
      </c>
      <c r="D58" s="8" t="s">
        <v>16</v>
      </c>
      <c r="E58" s="8">
        <v>2320.5230000000001</v>
      </c>
      <c r="F58" s="8">
        <v>24.593</v>
      </c>
      <c r="G58" s="8">
        <f t="shared" si="0"/>
        <v>12.2965</v>
      </c>
      <c r="H58" s="8">
        <f t="shared" si="1"/>
        <v>1102297.3878464925</v>
      </c>
      <c r="I58" s="8">
        <f t="shared" si="3"/>
        <v>1.1022973878464925E-6</v>
      </c>
      <c r="J58" s="8">
        <f t="shared" si="2"/>
        <v>1.2125271266311418E-6</v>
      </c>
    </row>
    <row r="59" spans="1:14" x14ac:dyDescent="0.2">
      <c r="A59" s="8"/>
      <c r="B59" s="8">
        <v>3</v>
      </c>
      <c r="C59" s="8" t="s">
        <v>15</v>
      </c>
      <c r="D59" s="8" t="s">
        <v>16</v>
      </c>
      <c r="E59" s="8">
        <v>2033.0719999999999</v>
      </c>
      <c r="F59" s="8">
        <v>19.963000000000001</v>
      </c>
      <c r="G59" s="8">
        <f t="shared" si="0"/>
        <v>9.9815000000000005</v>
      </c>
      <c r="H59" s="8">
        <f t="shared" si="1"/>
        <v>636347.37081944512</v>
      </c>
      <c r="I59" s="8">
        <f t="shared" si="3"/>
        <v>6.3634737081944513E-7</v>
      </c>
      <c r="J59" s="8">
        <f t="shared" si="2"/>
        <v>6.9998210790138966E-7</v>
      </c>
    </row>
    <row r="60" spans="1:14" x14ac:dyDescent="0.2">
      <c r="A60" s="8"/>
      <c r="B60" s="8">
        <v>4</v>
      </c>
      <c r="C60" s="8" t="s">
        <v>15</v>
      </c>
      <c r="D60" s="8" t="s">
        <v>22</v>
      </c>
      <c r="E60" s="8">
        <v>1407.1780000000001</v>
      </c>
      <c r="F60" s="8">
        <v>16.856999999999999</v>
      </c>
      <c r="G60" s="8">
        <f t="shared" si="0"/>
        <v>8.4284999999999997</v>
      </c>
      <c r="H60" s="8">
        <f t="shared" si="1"/>
        <v>314050.50180882833</v>
      </c>
      <c r="I60" s="8">
        <f t="shared" si="3"/>
        <v>3.1405050180882832E-7</v>
      </c>
      <c r="J60" s="8">
        <f t="shared" si="2"/>
        <v>3.4545555198971118E-7</v>
      </c>
    </row>
    <row r="61" spans="1:14" x14ac:dyDescent="0.2">
      <c r="A61" s="8"/>
      <c r="B61" s="8">
        <v>5</v>
      </c>
      <c r="C61" s="8" t="s">
        <v>15</v>
      </c>
      <c r="D61" s="8" t="s">
        <v>22</v>
      </c>
      <c r="E61" s="8">
        <v>1794.79</v>
      </c>
      <c r="F61" s="8">
        <v>22.43</v>
      </c>
      <c r="G61" s="8">
        <f t="shared" si="0"/>
        <v>11.215</v>
      </c>
      <c r="H61" s="8">
        <f t="shared" si="1"/>
        <v>709189.12878944527</v>
      </c>
      <c r="I61" s="8">
        <f t="shared" si="3"/>
        <v>7.0918912878944527E-7</v>
      </c>
      <c r="J61" s="8">
        <f t="shared" si="2"/>
        <v>7.8010804166838989E-7</v>
      </c>
    </row>
    <row r="62" spans="1:14" x14ac:dyDescent="0.2">
      <c r="A62" s="8"/>
      <c r="B62" s="8">
        <v>6</v>
      </c>
      <c r="C62" s="8" t="s">
        <v>15</v>
      </c>
      <c r="D62" s="8" t="s">
        <v>23</v>
      </c>
      <c r="E62" s="8">
        <v>1363.3610000000001</v>
      </c>
      <c r="F62" s="8">
        <v>26.925000000000001</v>
      </c>
      <c r="G62" s="8">
        <f t="shared" si="0"/>
        <v>13.4625</v>
      </c>
      <c r="H62" s="8">
        <f t="shared" si="1"/>
        <v>776268.8725327095</v>
      </c>
      <c r="I62" s="8">
        <f t="shared" si="3"/>
        <v>7.7626887253270944E-7</v>
      </c>
      <c r="J62" s="8">
        <f t="shared" si="2"/>
        <v>8.5389575978598046E-7</v>
      </c>
    </row>
    <row r="63" spans="1:14" x14ac:dyDescent="0.2">
      <c r="A63" s="8"/>
      <c r="B63" s="8">
        <v>7</v>
      </c>
      <c r="C63" s="8" t="s">
        <v>15</v>
      </c>
      <c r="D63" s="8" t="s">
        <v>16</v>
      </c>
      <c r="E63" s="8">
        <v>2103.2750000000001</v>
      </c>
      <c r="F63" s="8">
        <v>20.748000000000001</v>
      </c>
      <c r="G63" s="8">
        <f t="shared" si="0"/>
        <v>10.374000000000001</v>
      </c>
      <c r="H63" s="8">
        <f t="shared" si="1"/>
        <v>711112.67515959009</v>
      </c>
      <c r="I63" s="8">
        <f t="shared" si="3"/>
        <v>7.111126751595901E-7</v>
      </c>
      <c r="J63" s="8">
        <f t="shared" si="2"/>
        <v>7.8222394267554915E-7</v>
      </c>
    </row>
    <row r="64" spans="1:14" x14ac:dyDescent="0.2">
      <c r="A64" s="8"/>
      <c r="B64" s="8">
        <v>8</v>
      </c>
      <c r="C64" s="8" t="s">
        <v>15</v>
      </c>
      <c r="D64" s="8" t="s">
        <v>16</v>
      </c>
      <c r="E64" s="8">
        <v>1540.3230000000001</v>
      </c>
      <c r="F64" s="8">
        <v>17.137</v>
      </c>
      <c r="G64" s="8">
        <f t="shared" si="0"/>
        <v>8.5685000000000002</v>
      </c>
      <c r="H64" s="8">
        <f t="shared" si="1"/>
        <v>355280.42128983559</v>
      </c>
      <c r="I64" s="8">
        <f t="shared" si="3"/>
        <v>3.552804212898356E-7</v>
      </c>
      <c r="J64" s="8">
        <f t="shared" si="2"/>
        <v>3.9080846341881917E-7</v>
      </c>
    </row>
    <row r="65" spans="1:14" x14ac:dyDescent="0.2">
      <c r="A65" s="8"/>
      <c r="B65" s="8">
        <v>9</v>
      </c>
      <c r="C65" s="8" t="s">
        <v>15</v>
      </c>
      <c r="D65" s="8" t="s">
        <v>33</v>
      </c>
      <c r="E65" s="8">
        <v>960.43600000000004</v>
      </c>
      <c r="F65" s="8">
        <v>21.087</v>
      </c>
      <c r="G65" s="8">
        <f t="shared" si="0"/>
        <v>10.5435</v>
      </c>
      <c r="H65" s="8">
        <f t="shared" si="1"/>
        <v>335419.19150250359</v>
      </c>
      <c r="I65" s="8">
        <f t="shared" si="3"/>
        <v>3.3541919150250357E-7</v>
      </c>
      <c r="J65" s="8">
        <f t="shared" si="2"/>
        <v>3.6896111065275397E-7</v>
      </c>
    </row>
    <row r="66" spans="1:14" x14ac:dyDescent="0.2">
      <c r="A66" s="8"/>
      <c r="B66" s="8">
        <v>10</v>
      </c>
      <c r="C66" s="8" t="s">
        <v>15</v>
      </c>
      <c r="D66" s="8" t="s">
        <v>22</v>
      </c>
      <c r="E66" s="8">
        <v>995.149</v>
      </c>
      <c r="F66" s="8">
        <v>16.504000000000001</v>
      </c>
      <c r="G66" s="8">
        <f t="shared" si="0"/>
        <v>8.2520000000000007</v>
      </c>
      <c r="H66" s="8">
        <f t="shared" si="1"/>
        <v>212890.56875528116</v>
      </c>
      <c r="I66" s="8">
        <f t="shared" si="3"/>
        <v>2.1289056875528117E-7</v>
      </c>
      <c r="J66" s="8">
        <f t="shared" si="2"/>
        <v>2.341796256308093E-7</v>
      </c>
    </row>
    <row r="67" spans="1:14" x14ac:dyDescent="0.2">
      <c r="A67" s="8"/>
      <c r="B67" s="8">
        <v>11</v>
      </c>
      <c r="C67" s="8" t="s">
        <v>15</v>
      </c>
      <c r="D67" s="8" t="s">
        <v>22</v>
      </c>
      <c r="E67" s="8">
        <v>700.35500000000002</v>
      </c>
      <c r="F67" s="8">
        <v>19.036000000000001</v>
      </c>
      <c r="G67" s="8">
        <f t="shared" si="0"/>
        <v>9.5180000000000007</v>
      </c>
      <c r="H67" s="8">
        <f t="shared" si="1"/>
        <v>199323.9601687587</v>
      </c>
      <c r="I67" s="8">
        <f t="shared" si="3"/>
        <v>1.9932396016875869E-7</v>
      </c>
      <c r="J67" s="8">
        <f t="shared" si="2"/>
        <v>2.1925635618563459E-7</v>
      </c>
    </row>
    <row r="68" spans="1:14" x14ac:dyDescent="0.2">
      <c r="A68" s="8"/>
      <c r="B68" s="8">
        <v>12</v>
      </c>
      <c r="C68" s="8" t="s">
        <v>15</v>
      </c>
      <c r="D68" s="8" t="s">
        <v>33</v>
      </c>
      <c r="E68" s="8">
        <v>845.99199999999996</v>
      </c>
      <c r="F68" s="8">
        <v>12.657999999999999</v>
      </c>
      <c r="G68" s="8">
        <f t="shared" ref="G68:G123" si="4">0.5*F68</f>
        <v>6.3289999999999997</v>
      </c>
      <c r="H68" s="8">
        <f t="shared" ref="H68:H123" si="5">PI()*(G68*G68)*E68</f>
        <v>106459.96529465519</v>
      </c>
      <c r="I68" s="8">
        <f t="shared" si="3"/>
        <v>1.0645996529465519E-7</v>
      </c>
      <c r="J68" s="8">
        <f t="shared" ref="J68:J123" si="6">I68*(1.1)</f>
        <v>1.1710596182412071E-7</v>
      </c>
      <c r="K68">
        <f>AVERAGE(J57:J68)</f>
        <v>5.679606813529564E-7</v>
      </c>
      <c r="L68">
        <f>AVERAGE(J57:J68)</f>
        <v>5.679606813529564E-7</v>
      </c>
      <c r="M68">
        <f>AVERAGE(I57,I58,I59,I63,I64,)</f>
        <v>5.903887528027388E-7</v>
      </c>
      <c r="N68">
        <f>AVERAGE(J57,J58,J59,J63,J64)</f>
        <v>7.7931315369961518E-7</v>
      </c>
    </row>
    <row r="69" spans="1:14" x14ac:dyDescent="0.2">
      <c r="A69" s="9">
        <v>408</v>
      </c>
      <c r="B69" s="9">
        <v>1</v>
      </c>
      <c r="C69" s="9" t="s">
        <v>15</v>
      </c>
      <c r="D69" s="9" t="s">
        <v>16</v>
      </c>
      <c r="E69" s="9">
        <v>2287.2040000000002</v>
      </c>
      <c r="F69" s="9">
        <v>22.841000000000001</v>
      </c>
      <c r="G69" s="9">
        <f t="shared" si="4"/>
        <v>11.420500000000001</v>
      </c>
      <c r="H69" s="9">
        <f t="shared" si="5"/>
        <v>937184.31357433659</v>
      </c>
      <c r="I69" s="9">
        <f t="shared" ref="I69:I123" si="7">0.000000000001*(H69)</f>
        <v>9.3718431357433657E-7</v>
      </c>
      <c r="J69" s="9">
        <f t="shared" si="6"/>
        <v>1.0309027449317703E-6</v>
      </c>
    </row>
    <row r="70" spans="1:14" x14ac:dyDescent="0.2">
      <c r="A70" s="9"/>
      <c r="B70" s="9">
        <v>2</v>
      </c>
      <c r="C70" s="9" t="s">
        <v>15</v>
      </c>
      <c r="D70" s="9" t="s">
        <v>16</v>
      </c>
      <c r="E70" s="9">
        <v>1017.245</v>
      </c>
      <c r="F70" s="9">
        <v>21.71</v>
      </c>
      <c r="G70" s="9">
        <f t="shared" si="4"/>
        <v>10.855</v>
      </c>
      <c r="H70" s="9">
        <f t="shared" si="5"/>
        <v>376560.78629275324</v>
      </c>
      <c r="I70" s="9">
        <f t="shared" si="7"/>
        <v>3.7656078629275325E-7</v>
      </c>
      <c r="J70" s="9">
        <f t="shared" si="6"/>
        <v>4.1421686492202863E-7</v>
      </c>
    </row>
    <row r="71" spans="1:14" x14ac:dyDescent="0.2">
      <c r="A71" s="9"/>
      <c r="B71" s="9">
        <v>3</v>
      </c>
      <c r="C71" s="9" t="s">
        <v>15</v>
      </c>
      <c r="D71" s="9" t="s">
        <v>16</v>
      </c>
      <c r="E71" s="9">
        <v>1518.9110000000001</v>
      </c>
      <c r="F71" s="9">
        <v>12.403</v>
      </c>
      <c r="G71" s="9">
        <f t="shared" si="4"/>
        <v>6.2015000000000002</v>
      </c>
      <c r="H71" s="9">
        <f t="shared" si="5"/>
        <v>183516.74433517622</v>
      </c>
      <c r="I71" s="9">
        <f t="shared" si="7"/>
        <v>1.8351674433517622E-7</v>
      </c>
      <c r="J71" s="9">
        <f t="shared" si="6"/>
        <v>2.0186841876869386E-7</v>
      </c>
    </row>
    <row r="72" spans="1:14" x14ac:dyDescent="0.2">
      <c r="A72" s="9"/>
      <c r="B72" s="9">
        <v>4</v>
      </c>
      <c r="C72" s="9" t="s">
        <v>15</v>
      </c>
      <c r="D72" s="9" t="s">
        <v>16</v>
      </c>
      <c r="E72" s="9">
        <v>1919.6210000000001</v>
      </c>
      <c r="F72" s="9">
        <v>21.141999999999999</v>
      </c>
      <c r="G72" s="9">
        <f t="shared" si="4"/>
        <v>10.571</v>
      </c>
      <c r="H72" s="9">
        <f t="shared" si="5"/>
        <v>673903.18768360175</v>
      </c>
      <c r="I72" s="9">
        <f t="shared" si="7"/>
        <v>6.7390318768360169E-7</v>
      </c>
      <c r="J72" s="9">
        <f t="shared" si="6"/>
        <v>7.4129350645196191E-7</v>
      </c>
    </row>
    <row r="73" spans="1:14" x14ac:dyDescent="0.2">
      <c r="A73" s="9"/>
      <c r="B73" s="9">
        <v>5</v>
      </c>
      <c r="C73" s="9" t="s">
        <v>15</v>
      </c>
      <c r="D73" s="9" t="s">
        <v>16</v>
      </c>
      <c r="E73" s="9">
        <v>1446.213</v>
      </c>
      <c r="F73" s="9">
        <v>19.361000000000001</v>
      </c>
      <c r="G73" s="9">
        <f t="shared" si="4"/>
        <v>9.6805000000000003</v>
      </c>
      <c r="H73" s="9">
        <f t="shared" si="5"/>
        <v>425772.6027282112</v>
      </c>
      <c r="I73" s="9">
        <f t="shared" si="7"/>
        <v>4.2577260272821121E-7</v>
      </c>
      <c r="J73" s="9">
        <f t="shared" si="6"/>
        <v>4.6834986300103239E-7</v>
      </c>
    </row>
    <row r="74" spans="1:14" x14ac:dyDescent="0.2">
      <c r="A74" s="9"/>
      <c r="B74" s="9">
        <v>6</v>
      </c>
      <c r="C74" s="9" t="s">
        <v>15</v>
      </c>
      <c r="D74" s="9" t="s">
        <v>16</v>
      </c>
      <c r="E74" s="9">
        <v>2048.8969999999999</v>
      </c>
      <c r="F74" s="9">
        <v>17.847999999999999</v>
      </c>
      <c r="G74" s="9">
        <f t="shared" si="4"/>
        <v>8.9239999999999995</v>
      </c>
      <c r="H74" s="9">
        <f t="shared" si="5"/>
        <v>512612.4176955616</v>
      </c>
      <c r="I74" s="9">
        <f t="shared" si="7"/>
        <v>5.1261241769556155E-7</v>
      </c>
      <c r="J74" s="9">
        <f t="shared" si="6"/>
        <v>5.6387365946511772E-7</v>
      </c>
    </row>
    <row r="75" spans="1:14" x14ac:dyDescent="0.2">
      <c r="A75" s="9"/>
      <c r="B75" s="9">
        <v>7</v>
      </c>
      <c r="C75" s="9" t="s">
        <v>15</v>
      </c>
      <c r="D75" s="9" t="s">
        <v>16</v>
      </c>
      <c r="E75" s="9">
        <v>2086.623</v>
      </c>
      <c r="F75" s="9">
        <v>20.084</v>
      </c>
      <c r="G75" s="9">
        <f t="shared" si="4"/>
        <v>10.042</v>
      </c>
      <c r="H75" s="9">
        <f t="shared" si="5"/>
        <v>661049.98071431927</v>
      </c>
      <c r="I75" s="9">
        <f t="shared" si="7"/>
        <v>6.6104998071431923E-7</v>
      </c>
      <c r="J75" s="9">
        <f t="shared" si="6"/>
        <v>7.2715497878575123E-7</v>
      </c>
    </row>
    <row r="76" spans="1:14" x14ac:dyDescent="0.2">
      <c r="A76" s="9"/>
      <c r="B76" s="9">
        <v>8</v>
      </c>
      <c r="C76" s="9" t="s">
        <v>15</v>
      </c>
      <c r="D76" s="9" t="s">
        <v>16</v>
      </c>
      <c r="E76" s="9">
        <v>1846.4549999999999</v>
      </c>
      <c r="F76" s="9">
        <v>19.152000000000001</v>
      </c>
      <c r="G76" s="9">
        <f t="shared" si="4"/>
        <v>9.5760000000000005</v>
      </c>
      <c r="H76" s="9">
        <f t="shared" si="5"/>
        <v>531932.92839266604</v>
      </c>
      <c r="I76" s="9">
        <f t="shared" si="7"/>
        <v>5.31932928392666E-7</v>
      </c>
      <c r="J76" s="9">
        <f t="shared" si="6"/>
        <v>5.8512622123193261E-7</v>
      </c>
      <c r="K76">
        <f>AVERAGE(J69:J76)</f>
        <v>5.9159828219478612E-7</v>
      </c>
      <c r="L76">
        <f>AVERAGE(J69:J76)</f>
        <v>5.9159828219478612E-7</v>
      </c>
      <c r="M76">
        <f>AVERAGE(I69:I76)</f>
        <v>5.3781662017707817E-7</v>
      </c>
      <c r="N76">
        <f>AVERAGE(J69:J76)</f>
        <v>5.9159828219478612E-7</v>
      </c>
    </row>
    <row r="77" spans="1:14" x14ac:dyDescent="0.2">
      <c r="A77" s="10">
        <v>409</v>
      </c>
      <c r="B77" s="10">
        <v>1</v>
      </c>
      <c r="C77" s="10" t="s">
        <v>15</v>
      </c>
      <c r="D77" s="10" t="s">
        <v>16</v>
      </c>
      <c r="E77" s="10">
        <v>2011.3130000000001</v>
      </c>
      <c r="F77" s="10">
        <v>17.588000000000001</v>
      </c>
      <c r="G77" s="10">
        <f t="shared" si="4"/>
        <v>8.7940000000000005</v>
      </c>
      <c r="H77" s="10">
        <f t="shared" si="5"/>
        <v>488655.12265194859</v>
      </c>
      <c r="I77" s="10">
        <f t="shared" si="7"/>
        <v>4.8865512265194858E-7</v>
      </c>
      <c r="J77" s="10">
        <f t="shared" si="6"/>
        <v>5.3752063491714349E-7</v>
      </c>
    </row>
    <row r="78" spans="1:14" x14ac:dyDescent="0.2">
      <c r="A78" s="10"/>
      <c r="B78" s="10">
        <v>2</v>
      </c>
      <c r="C78" s="10" t="s">
        <v>15</v>
      </c>
      <c r="D78" s="10" t="s">
        <v>16</v>
      </c>
      <c r="E78" s="10">
        <v>2203.5390000000002</v>
      </c>
      <c r="F78" s="10">
        <v>22.398</v>
      </c>
      <c r="G78" s="10">
        <f t="shared" si="4"/>
        <v>11.199</v>
      </c>
      <c r="H78" s="10">
        <f t="shared" si="5"/>
        <v>868218.63562970993</v>
      </c>
      <c r="I78" s="10">
        <f t="shared" si="7"/>
        <v>8.6821863562970986E-7</v>
      </c>
      <c r="J78" s="10">
        <f t="shared" si="6"/>
        <v>9.5504049919268095E-7</v>
      </c>
    </row>
    <row r="79" spans="1:14" x14ac:dyDescent="0.2">
      <c r="A79" s="10"/>
      <c r="B79" s="10">
        <v>3</v>
      </c>
      <c r="C79" s="10" t="s">
        <v>15</v>
      </c>
      <c r="D79" s="10" t="s">
        <v>16</v>
      </c>
      <c r="E79" s="10">
        <v>1744.3409999999999</v>
      </c>
      <c r="F79" s="10">
        <v>17.465</v>
      </c>
      <c r="G79" s="10">
        <f t="shared" si="4"/>
        <v>8.7324999999999999</v>
      </c>
      <c r="H79" s="10">
        <f t="shared" si="5"/>
        <v>417886.60471851507</v>
      </c>
      <c r="I79" s="10">
        <f t="shared" si="7"/>
        <v>4.1788660471851508E-7</v>
      </c>
      <c r="J79" s="10">
        <f t="shared" si="6"/>
        <v>4.5967526519036661E-7</v>
      </c>
    </row>
    <row r="80" spans="1:14" x14ac:dyDescent="0.2">
      <c r="A80" s="10"/>
      <c r="B80" s="10">
        <v>4</v>
      </c>
      <c r="C80" s="10" t="s">
        <v>15</v>
      </c>
      <c r="D80" s="10" t="s">
        <v>16</v>
      </c>
      <c r="E80" s="10">
        <v>1927.925</v>
      </c>
      <c r="F80" s="10">
        <v>18.739999999999998</v>
      </c>
      <c r="G80" s="10">
        <f t="shared" si="4"/>
        <v>9.3699999999999992</v>
      </c>
      <c r="H80" s="10">
        <f t="shared" si="5"/>
        <v>531764.31452325871</v>
      </c>
      <c r="I80" s="10">
        <f t="shared" si="7"/>
        <v>5.317643145232587E-7</v>
      </c>
      <c r="J80" s="10">
        <f t="shared" si="6"/>
        <v>5.8494074597558459E-7</v>
      </c>
    </row>
    <row r="81" spans="1:14" x14ac:dyDescent="0.2">
      <c r="A81" s="10"/>
      <c r="B81" s="10">
        <v>5</v>
      </c>
      <c r="C81" s="10" t="s">
        <v>15</v>
      </c>
      <c r="D81" s="10" t="s">
        <v>16</v>
      </c>
      <c r="E81" s="10">
        <v>2463.732</v>
      </c>
      <c r="F81" s="10">
        <v>19.164999999999999</v>
      </c>
      <c r="G81" s="10">
        <f t="shared" si="4"/>
        <v>9.5824999999999996</v>
      </c>
      <c r="H81" s="10">
        <f t="shared" si="5"/>
        <v>710724.0192825821</v>
      </c>
      <c r="I81" s="10">
        <f t="shared" si="7"/>
        <v>7.1072401928258207E-7</v>
      </c>
      <c r="J81" s="10">
        <f t="shared" si="6"/>
        <v>7.8179642121084038E-7</v>
      </c>
    </row>
    <row r="82" spans="1:14" x14ac:dyDescent="0.2">
      <c r="A82" s="10"/>
      <c r="B82" s="10">
        <v>6</v>
      </c>
      <c r="C82" s="10" t="s">
        <v>15</v>
      </c>
      <c r="D82" s="10" t="s">
        <v>16</v>
      </c>
      <c r="E82" s="10">
        <v>2108.1640000000002</v>
      </c>
      <c r="F82" s="10">
        <v>19.989000000000001</v>
      </c>
      <c r="G82" s="10">
        <f t="shared" si="4"/>
        <v>9.9945000000000004</v>
      </c>
      <c r="H82" s="10">
        <f t="shared" si="5"/>
        <v>661570.92466292577</v>
      </c>
      <c r="I82" s="10">
        <f t="shared" si="7"/>
        <v>6.6157092466292571E-7</v>
      </c>
      <c r="J82" s="10">
        <f t="shared" si="6"/>
        <v>7.2772801712921829E-7</v>
      </c>
    </row>
    <row r="83" spans="1:14" x14ac:dyDescent="0.2">
      <c r="A83" s="10"/>
      <c r="B83" s="10">
        <v>7</v>
      </c>
      <c r="C83" s="10" t="s">
        <v>15</v>
      </c>
      <c r="D83" s="10" t="s">
        <v>16</v>
      </c>
      <c r="E83" s="10">
        <v>1701.489</v>
      </c>
      <c r="F83" s="10">
        <v>19.959</v>
      </c>
      <c r="G83" s="10">
        <f t="shared" si="4"/>
        <v>9.9794999999999998</v>
      </c>
      <c r="H83" s="10">
        <f t="shared" si="5"/>
        <v>532349.17266412335</v>
      </c>
      <c r="I83" s="10">
        <f t="shared" si="7"/>
        <v>5.3234917266412332E-7</v>
      </c>
      <c r="J83" s="10">
        <f t="shared" si="6"/>
        <v>5.8558408993053572E-7</v>
      </c>
    </row>
    <row r="84" spans="1:14" x14ac:dyDescent="0.2">
      <c r="A84" s="10"/>
      <c r="B84" s="10">
        <v>8</v>
      </c>
      <c r="C84" s="10" t="s">
        <v>15</v>
      </c>
      <c r="D84" s="10" t="s">
        <v>16</v>
      </c>
      <c r="E84" s="10">
        <v>2400.4349999999999</v>
      </c>
      <c r="F84" s="10">
        <v>20.033000000000001</v>
      </c>
      <c r="G84" s="10">
        <f t="shared" si="4"/>
        <v>10.016500000000001</v>
      </c>
      <c r="H84" s="10">
        <f t="shared" si="5"/>
        <v>756609.54158794484</v>
      </c>
      <c r="I84" s="10">
        <f t="shared" si="7"/>
        <v>7.5660954158794481E-7</v>
      </c>
      <c r="J84" s="10">
        <f t="shared" si="6"/>
        <v>8.3227049574673935E-7</v>
      </c>
    </row>
    <row r="85" spans="1:14" x14ac:dyDescent="0.2">
      <c r="A85" s="10"/>
      <c r="B85" s="10">
        <v>9</v>
      </c>
      <c r="C85" s="10" t="s">
        <v>15</v>
      </c>
      <c r="D85" s="10" t="s">
        <v>16</v>
      </c>
      <c r="E85" s="10">
        <v>1782.1</v>
      </c>
      <c r="F85" s="10">
        <v>18.654</v>
      </c>
      <c r="G85" s="10">
        <f t="shared" si="4"/>
        <v>9.327</v>
      </c>
      <c r="H85" s="10">
        <f t="shared" si="5"/>
        <v>487041.41938395944</v>
      </c>
      <c r="I85" s="10">
        <f t="shared" si="7"/>
        <v>4.8704141938395946E-7</v>
      </c>
      <c r="J85" s="10">
        <f t="shared" si="6"/>
        <v>5.3574556132235544E-7</v>
      </c>
    </row>
    <row r="86" spans="1:14" x14ac:dyDescent="0.2">
      <c r="A86" s="10"/>
      <c r="B86" s="10">
        <v>10</v>
      </c>
      <c r="C86" s="10" t="s">
        <v>15</v>
      </c>
      <c r="D86" s="10" t="s">
        <v>16</v>
      </c>
      <c r="E86" s="10">
        <v>2608.7399999999998</v>
      </c>
      <c r="F86" s="10">
        <v>24.544</v>
      </c>
      <c r="G86" s="10">
        <f t="shared" si="4"/>
        <v>12.272</v>
      </c>
      <c r="H86" s="10">
        <f t="shared" si="5"/>
        <v>1234273.3819876146</v>
      </c>
      <c r="I86" s="10">
        <f t="shared" si="7"/>
        <v>1.2342733819876145E-6</v>
      </c>
      <c r="J86" s="10">
        <f t="shared" si="6"/>
        <v>1.3577007201863761E-6</v>
      </c>
    </row>
    <row r="87" spans="1:14" x14ac:dyDescent="0.2">
      <c r="A87" s="10"/>
      <c r="B87" s="10">
        <v>11</v>
      </c>
      <c r="C87" s="10" t="s">
        <v>15</v>
      </c>
      <c r="D87" s="10" t="s">
        <v>16</v>
      </c>
      <c r="E87" s="10">
        <v>1708.8820000000001</v>
      </c>
      <c r="F87" s="10">
        <v>17.72</v>
      </c>
      <c r="G87" s="10">
        <f t="shared" si="4"/>
        <v>8.86</v>
      </c>
      <c r="H87" s="10">
        <f t="shared" si="5"/>
        <v>421433.826814114</v>
      </c>
      <c r="I87" s="10">
        <f t="shared" si="7"/>
        <v>4.2143382681411401E-7</v>
      </c>
      <c r="J87" s="10">
        <f t="shared" si="6"/>
        <v>4.6357720949552546E-7</v>
      </c>
      <c r="K87">
        <f>AVERAGE(I77:I87)</f>
        <v>6.4641154217333588E-7</v>
      </c>
      <c r="L87">
        <f>AVERAGE(J77:J87)</f>
        <v>7.1105269639066959E-7</v>
      </c>
      <c r="M87">
        <f>AVERAGE(I77:I87)</f>
        <v>6.4641154217333588E-7</v>
      </c>
      <c r="N87">
        <f>AVERAGE(J77:J87)</f>
        <v>7.1105269639066959E-7</v>
      </c>
    </row>
    <row r="88" spans="1:14" x14ac:dyDescent="0.2">
      <c r="A88" s="3">
        <v>413</v>
      </c>
      <c r="B88" s="3">
        <v>1</v>
      </c>
      <c r="C88" s="3" t="s">
        <v>15</v>
      </c>
      <c r="D88" s="3" t="s">
        <v>16</v>
      </c>
      <c r="E88" s="3">
        <v>2247.3090000000002</v>
      </c>
      <c r="F88" s="3">
        <v>25.849</v>
      </c>
      <c r="G88" s="3">
        <f t="shared" si="4"/>
        <v>12.9245</v>
      </c>
      <c r="H88" s="3">
        <f t="shared" si="5"/>
        <v>1179343.0865649425</v>
      </c>
      <c r="I88" s="3">
        <f t="shared" si="7"/>
        <v>1.1793430865649425E-6</v>
      </c>
      <c r="J88" s="3">
        <f t="shared" si="6"/>
        <v>1.2972773952214368E-6</v>
      </c>
    </row>
    <row r="89" spans="1:14" x14ac:dyDescent="0.2">
      <c r="A89" s="3"/>
      <c r="B89" s="3">
        <v>2</v>
      </c>
      <c r="C89" s="3" t="s">
        <v>15</v>
      </c>
      <c r="D89" s="3" t="s">
        <v>16</v>
      </c>
      <c r="E89" s="3">
        <v>1612.702</v>
      </c>
      <c r="F89" s="3">
        <v>20.838999999999999</v>
      </c>
      <c r="G89" s="3">
        <f t="shared" si="4"/>
        <v>10.419499999999999</v>
      </c>
      <c r="H89" s="3">
        <f t="shared" si="5"/>
        <v>550044.40980523755</v>
      </c>
      <c r="I89" s="3">
        <f t="shared" si="7"/>
        <v>5.5004440980523756E-7</v>
      </c>
      <c r="J89" s="3">
        <f t="shared" si="6"/>
        <v>6.0504885078576133E-7</v>
      </c>
    </row>
    <row r="90" spans="1:14" x14ac:dyDescent="0.2">
      <c r="A90" s="3"/>
      <c r="B90" s="3">
        <v>3</v>
      </c>
      <c r="C90" s="3" t="s">
        <v>15</v>
      </c>
      <c r="D90" s="3" t="s">
        <v>16</v>
      </c>
      <c r="E90" s="3">
        <v>2169.1460000000002</v>
      </c>
      <c r="F90" s="3">
        <v>21.241</v>
      </c>
      <c r="G90" s="3">
        <f t="shared" si="4"/>
        <v>10.6205</v>
      </c>
      <c r="H90" s="3">
        <f t="shared" si="5"/>
        <v>768649.91511427891</v>
      </c>
      <c r="I90" s="3">
        <f t="shared" si="7"/>
        <v>7.6864991511427888E-7</v>
      </c>
      <c r="J90" s="3">
        <f t="shared" si="6"/>
        <v>8.455149066257068E-7</v>
      </c>
    </row>
    <row r="91" spans="1:14" x14ac:dyDescent="0.2">
      <c r="A91" s="3"/>
      <c r="B91" s="3">
        <v>4</v>
      </c>
      <c r="C91" s="3" t="s">
        <v>15</v>
      </c>
      <c r="D91" s="3" t="s">
        <v>34</v>
      </c>
      <c r="E91" s="3">
        <v>2110.1190000000001</v>
      </c>
      <c r="F91" s="3">
        <v>22</v>
      </c>
      <c r="G91" s="3">
        <f t="shared" si="4"/>
        <v>11</v>
      </c>
      <c r="H91" s="3">
        <f t="shared" si="5"/>
        <v>802125.25618062925</v>
      </c>
      <c r="I91" s="3">
        <f t="shared" si="7"/>
        <v>8.0212525618062919E-7</v>
      </c>
      <c r="J91" s="3">
        <f t="shared" si="6"/>
        <v>8.8233778179869219E-7</v>
      </c>
    </row>
    <row r="92" spans="1:14" x14ac:dyDescent="0.2">
      <c r="A92" s="3"/>
      <c r="B92" s="3">
        <v>5</v>
      </c>
      <c r="C92" s="3" t="s">
        <v>15</v>
      </c>
      <c r="D92" s="3" t="s">
        <v>16</v>
      </c>
      <c r="E92" s="3">
        <v>1865.423</v>
      </c>
      <c r="F92" s="3">
        <v>19.52</v>
      </c>
      <c r="G92" s="3">
        <f>0.5*F92</f>
        <v>9.76</v>
      </c>
      <c r="H92" s="3">
        <f>PI()*(G92*G92)*E92</f>
        <v>558247.56213257951</v>
      </c>
      <c r="I92" s="3">
        <f t="shared" si="7"/>
        <v>5.5824756213257946E-7</v>
      </c>
      <c r="J92" s="3">
        <f t="shared" si="6"/>
        <v>6.1407231834583745E-7</v>
      </c>
    </row>
    <row r="93" spans="1:14" x14ac:dyDescent="0.2">
      <c r="A93" s="3"/>
      <c r="B93" s="3">
        <v>6</v>
      </c>
      <c r="C93" s="3" t="s">
        <v>15</v>
      </c>
      <c r="D93" s="3" t="s">
        <v>16</v>
      </c>
      <c r="E93" s="3">
        <v>2200.9119999999998</v>
      </c>
      <c r="F93" s="3">
        <v>23.9</v>
      </c>
      <c r="G93" s="3">
        <f t="shared" si="4"/>
        <v>11.95</v>
      </c>
      <c r="H93" s="3">
        <f t="shared" si="5"/>
        <v>987389.17489520577</v>
      </c>
      <c r="I93" s="3">
        <f t="shared" si="7"/>
        <v>9.873891748952058E-7</v>
      </c>
      <c r="J93" s="3">
        <f t="shared" si="6"/>
        <v>1.0861280923847265E-6</v>
      </c>
    </row>
    <row r="94" spans="1:14" x14ac:dyDescent="0.2">
      <c r="A94" s="3"/>
      <c r="B94" s="3">
        <v>7</v>
      </c>
      <c r="C94" s="3" t="s">
        <v>15</v>
      </c>
      <c r="D94" s="3" t="s">
        <v>16</v>
      </c>
      <c r="E94" s="3">
        <v>1690.884</v>
      </c>
      <c r="F94" s="3">
        <v>22.096</v>
      </c>
      <c r="G94" s="3">
        <f t="shared" si="4"/>
        <v>11.048</v>
      </c>
      <c r="H94" s="3">
        <f t="shared" si="5"/>
        <v>648382.10265819205</v>
      </c>
      <c r="I94" s="3">
        <f t="shared" si="7"/>
        <v>6.4838210265819202E-7</v>
      </c>
      <c r="J94" s="3">
        <f t="shared" si="6"/>
        <v>7.132203129240113E-7</v>
      </c>
    </row>
    <row r="95" spans="1:14" x14ac:dyDescent="0.2">
      <c r="A95" s="3"/>
      <c r="B95" s="3">
        <v>8</v>
      </c>
      <c r="C95" s="3" t="s">
        <v>15</v>
      </c>
      <c r="D95" s="3" t="s">
        <v>16</v>
      </c>
      <c r="E95" s="3">
        <v>1754.5540000000001</v>
      </c>
      <c r="F95" s="3">
        <v>20.667000000000002</v>
      </c>
      <c r="G95" s="3">
        <f t="shared" si="4"/>
        <v>10.333500000000001</v>
      </c>
      <c r="H95" s="3">
        <f t="shared" si="5"/>
        <v>588588.12985610357</v>
      </c>
      <c r="I95" s="3">
        <f t="shared" si="7"/>
        <v>5.8858812985610361E-7</v>
      </c>
      <c r="J95" s="3">
        <f t="shared" si="6"/>
        <v>6.4744694284171397E-7</v>
      </c>
    </row>
    <row r="96" spans="1:14" x14ac:dyDescent="0.2">
      <c r="A96" s="3"/>
      <c r="B96" s="3">
        <v>9</v>
      </c>
      <c r="C96" s="3" t="s">
        <v>15</v>
      </c>
      <c r="D96" s="3" t="s">
        <v>16</v>
      </c>
      <c r="E96" s="3">
        <v>1962.1949999999999</v>
      </c>
      <c r="F96" s="3">
        <v>21.93</v>
      </c>
      <c r="G96" s="3">
        <f t="shared" si="4"/>
        <v>10.965</v>
      </c>
      <c r="H96" s="3">
        <f t="shared" si="5"/>
        <v>741155.4550418756</v>
      </c>
      <c r="I96" s="3">
        <f t="shared" si="7"/>
        <v>7.4115545504187559E-7</v>
      </c>
      <c r="J96" s="3">
        <f t="shared" si="6"/>
        <v>8.1527100054606318E-7</v>
      </c>
    </row>
    <row r="97" spans="1:14" x14ac:dyDescent="0.2">
      <c r="A97" s="3"/>
      <c r="B97" s="3">
        <v>10</v>
      </c>
      <c r="C97" s="3" t="s">
        <v>15</v>
      </c>
      <c r="D97" s="3" t="s">
        <v>16</v>
      </c>
      <c r="E97" s="3">
        <v>2347.8789999999999</v>
      </c>
      <c r="F97" s="3">
        <v>20.803000000000001</v>
      </c>
      <c r="G97" s="3">
        <f t="shared" si="4"/>
        <v>10.4015</v>
      </c>
      <c r="H97" s="3">
        <f t="shared" si="5"/>
        <v>798026.90011600149</v>
      </c>
      <c r="I97" s="3">
        <f t="shared" si="7"/>
        <v>7.9802690011600146E-7</v>
      </c>
      <c r="J97" s="3">
        <f t="shared" si="6"/>
        <v>8.7782959012760166E-7</v>
      </c>
      <c r="K97">
        <f>AVERAGE(I88:I97)</f>
        <v>7.6219519923650466E-7</v>
      </c>
      <c r="L97">
        <f>AVERAGE(J88:J97)</f>
        <v>8.384147191601551E-7</v>
      </c>
      <c r="M97">
        <f>AVERAGE(I88,I89,I90,I92,I93,I94,I95,I96,I97)</f>
        <v>7.5775852624271293E-7</v>
      </c>
      <c r="N97">
        <f>AVERAGE(J88,J89,J90,J92,J93,J94,J95,J96,J97)</f>
        <v>8.335343788669843E-7</v>
      </c>
    </row>
    <row r="98" spans="1:14" x14ac:dyDescent="0.2">
      <c r="A98" s="11">
        <v>414</v>
      </c>
      <c r="B98" s="11">
        <v>1</v>
      </c>
      <c r="C98" s="11" t="s">
        <v>15</v>
      </c>
      <c r="D98" s="11" t="s">
        <v>16</v>
      </c>
      <c r="E98" s="11">
        <v>2526.4290000000001</v>
      </c>
      <c r="F98" s="11">
        <v>16.190000000000001</v>
      </c>
      <c r="G98" s="11">
        <f t="shared" si="4"/>
        <v>8.0950000000000006</v>
      </c>
      <c r="H98" s="11">
        <f t="shared" si="5"/>
        <v>520104.57823523157</v>
      </c>
      <c r="I98" s="11">
        <f t="shared" si="7"/>
        <v>5.2010457823523152E-7</v>
      </c>
      <c r="J98" s="11">
        <f t="shared" si="6"/>
        <v>5.7211503605875477E-7</v>
      </c>
    </row>
    <row r="99" spans="1:14" x14ac:dyDescent="0.2">
      <c r="A99" s="11"/>
      <c r="B99" s="11">
        <v>2</v>
      </c>
      <c r="C99" s="11" t="s">
        <v>15</v>
      </c>
      <c r="D99" s="11" t="s">
        <v>16</v>
      </c>
      <c r="E99" s="11">
        <v>1981.1959999999999</v>
      </c>
      <c r="F99" s="11">
        <v>20.561</v>
      </c>
      <c r="G99" s="11">
        <f t="shared" si="4"/>
        <v>10.2805</v>
      </c>
      <c r="H99" s="11">
        <f t="shared" si="5"/>
        <v>657818.05606778478</v>
      </c>
      <c r="I99" s="11">
        <f t="shared" si="7"/>
        <v>6.578180560677848E-7</v>
      </c>
      <c r="J99" s="11">
        <f t="shared" si="6"/>
        <v>7.2359986167456335E-7</v>
      </c>
    </row>
    <row r="100" spans="1:14" x14ac:dyDescent="0.2">
      <c r="A100" s="11"/>
      <c r="B100" s="11">
        <v>3</v>
      </c>
      <c r="C100" s="11" t="s">
        <v>15</v>
      </c>
      <c r="D100" s="11" t="s">
        <v>16</v>
      </c>
      <c r="E100" s="11">
        <v>1856.2739999999999</v>
      </c>
      <c r="F100" s="11">
        <v>18.841000000000001</v>
      </c>
      <c r="G100" s="11">
        <f t="shared" si="4"/>
        <v>9.4205000000000005</v>
      </c>
      <c r="H100" s="11">
        <f t="shared" si="5"/>
        <v>517535.16271131579</v>
      </c>
      <c r="I100" s="11">
        <f t="shared" si="7"/>
        <v>5.1753516271131581E-7</v>
      </c>
      <c r="J100" s="11">
        <f t="shared" si="6"/>
        <v>5.6928867898244748E-7</v>
      </c>
    </row>
    <row r="101" spans="1:14" x14ac:dyDescent="0.2">
      <c r="A101" s="11"/>
      <c r="B101" s="11">
        <v>4</v>
      </c>
      <c r="C101" s="11" t="s">
        <v>15</v>
      </c>
      <c r="D101" s="11" t="s">
        <v>16</v>
      </c>
      <c r="E101" s="11">
        <v>1836.366</v>
      </c>
      <c r="F101" s="11">
        <v>16.463999999999999</v>
      </c>
      <c r="G101" s="11">
        <f t="shared" si="4"/>
        <v>8.2319999999999993</v>
      </c>
      <c r="H101" s="11">
        <f t="shared" si="5"/>
        <v>390948.75954852137</v>
      </c>
      <c r="I101" s="11">
        <f t="shared" si="7"/>
        <v>3.9094875954852137E-7</v>
      </c>
      <c r="J101" s="11">
        <f t="shared" si="6"/>
        <v>4.3004363550337353E-7</v>
      </c>
    </row>
    <row r="102" spans="1:14" x14ac:dyDescent="0.2">
      <c r="A102" s="11"/>
      <c r="B102" s="11">
        <v>5</v>
      </c>
      <c r="C102" s="11" t="s">
        <v>15</v>
      </c>
      <c r="D102" s="11" t="s">
        <v>16</v>
      </c>
      <c r="E102" s="11">
        <v>2209.5450000000001</v>
      </c>
      <c r="F102" s="11">
        <v>23.867000000000001</v>
      </c>
      <c r="G102" s="11">
        <f t="shared" si="4"/>
        <v>11.9335</v>
      </c>
      <c r="H102" s="11">
        <f t="shared" si="5"/>
        <v>988526.68735112518</v>
      </c>
      <c r="I102" s="11">
        <f t="shared" si="7"/>
        <v>9.8852668735112509E-7</v>
      </c>
      <c r="J102" s="11">
        <f t="shared" si="6"/>
        <v>1.0873793560862377E-6</v>
      </c>
    </row>
    <row r="103" spans="1:14" x14ac:dyDescent="0.2">
      <c r="A103" s="11"/>
      <c r="B103" s="11">
        <v>6</v>
      </c>
      <c r="C103" s="11" t="s">
        <v>15</v>
      </c>
      <c r="D103" s="11" t="s">
        <v>16</v>
      </c>
      <c r="E103" s="11">
        <v>2006.6079999999999</v>
      </c>
      <c r="F103" s="11">
        <v>20.564</v>
      </c>
      <c r="G103" s="11">
        <f t="shared" si="4"/>
        <v>10.282</v>
      </c>
      <c r="H103" s="11">
        <f t="shared" si="5"/>
        <v>666450.05958785932</v>
      </c>
      <c r="I103" s="11">
        <f t="shared" si="7"/>
        <v>6.6645005958785928E-7</v>
      </c>
      <c r="J103" s="11">
        <f t="shared" si="6"/>
        <v>7.3309506554664522E-7</v>
      </c>
    </row>
    <row r="104" spans="1:14" x14ac:dyDescent="0.2">
      <c r="A104" s="11"/>
      <c r="B104" s="11">
        <v>7</v>
      </c>
      <c r="C104" s="11" t="s">
        <v>15</v>
      </c>
      <c r="D104" s="11" t="s">
        <v>22</v>
      </c>
      <c r="E104" s="11">
        <v>2830.1410000000001</v>
      </c>
      <c r="F104" s="11">
        <v>20.951000000000001</v>
      </c>
      <c r="G104" s="11">
        <f t="shared" si="4"/>
        <v>10.4755</v>
      </c>
      <c r="H104" s="11">
        <f t="shared" si="5"/>
        <v>975680.14685636992</v>
      </c>
      <c r="I104" s="11">
        <f t="shared" si="7"/>
        <v>9.756801468563698E-7</v>
      </c>
      <c r="J104" s="11">
        <f t="shared" si="6"/>
        <v>1.0732481615420069E-6</v>
      </c>
    </row>
    <row r="105" spans="1:14" x14ac:dyDescent="0.2">
      <c r="A105" s="11"/>
      <c r="B105" s="11">
        <v>8</v>
      </c>
      <c r="C105" s="11" t="s">
        <v>15</v>
      </c>
      <c r="D105" s="11" t="s">
        <v>16</v>
      </c>
      <c r="E105" s="11">
        <v>1775.8440000000001</v>
      </c>
      <c r="F105" s="11">
        <v>17.614000000000001</v>
      </c>
      <c r="G105" s="11">
        <f t="shared" si="4"/>
        <v>8.8070000000000004</v>
      </c>
      <c r="H105" s="11">
        <f t="shared" si="5"/>
        <v>432723.69579380722</v>
      </c>
      <c r="I105" s="11">
        <f t="shared" si="7"/>
        <v>4.3272369579380723E-7</v>
      </c>
      <c r="J105" s="11">
        <f t="shared" si="6"/>
        <v>4.7599606537318799E-7</v>
      </c>
    </row>
    <row r="106" spans="1:14" x14ac:dyDescent="0.2">
      <c r="A106" s="11"/>
      <c r="B106" s="11">
        <v>9</v>
      </c>
      <c r="C106" s="11" t="s">
        <v>15</v>
      </c>
      <c r="D106" s="11" t="s">
        <v>16</v>
      </c>
      <c r="E106" s="11">
        <v>2256.3780000000002</v>
      </c>
      <c r="F106" s="11">
        <v>18.405000000000001</v>
      </c>
      <c r="G106" s="11">
        <f t="shared" si="4"/>
        <v>9.2025000000000006</v>
      </c>
      <c r="H106" s="11">
        <f t="shared" si="5"/>
        <v>600306.96407598129</v>
      </c>
      <c r="I106" s="11">
        <f t="shared" si="7"/>
        <v>6.0030696407598124E-7</v>
      </c>
      <c r="J106" s="11">
        <f t="shared" si="6"/>
        <v>6.6033766048357945E-7</v>
      </c>
    </row>
    <row r="107" spans="1:14" x14ac:dyDescent="0.2">
      <c r="A107" s="11"/>
      <c r="B107" s="11">
        <v>10</v>
      </c>
      <c r="C107" s="11" t="s">
        <v>15</v>
      </c>
      <c r="D107" s="11" t="s">
        <v>16</v>
      </c>
      <c r="E107" s="11">
        <v>2469.087</v>
      </c>
      <c r="F107" s="11">
        <v>20.863299999999999</v>
      </c>
      <c r="G107" s="11">
        <f t="shared" si="4"/>
        <v>10.431649999999999</v>
      </c>
      <c r="H107" s="11">
        <f t="shared" si="5"/>
        <v>844096.85113802971</v>
      </c>
      <c r="I107" s="11">
        <f t="shared" si="7"/>
        <v>8.4409685113802974E-7</v>
      </c>
      <c r="J107" s="11">
        <f t="shared" si="6"/>
        <v>9.2850653625183282E-7</v>
      </c>
    </row>
    <row r="108" spans="1:14" x14ac:dyDescent="0.2">
      <c r="A108" s="11"/>
      <c r="B108" s="11">
        <v>11</v>
      </c>
      <c r="C108" s="11" t="s">
        <v>15</v>
      </c>
      <c r="D108" s="11" t="s">
        <v>16</v>
      </c>
      <c r="E108" s="11">
        <v>2286.5320000000002</v>
      </c>
      <c r="F108" s="11">
        <v>17.532</v>
      </c>
      <c r="G108" s="11">
        <f t="shared" si="4"/>
        <v>8.766</v>
      </c>
      <c r="H108" s="11">
        <f t="shared" si="5"/>
        <v>551988.57524878019</v>
      </c>
      <c r="I108" s="11">
        <f t="shared" si="7"/>
        <v>5.5198857524878017E-7</v>
      </c>
      <c r="J108" s="11">
        <f t="shared" si="6"/>
        <v>6.0718743277365822E-7</v>
      </c>
    </row>
    <row r="109" spans="1:14" x14ac:dyDescent="0.2">
      <c r="A109" s="11"/>
      <c r="B109" s="11">
        <v>12</v>
      </c>
      <c r="C109" s="11" t="s">
        <v>15</v>
      </c>
      <c r="D109" s="11" t="s">
        <v>16</v>
      </c>
      <c r="E109" s="11">
        <v>2793.3130000000001</v>
      </c>
      <c r="F109" s="11">
        <v>21.858000000000001</v>
      </c>
      <c r="G109" s="11">
        <f t="shared" si="4"/>
        <v>10.929</v>
      </c>
      <c r="H109" s="11">
        <f t="shared" si="5"/>
        <v>1048166.6252495525</v>
      </c>
      <c r="I109" s="11">
        <f t="shared" si="7"/>
        <v>1.0481666252495526E-6</v>
      </c>
      <c r="J109" s="11">
        <f t="shared" si="6"/>
        <v>1.1529832877745079E-6</v>
      </c>
    </row>
    <row r="110" spans="1:14" x14ac:dyDescent="0.2">
      <c r="A110" s="11"/>
      <c r="B110" s="11">
        <v>13</v>
      </c>
      <c r="C110" s="11" t="s">
        <v>15</v>
      </c>
      <c r="D110" s="11" t="s">
        <v>22</v>
      </c>
      <c r="E110" s="11">
        <v>2578.5949999999998</v>
      </c>
      <c r="F110" s="11">
        <v>18.667000000000002</v>
      </c>
      <c r="G110" s="11">
        <f t="shared" si="4"/>
        <v>9.3335000000000008</v>
      </c>
      <c r="H110" s="11">
        <f t="shared" si="5"/>
        <v>705703.17691306979</v>
      </c>
      <c r="I110" s="11">
        <f t="shared" si="7"/>
        <v>7.0570317691306981E-7</v>
      </c>
      <c r="J110" s="11">
        <f t="shared" si="6"/>
        <v>7.7627349460437683E-7</v>
      </c>
      <c r="K110">
        <f>AVERAGE(I98:I110)</f>
        <v>6.8461917990595593E-7</v>
      </c>
      <c r="L110">
        <f>AVERAGE(J98:J110)</f>
        <v>7.5308109789655174E-7</v>
      </c>
      <c r="M110">
        <f>AVERAGE(I98,I99,I100,I101,I102,I103,I105,I106,I107,I108,I109)</f>
        <v>6.5624236500072634E-7</v>
      </c>
      <c r="N110">
        <f>AVERAGE(J98,J99,J100,J101,J102,J103,J105,J106,J107,J108,J109)</f>
        <v>7.2186660150079891E-7</v>
      </c>
    </row>
    <row r="111" spans="1:14" x14ac:dyDescent="0.2">
      <c r="A111" s="10">
        <v>415</v>
      </c>
      <c r="B111" s="10">
        <v>1</v>
      </c>
      <c r="C111" s="10" t="s">
        <v>15</v>
      </c>
      <c r="D111" s="10" t="s">
        <v>16</v>
      </c>
      <c r="E111" s="10">
        <v>2443.9490000000001</v>
      </c>
      <c r="F111" s="10">
        <v>18.823</v>
      </c>
      <c r="G111" s="10">
        <f t="shared" si="4"/>
        <v>9.4115000000000002</v>
      </c>
      <c r="H111" s="10">
        <f t="shared" si="5"/>
        <v>680079.53262583562</v>
      </c>
      <c r="I111" s="10">
        <f t="shared" si="7"/>
        <v>6.8007953262583562E-7</v>
      </c>
      <c r="J111" s="10">
        <f t="shared" si="6"/>
        <v>7.480874858884192E-7</v>
      </c>
    </row>
    <row r="112" spans="1:14" x14ac:dyDescent="0.2">
      <c r="A112" s="10"/>
      <c r="B112" s="10">
        <v>2</v>
      </c>
      <c r="C112" s="10" t="s">
        <v>15</v>
      </c>
      <c r="D112" s="10" t="s">
        <v>16</v>
      </c>
      <c r="E112" s="10">
        <v>2601.0520000000001</v>
      </c>
      <c r="F112" s="10">
        <v>20.501999999999999</v>
      </c>
      <c r="G112" s="10">
        <f t="shared" si="4"/>
        <v>10.250999999999999</v>
      </c>
      <c r="H112" s="10">
        <f t="shared" si="5"/>
        <v>858680.05293192365</v>
      </c>
      <c r="I112" s="10">
        <f t="shared" si="7"/>
        <v>8.5868005293192364E-7</v>
      </c>
      <c r="J112" s="10">
        <f t="shared" si="6"/>
        <v>9.4454805822511613E-7</v>
      </c>
    </row>
    <row r="113" spans="1:14" x14ac:dyDescent="0.2">
      <c r="A113" s="10"/>
      <c r="B113" s="10">
        <v>3</v>
      </c>
      <c r="C113" s="10" t="s">
        <v>15</v>
      </c>
      <c r="D113" s="10" t="s">
        <v>16</v>
      </c>
      <c r="E113" s="10">
        <v>1803.5640000000001</v>
      </c>
      <c r="F113" s="10">
        <v>18.724</v>
      </c>
      <c r="G113" s="10">
        <f t="shared" si="4"/>
        <v>9.3620000000000001</v>
      </c>
      <c r="H113" s="10">
        <f t="shared" si="5"/>
        <v>496613.70923786843</v>
      </c>
      <c r="I113" s="10">
        <f t="shared" si="7"/>
        <v>4.9661370923786846E-7</v>
      </c>
      <c r="J113" s="10">
        <f t="shared" si="6"/>
        <v>5.4627508016165538E-7</v>
      </c>
    </row>
    <row r="114" spans="1:14" x14ac:dyDescent="0.2">
      <c r="A114" s="10"/>
      <c r="B114" s="10">
        <v>4</v>
      </c>
      <c r="C114" s="10" t="s">
        <v>15</v>
      </c>
      <c r="D114" s="10" t="s">
        <v>16</v>
      </c>
      <c r="E114" s="10">
        <v>1644.453</v>
      </c>
      <c r="F114" s="10">
        <v>20.686</v>
      </c>
      <c r="G114" s="10">
        <f t="shared" si="4"/>
        <v>10.343</v>
      </c>
      <c r="H114" s="10">
        <f t="shared" si="5"/>
        <v>552668.08687626419</v>
      </c>
      <c r="I114" s="10">
        <f t="shared" si="7"/>
        <v>5.5266808687626414E-7</v>
      </c>
      <c r="J114" s="10">
        <f t="shared" si="6"/>
        <v>6.0793489556389057E-7</v>
      </c>
    </row>
    <row r="115" spans="1:14" x14ac:dyDescent="0.2">
      <c r="A115" s="10"/>
      <c r="B115" s="10">
        <v>5</v>
      </c>
      <c r="C115" s="10" t="s">
        <v>15</v>
      </c>
      <c r="D115" s="10" t="s">
        <v>16</v>
      </c>
      <c r="E115" s="10">
        <v>1953.229</v>
      </c>
      <c r="F115" s="10">
        <v>19.617000000000001</v>
      </c>
      <c r="G115" s="10">
        <f t="shared" si="4"/>
        <v>9.8085000000000004</v>
      </c>
      <c r="H115" s="10">
        <f t="shared" si="5"/>
        <v>590348.18077781843</v>
      </c>
      <c r="I115" s="10">
        <f t="shared" si="7"/>
        <v>5.9034818077781845E-7</v>
      </c>
      <c r="J115" s="10">
        <f t="shared" si="6"/>
        <v>6.4938299885560029E-7</v>
      </c>
    </row>
    <row r="116" spans="1:14" x14ac:dyDescent="0.2">
      <c r="A116" s="10"/>
      <c r="B116" s="10">
        <v>6</v>
      </c>
      <c r="C116" s="10" t="s">
        <v>15</v>
      </c>
      <c r="D116" s="10" t="s">
        <v>16</v>
      </c>
      <c r="E116" s="10">
        <v>2186.5549999999998</v>
      </c>
      <c r="F116" s="10">
        <v>17.675000000000001</v>
      </c>
      <c r="G116" s="10">
        <f t="shared" si="4"/>
        <v>8.8375000000000004</v>
      </c>
      <c r="H116" s="10">
        <f t="shared" si="5"/>
        <v>536499.26614081091</v>
      </c>
      <c r="I116" s="10">
        <f t="shared" si="7"/>
        <v>5.3649926614081092E-7</v>
      </c>
      <c r="J116" s="10">
        <f t="shared" si="6"/>
        <v>5.9014919275489208E-7</v>
      </c>
    </row>
    <row r="117" spans="1:14" x14ac:dyDescent="0.2">
      <c r="A117" s="10"/>
      <c r="B117" s="10">
        <v>7</v>
      </c>
      <c r="C117" s="10" t="s">
        <v>15</v>
      </c>
      <c r="D117" s="10" t="s">
        <v>16</v>
      </c>
      <c r="E117" s="10">
        <v>2319.3069999999998</v>
      </c>
      <c r="F117" s="10">
        <v>19.802</v>
      </c>
      <c r="G117" s="10">
        <f t="shared" si="4"/>
        <v>9.9009999999999998</v>
      </c>
      <c r="H117" s="10">
        <f t="shared" si="5"/>
        <v>714276.28715442913</v>
      </c>
      <c r="I117" s="10">
        <f t="shared" si="7"/>
        <v>7.1427628715442908E-7</v>
      </c>
      <c r="J117" s="10">
        <f t="shared" si="6"/>
        <v>7.8570391586987209E-7</v>
      </c>
    </row>
    <row r="118" spans="1:14" x14ac:dyDescent="0.2">
      <c r="A118" s="10"/>
      <c r="B118" s="10">
        <v>8</v>
      </c>
      <c r="C118" s="10" t="s">
        <v>15</v>
      </c>
      <c r="D118" s="10" t="s">
        <v>34</v>
      </c>
      <c r="E118" s="10">
        <v>1630.0419999999999</v>
      </c>
      <c r="F118" s="10">
        <v>14.603</v>
      </c>
      <c r="G118" s="10">
        <f t="shared" si="4"/>
        <v>7.3014999999999999</v>
      </c>
      <c r="H118" s="10">
        <f t="shared" si="5"/>
        <v>273006.41148549953</v>
      </c>
      <c r="I118" s="10">
        <f t="shared" si="7"/>
        <v>2.7300641148549952E-7</v>
      </c>
      <c r="J118" s="10">
        <f t="shared" si="6"/>
        <v>3.003070526340495E-7</v>
      </c>
    </row>
    <row r="119" spans="1:14" x14ac:dyDescent="0.2">
      <c r="A119" s="10"/>
      <c r="B119" s="10">
        <v>9</v>
      </c>
      <c r="C119" s="10" t="s">
        <v>15</v>
      </c>
      <c r="D119" s="10" t="s">
        <v>16</v>
      </c>
      <c r="E119" s="10">
        <v>2270.2379999999998</v>
      </c>
      <c r="F119" s="10">
        <v>17.95</v>
      </c>
      <c r="G119" s="10">
        <f t="shared" si="4"/>
        <v>8.9749999999999996</v>
      </c>
      <c r="H119" s="10">
        <f t="shared" si="5"/>
        <v>574500.18908040505</v>
      </c>
      <c r="I119" s="10">
        <f t="shared" si="7"/>
        <v>5.7450018908040504E-7</v>
      </c>
      <c r="J119" s="10">
        <f t="shared" si="6"/>
        <v>6.3195020798844557E-7</v>
      </c>
    </row>
    <row r="120" spans="1:14" x14ac:dyDescent="0.2">
      <c r="A120" s="10"/>
      <c r="B120" s="10">
        <v>10</v>
      </c>
      <c r="C120" s="10" t="s">
        <v>15</v>
      </c>
      <c r="D120" s="10" t="s">
        <v>16</v>
      </c>
      <c r="E120" s="10">
        <v>2501.6660000000002</v>
      </c>
      <c r="F120" s="10">
        <v>20.155000000000001</v>
      </c>
      <c r="G120" s="10">
        <f t="shared" si="4"/>
        <v>10.077500000000001</v>
      </c>
      <c r="H120" s="10">
        <f t="shared" si="5"/>
        <v>798150.54121416726</v>
      </c>
      <c r="I120" s="10">
        <f t="shared" si="7"/>
        <v>7.9815054121416729E-7</v>
      </c>
      <c r="J120" s="10">
        <f t="shared" si="6"/>
        <v>8.7796559533558411E-7</v>
      </c>
    </row>
    <row r="121" spans="1:14" x14ac:dyDescent="0.2">
      <c r="A121" s="10"/>
      <c r="B121" s="10">
        <v>11</v>
      </c>
      <c r="C121" s="10" t="s">
        <v>15</v>
      </c>
      <c r="D121" s="10" t="s">
        <v>16</v>
      </c>
      <c r="E121" s="10">
        <v>2107.3339999999998</v>
      </c>
      <c r="F121" s="10">
        <v>19.687000000000001</v>
      </c>
      <c r="G121" s="10">
        <f t="shared" si="4"/>
        <v>9.8435000000000006</v>
      </c>
      <c r="H121" s="10">
        <f t="shared" si="5"/>
        <v>641478.84433995769</v>
      </c>
      <c r="I121" s="10">
        <f t="shared" si="7"/>
        <v>6.4147884433995767E-7</v>
      </c>
      <c r="J121" s="10">
        <f t="shared" si="6"/>
        <v>7.0562672877395353E-7</v>
      </c>
    </row>
    <row r="122" spans="1:14" x14ac:dyDescent="0.2">
      <c r="A122" s="10"/>
      <c r="B122" s="10">
        <v>12</v>
      </c>
      <c r="C122" s="10" t="s">
        <v>15</v>
      </c>
      <c r="D122" s="10" t="s">
        <v>16</v>
      </c>
      <c r="E122" s="10">
        <v>1723.7539999999999</v>
      </c>
      <c r="F122" s="10">
        <v>16.367999999999999</v>
      </c>
      <c r="G122" s="10">
        <f t="shared" si="4"/>
        <v>8.1839999999999993</v>
      </c>
      <c r="H122" s="10">
        <f t="shared" si="5"/>
        <v>362707.38736892934</v>
      </c>
      <c r="I122" s="10">
        <f t="shared" si="7"/>
        <v>3.6270738736892932E-7</v>
      </c>
      <c r="J122" s="10">
        <f t="shared" si="6"/>
        <v>3.9897812610582228E-7</v>
      </c>
    </row>
    <row r="123" spans="1:14" x14ac:dyDescent="0.2">
      <c r="A123" s="10"/>
      <c r="B123" s="10">
        <v>13</v>
      </c>
      <c r="C123" s="10" t="s">
        <v>15</v>
      </c>
      <c r="D123" s="10" t="s">
        <v>16</v>
      </c>
      <c r="E123" s="10">
        <v>2031.808</v>
      </c>
      <c r="F123" s="10">
        <v>20.992000000000001</v>
      </c>
      <c r="G123" s="10">
        <f t="shared" si="4"/>
        <v>10.496</v>
      </c>
      <c r="H123" s="10">
        <f t="shared" si="5"/>
        <v>703202.13839568279</v>
      </c>
      <c r="I123" s="10">
        <f t="shared" si="7"/>
        <v>7.0320213839568278E-7</v>
      </c>
      <c r="J123" s="10">
        <f t="shared" si="6"/>
        <v>7.7352235223525108E-7</v>
      </c>
      <c r="K123">
        <f>AVERAGE(I111:I123)</f>
        <v>5.9863158674073793E-7</v>
      </c>
      <c r="L123">
        <f>AVERAGE(J111:J123)</f>
        <v>6.5849474541481175E-7</v>
      </c>
      <c r="M123">
        <f>AVERAGE(I111:I117,I119:I123)</f>
        <v>6.2576701801200786E-7</v>
      </c>
      <c r="N123">
        <f>AVERAGE(J111:J117,J119:J123)</f>
        <v>6.8834371981320851E-7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3"/>
  <sheetViews>
    <sheetView workbookViewId="0">
      <selection activeCell="K152" sqref="K152:L152"/>
    </sheetView>
  </sheetViews>
  <sheetFormatPr baseColWidth="10" defaultColWidth="8.83203125" defaultRowHeight="15" x14ac:dyDescent="0.2"/>
  <sheetData>
    <row r="1" spans="1:12" x14ac:dyDescent="0.2">
      <c r="A1" s="1"/>
      <c r="B1" s="1"/>
      <c r="C1" s="1"/>
      <c r="D1" s="1"/>
      <c r="E1" s="1"/>
      <c r="F1" s="1"/>
      <c r="G1" s="1" t="s">
        <v>0</v>
      </c>
      <c r="H1" s="1"/>
      <c r="I1" s="1"/>
      <c r="J1" s="1" t="s">
        <v>1</v>
      </c>
    </row>
    <row r="2" spans="1:12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18</v>
      </c>
      <c r="K2" s="2" t="s">
        <v>19</v>
      </c>
      <c r="L2" s="2" t="s">
        <v>20</v>
      </c>
    </row>
    <row r="3" spans="1:12" x14ac:dyDescent="0.2">
      <c r="A3" s="10">
        <v>5951</v>
      </c>
      <c r="B3" s="10">
        <v>1</v>
      </c>
      <c r="C3" s="10" t="s">
        <v>21</v>
      </c>
      <c r="D3" s="10" t="s">
        <v>16</v>
      </c>
      <c r="E3" s="10">
        <v>1863.1310000000001</v>
      </c>
      <c r="F3" s="10">
        <v>22.236599999999999</v>
      </c>
      <c r="G3" s="10">
        <f>0.5*F3</f>
        <v>11.1183</v>
      </c>
      <c r="H3" s="10">
        <f>PI()*(G3*G3)*E3</f>
        <v>723552.48784518859</v>
      </c>
      <c r="I3" s="10">
        <f>0.000000000001*(H3)</f>
        <v>7.235524878451886E-7</v>
      </c>
      <c r="J3" s="10">
        <f>I3*(1.1)</f>
        <v>7.9590773662970756E-7</v>
      </c>
    </row>
    <row r="4" spans="1:12" x14ac:dyDescent="0.2">
      <c r="A4" s="10"/>
      <c r="B4" s="10">
        <v>2</v>
      </c>
      <c r="C4" s="10" t="s">
        <v>21</v>
      </c>
      <c r="D4" s="10" t="s">
        <v>16</v>
      </c>
      <c r="E4" s="10">
        <v>1815.712</v>
      </c>
      <c r="F4" s="10">
        <v>21.949000000000002</v>
      </c>
      <c r="G4" s="10">
        <f t="shared" ref="G4:G67" si="0">0.5*F4</f>
        <v>10.974500000000001</v>
      </c>
      <c r="H4" s="10">
        <f t="shared" ref="H4:H67" si="1">PI()*(G4*G4)*E4</f>
        <v>687015.16266592185</v>
      </c>
      <c r="I4" s="10">
        <f t="shared" ref="I4:I67" si="2">0.000000000001*(H4)</f>
        <v>6.8701516266592184E-7</v>
      </c>
      <c r="J4" s="10">
        <f t="shared" ref="J4:J67" si="3">I4*(1.1)</f>
        <v>7.557166789325141E-7</v>
      </c>
    </row>
    <row r="5" spans="1:12" x14ac:dyDescent="0.2">
      <c r="A5" s="10"/>
      <c r="B5" s="10">
        <v>3</v>
      </c>
      <c r="C5" s="10" t="s">
        <v>21</v>
      </c>
      <c r="D5" s="10" t="s">
        <v>16</v>
      </c>
      <c r="E5" s="10">
        <v>1751.8340000000001</v>
      </c>
      <c r="F5" s="10">
        <v>24.033999999999999</v>
      </c>
      <c r="G5" s="10">
        <f t="shared" si="0"/>
        <v>12.016999999999999</v>
      </c>
      <c r="H5" s="10">
        <f t="shared" si="1"/>
        <v>794758.06920416187</v>
      </c>
      <c r="I5" s="10">
        <f t="shared" si="2"/>
        <v>7.9475806920416187E-7</v>
      </c>
      <c r="J5" s="10">
        <f t="shared" si="3"/>
        <v>8.742338761245781E-7</v>
      </c>
    </row>
    <row r="6" spans="1:12" x14ac:dyDescent="0.2">
      <c r="A6" s="10"/>
      <c r="B6" s="10">
        <v>4</v>
      </c>
      <c r="C6" s="10" t="s">
        <v>21</v>
      </c>
      <c r="D6" s="10" t="s">
        <v>16</v>
      </c>
      <c r="E6" s="10">
        <v>2179.6060000000002</v>
      </c>
      <c r="F6" s="10">
        <v>21.823</v>
      </c>
      <c r="G6" s="10">
        <f t="shared" si="0"/>
        <v>10.9115</v>
      </c>
      <c r="H6" s="10">
        <f t="shared" si="1"/>
        <v>815261.21431005804</v>
      </c>
      <c r="I6" s="10">
        <f t="shared" si="2"/>
        <v>8.1526121431005807E-7</v>
      </c>
      <c r="J6" s="10">
        <f t="shared" si="3"/>
        <v>8.9678733574106398E-7</v>
      </c>
    </row>
    <row r="7" spans="1:12" x14ac:dyDescent="0.2">
      <c r="A7" s="10"/>
      <c r="B7" s="10">
        <v>5</v>
      </c>
      <c r="C7" s="10" t="s">
        <v>21</v>
      </c>
      <c r="D7" s="10" t="s">
        <v>16</v>
      </c>
      <c r="E7" s="10">
        <v>1624.3040000000001</v>
      </c>
      <c r="F7" s="10">
        <v>23.728999999999999</v>
      </c>
      <c r="G7" s="10">
        <f t="shared" si="0"/>
        <v>11.8645</v>
      </c>
      <c r="H7" s="10">
        <f t="shared" si="1"/>
        <v>718316.87278319732</v>
      </c>
      <c r="I7" s="10">
        <f t="shared" si="2"/>
        <v>7.1831687278319734E-7</v>
      </c>
      <c r="J7" s="10">
        <f t="shared" si="3"/>
        <v>7.9014856006151718E-7</v>
      </c>
    </row>
    <row r="8" spans="1:12" x14ac:dyDescent="0.2">
      <c r="A8" s="10"/>
      <c r="B8" s="10">
        <v>6</v>
      </c>
      <c r="C8" s="10" t="s">
        <v>21</v>
      </c>
      <c r="D8" s="10" t="s">
        <v>16</v>
      </c>
      <c r="E8" s="10">
        <v>1756.7670000000001</v>
      </c>
      <c r="F8" s="10">
        <v>17.521000000000001</v>
      </c>
      <c r="G8" s="10">
        <f t="shared" si="0"/>
        <v>8.7605000000000004</v>
      </c>
      <c r="H8" s="10">
        <f t="shared" si="1"/>
        <v>423566.71567361924</v>
      </c>
      <c r="I8" s="10">
        <f t="shared" si="2"/>
        <v>4.2356671567361923E-7</v>
      </c>
      <c r="J8" s="10">
        <f t="shared" si="3"/>
        <v>4.6592338724098117E-7</v>
      </c>
    </row>
    <row r="9" spans="1:12" x14ac:dyDescent="0.2">
      <c r="A9" s="10"/>
      <c r="B9" s="10">
        <v>7</v>
      </c>
      <c r="C9" s="10" t="s">
        <v>21</v>
      </c>
      <c r="D9" s="10" t="s">
        <v>16</v>
      </c>
      <c r="E9" s="10">
        <v>2120.9229999999998</v>
      </c>
      <c r="F9" s="10">
        <v>25.16</v>
      </c>
      <c r="G9" s="10">
        <f t="shared" si="0"/>
        <v>12.58</v>
      </c>
      <c r="H9" s="10">
        <f t="shared" si="1"/>
        <v>1054474.4389855282</v>
      </c>
      <c r="I9" s="10">
        <f t="shared" si="2"/>
        <v>1.0544744389855282E-6</v>
      </c>
      <c r="J9" s="10">
        <f t="shared" si="3"/>
        <v>1.1599218828840812E-6</v>
      </c>
    </row>
    <row r="10" spans="1:12" x14ac:dyDescent="0.2">
      <c r="A10" s="10"/>
      <c r="B10" s="10">
        <v>8</v>
      </c>
      <c r="C10" s="10" t="s">
        <v>21</v>
      </c>
      <c r="D10" s="10" t="s">
        <v>16</v>
      </c>
      <c r="E10" s="10">
        <v>1679.454</v>
      </c>
      <c r="F10" s="10">
        <v>19.902000000000001</v>
      </c>
      <c r="G10" s="10">
        <f t="shared" si="0"/>
        <v>9.9510000000000005</v>
      </c>
      <c r="H10" s="10">
        <f t="shared" si="1"/>
        <v>522458.06576372276</v>
      </c>
      <c r="I10" s="10">
        <f t="shared" si="2"/>
        <v>5.2245806576372271E-7</v>
      </c>
      <c r="J10" s="10">
        <f t="shared" si="3"/>
        <v>5.74703872340095E-7</v>
      </c>
    </row>
    <row r="11" spans="1:12" x14ac:dyDescent="0.2">
      <c r="A11" s="10"/>
      <c r="B11" s="10">
        <v>9</v>
      </c>
      <c r="C11" s="10" t="s">
        <v>21</v>
      </c>
      <c r="D11" s="10" t="s">
        <v>16</v>
      </c>
      <c r="E11" s="10">
        <v>1817.1880000000001</v>
      </c>
      <c r="F11" s="10">
        <v>26.835000000000001</v>
      </c>
      <c r="G11" s="10">
        <f t="shared" si="0"/>
        <v>13.4175</v>
      </c>
      <c r="H11" s="10">
        <f t="shared" si="1"/>
        <v>1027762.9101878784</v>
      </c>
      <c r="I11" s="10">
        <f t="shared" si="2"/>
        <v>1.0277629101878783E-6</v>
      </c>
      <c r="J11" s="10">
        <f t="shared" si="3"/>
        <v>1.1305392012066663E-6</v>
      </c>
    </row>
    <row r="12" spans="1:12" x14ac:dyDescent="0.2">
      <c r="A12" s="10"/>
      <c r="B12" s="10">
        <v>10</v>
      </c>
      <c r="C12" s="10" t="s">
        <v>21</v>
      </c>
      <c r="D12" s="10" t="s">
        <v>16</v>
      </c>
      <c r="E12" s="10">
        <v>1925.7739999999999</v>
      </c>
      <c r="F12" s="10">
        <v>22.376000000000001</v>
      </c>
      <c r="G12" s="10">
        <f t="shared" si="0"/>
        <v>11.188000000000001</v>
      </c>
      <c r="H12" s="10">
        <f t="shared" si="1"/>
        <v>757286.31212250155</v>
      </c>
      <c r="I12" s="10">
        <f t="shared" si="2"/>
        <v>7.5728631212250155E-7</v>
      </c>
      <c r="J12" s="10">
        <f t="shared" si="3"/>
        <v>8.3301494333475177E-7</v>
      </c>
    </row>
    <row r="13" spans="1:12" x14ac:dyDescent="0.2">
      <c r="A13" s="10"/>
      <c r="B13" s="10">
        <v>11</v>
      </c>
      <c r="C13" s="10" t="s">
        <v>21</v>
      </c>
      <c r="D13" s="10" t="s">
        <v>16</v>
      </c>
      <c r="E13" s="10">
        <v>2017.884</v>
      </c>
      <c r="F13" s="10">
        <v>23.571999999999999</v>
      </c>
      <c r="G13" s="10">
        <f t="shared" si="0"/>
        <v>11.786</v>
      </c>
      <c r="H13" s="10">
        <f t="shared" si="1"/>
        <v>880600.53098639182</v>
      </c>
      <c r="I13" s="10">
        <f t="shared" si="2"/>
        <v>8.8060053098639178E-7</v>
      </c>
      <c r="J13" s="10">
        <f t="shared" si="3"/>
        <v>9.6866058408503098E-7</v>
      </c>
    </row>
    <row r="14" spans="1:12" x14ac:dyDescent="0.2">
      <c r="A14" s="10"/>
      <c r="B14" s="10">
        <v>12</v>
      </c>
      <c r="C14" s="10" t="s">
        <v>21</v>
      </c>
      <c r="D14" s="10" t="s">
        <v>16</v>
      </c>
      <c r="E14" s="10">
        <v>1894.1959999999999</v>
      </c>
      <c r="F14" s="10">
        <v>24.134</v>
      </c>
      <c r="G14" s="10">
        <f t="shared" si="0"/>
        <v>12.067</v>
      </c>
      <c r="H14" s="10">
        <f t="shared" si="1"/>
        <v>866509.66930567659</v>
      </c>
      <c r="I14" s="10">
        <f t="shared" si="2"/>
        <v>8.6650966930567663E-7</v>
      </c>
      <c r="J14" s="10">
        <f t="shared" si="3"/>
        <v>9.5316063623624434E-7</v>
      </c>
    </row>
    <row r="15" spans="1:12" x14ac:dyDescent="0.2">
      <c r="A15" s="10"/>
      <c r="B15" s="10">
        <v>13</v>
      </c>
      <c r="C15" s="10" t="s">
        <v>21</v>
      </c>
      <c r="D15" s="10" t="s">
        <v>16</v>
      </c>
      <c r="E15" s="10">
        <v>1620.4369999999999</v>
      </c>
      <c r="F15" s="10">
        <v>20.574000000000002</v>
      </c>
      <c r="G15" s="10">
        <f t="shared" si="0"/>
        <v>10.287000000000001</v>
      </c>
      <c r="H15" s="10">
        <f t="shared" si="1"/>
        <v>538715.5397876713</v>
      </c>
      <c r="I15" s="10">
        <f t="shared" si="2"/>
        <v>5.3871553978767125E-7</v>
      </c>
      <c r="J15" s="10">
        <f t="shared" si="3"/>
        <v>5.9258709376643843E-7</v>
      </c>
    </row>
    <row r="16" spans="1:12" x14ac:dyDescent="0.2">
      <c r="A16" s="10"/>
      <c r="B16" s="10">
        <v>14</v>
      </c>
      <c r="C16" s="10" t="s">
        <v>21</v>
      </c>
      <c r="D16" s="10" t="s">
        <v>16</v>
      </c>
      <c r="E16" s="10">
        <v>1708.231</v>
      </c>
      <c r="F16" s="10">
        <v>23.411000000000001</v>
      </c>
      <c r="G16" s="10">
        <f t="shared" si="0"/>
        <v>11.705500000000001</v>
      </c>
      <c r="H16" s="10">
        <f t="shared" si="1"/>
        <v>735320.05367418204</v>
      </c>
      <c r="I16" s="10">
        <f t="shared" si="2"/>
        <v>7.3532005367418198E-7</v>
      </c>
      <c r="J16" s="10">
        <f t="shared" si="3"/>
        <v>8.0885205904160027E-7</v>
      </c>
    </row>
    <row r="17" spans="1:12" x14ac:dyDescent="0.2">
      <c r="A17" s="10"/>
      <c r="B17" s="10">
        <v>15</v>
      </c>
      <c r="C17" s="10" t="s">
        <v>21</v>
      </c>
      <c r="D17" s="10" t="s">
        <v>16</v>
      </c>
      <c r="E17" s="10">
        <v>1758.4639999999999</v>
      </c>
      <c r="F17" s="10">
        <v>20.111999999999998</v>
      </c>
      <c r="G17" s="10">
        <f t="shared" si="0"/>
        <v>10.055999999999999</v>
      </c>
      <c r="H17" s="10">
        <f t="shared" si="1"/>
        <v>558642.38574239798</v>
      </c>
      <c r="I17" s="10">
        <f t="shared" si="2"/>
        <v>5.5864238574239796E-7</v>
      </c>
      <c r="J17" s="10">
        <f t="shared" si="3"/>
        <v>6.1450662431663785E-7</v>
      </c>
    </row>
    <row r="18" spans="1:12" x14ac:dyDescent="0.2">
      <c r="A18" s="10"/>
      <c r="B18" s="10">
        <v>16</v>
      </c>
      <c r="C18" s="10" t="s">
        <v>21</v>
      </c>
      <c r="D18" s="10" t="s">
        <v>16</v>
      </c>
      <c r="E18" s="10">
        <v>1496.923</v>
      </c>
      <c r="F18" s="10">
        <v>21.361999999999998</v>
      </c>
      <c r="G18" s="10">
        <f t="shared" si="0"/>
        <v>10.680999999999999</v>
      </c>
      <c r="H18" s="10">
        <f t="shared" si="1"/>
        <v>536504.24689856626</v>
      </c>
      <c r="I18" s="10">
        <f t="shared" si="2"/>
        <v>5.3650424689856624E-7</v>
      </c>
      <c r="J18" s="10">
        <f t="shared" si="3"/>
        <v>5.9015467158842286E-7</v>
      </c>
    </row>
    <row r="19" spans="1:12" x14ac:dyDescent="0.2">
      <c r="A19" s="10"/>
      <c r="B19" s="10">
        <v>17</v>
      </c>
      <c r="C19" s="10" t="s">
        <v>21</v>
      </c>
      <c r="D19" s="10" t="s">
        <v>16</v>
      </c>
      <c r="E19" s="10">
        <v>1658.7950000000001</v>
      </c>
      <c r="F19" s="10">
        <v>20.885999999999999</v>
      </c>
      <c r="G19" s="10">
        <f t="shared" si="0"/>
        <v>10.443</v>
      </c>
      <c r="H19" s="10">
        <f t="shared" si="1"/>
        <v>568320.27031514514</v>
      </c>
      <c r="I19" s="10">
        <f t="shared" si="2"/>
        <v>5.6832027031514514E-7</v>
      </c>
      <c r="J19" s="10">
        <f t="shared" si="3"/>
        <v>6.251522973466597E-7</v>
      </c>
    </row>
    <row r="20" spans="1:12" x14ac:dyDescent="0.2">
      <c r="A20" s="10"/>
      <c r="B20" s="10">
        <v>18</v>
      </c>
      <c r="C20" s="10" t="s">
        <v>21</v>
      </c>
      <c r="D20" s="10" t="s">
        <v>16</v>
      </c>
      <c r="E20" s="10">
        <v>1611.0319999999999</v>
      </c>
      <c r="F20" s="10">
        <v>22.116</v>
      </c>
      <c r="G20" s="10">
        <f t="shared" si="0"/>
        <v>11.058</v>
      </c>
      <c r="H20" s="10">
        <f t="shared" si="1"/>
        <v>618881.08693521202</v>
      </c>
      <c r="I20" s="10">
        <f t="shared" si="2"/>
        <v>6.1888108693521206E-7</v>
      </c>
      <c r="J20" s="10">
        <f t="shared" si="3"/>
        <v>6.8076919562873336E-7</v>
      </c>
    </row>
    <row r="21" spans="1:12" x14ac:dyDescent="0.2">
      <c r="A21" s="10"/>
      <c r="B21" s="10">
        <v>19</v>
      </c>
      <c r="C21" s="10" t="s">
        <v>21</v>
      </c>
      <c r="D21" s="10" t="s">
        <v>16</v>
      </c>
      <c r="E21" s="10">
        <v>2128.54</v>
      </c>
      <c r="F21" s="10">
        <v>22.518000000000001</v>
      </c>
      <c r="G21" s="10">
        <f t="shared" si="0"/>
        <v>11.259</v>
      </c>
      <c r="H21" s="10">
        <f t="shared" si="1"/>
        <v>847678.80993788724</v>
      </c>
      <c r="I21" s="10">
        <f t="shared" si="2"/>
        <v>8.4767880993788723E-7</v>
      </c>
      <c r="J21" s="10">
        <f t="shared" si="3"/>
        <v>9.3244669093167602E-7</v>
      </c>
    </row>
    <row r="22" spans="1:12" x14ac:dyDescent="0.2">
      <c r="A22" s="10"/>
      <c r="B22" s="10">
        <v>20</v>
      </c>
      <c r="C22" s="10" t="s">
        <v>21</v>
      </c>
      <c r="D22" s="10" t="s">
        <v>16</v>
      </c>
      <c r="E22" s="10">
        <v>1256.684</v>
      </c>
      <c r="F22" s="10">
        <v>16.28</v>
      </c>
      <c r="G22" s="10">
        <f t="shared" si="0"/>
        <v>8.14</v>
      </c>
      <c r="H22" s="10">
        <f t="shared" si="1"/>
        <v>261592.18667283806</v>
      </c>
      <c r="I22" s="10">
        <f t="shared" si="2"/>
        <v>2.6159218667283807E-7</v>
      </c>
      <c r="J22" s="10">
        <f t="shared" si="3"/>
        <v>2.8775140534012188E-7</v>
      </c>
    </row>
    <row r="23" spans="1:12" x14ac:dyDescent="0.2">
      <c r="A23" s="10"/>
      <c r="B23" s="10">
        <v>21</v>
      </c>
      <c r="C23" s="10" t="s">
        <v>21</v>
      </c>
      <c r="D23" s="10" t="s">
        <v>16</v>
      </c>
      <c r="E23" s="10">
        <v>1788.616</v>
      </c>
      <c r="F23" s="10">
        <v>21.215</v>
      </c>
      <c r="G23" s="10">
        <f t="shared" si="0"/>
        <v>10.6075</v>
      </c>
      <c r="H23" s="10">
        <f t="shared" si="1"/>
        <v>632256.15366984613</v>
      </c>
      <c r="I23" s="10">
        <f t="shared" si="2"/>
        <v>6.3225615366984609E-7</v>
      </c>
      <c r="J23" s="10">
        <f t="shared" si="3"/>
        <v>6.9548176903683078E-7</v>
      </c>
    </row>
    <row r="24" spans="1:12" x14ac:dyDescent="0.2">
      <c r="A24" s="10"/>
      <c r="B24" s="10">
        <v>22</v>
      </c>
      <c r="C24" s="10" t="s">
        <v>21</v>
      </c>
      <c r="D24" s="10" t="s">
        <v>16</v>
      </c>
      <c r="E24" s="10">
        <v>2141.7739999999999</v>
      </c>
      <c r="F24" s="10">
        <v>19.106999999999999</v>
      </c>
      <c r="G24" s="10">
        <f t="shared" si="0"/>
        <v>9.5534999999999997</v>
      </c>
      <c r="H24" s="10">
        <f t="shared" si="1"/>
        <v>614113.33907098055</v>
      </c>
      <c r="I24" s="10">
        <f t="shared" si="2"/>
        <v>6.1411333907098059E-7</v>
      </c>
      <c r="J24" s="10">
        <f t="shared" si="3"/>
        <v>6.7552467297807875E-7</v>
      </c>
      <c r="K24">
        <f>AVERAGE(I3:I24)</f>
        <v>6.9016302375175327E-7</v>
      </c>
      <c r="L24">
        <f>AVERAGE(J3:J24)</f>
        <v>7.5917932612692856E-7</v>
      </c>
    </row>
    <row r="25" spans="1:12" x14ac:dyDescent="0.2">
      <c r="A25" s="3">
        <v>5952</v>
      </c>
      <c r="B25" s="3">
        <v>1</v>
      </c>
      <c r="C25" s="3" t="s">
        <v>21</v>
      </c>
      <c r="D25" s="3" t="s">
        <v>16</v>
      </c>
      <c r="E25" s="3">
        <v>1734.277</v>
      </c>
      <c r="F25" s="3">
        <v>22.03</v>
      </c>
      <c r="G25" s="3">
        <f t="shared" si="0"/>
        <v>11.015000000000001</v>
      </c>
      <c r="H25" s="3">
        <f t="shared" si="1"/>
        <v>661054.61299065442</v>
      </c>
      <c r="I25" s="3">
        <f t="shared" si="2"/>
        <v>6.6105461299065438E-7</v>
      </c>
      <c r="J25" s="3">
        <f t="shared" si="3"/>
        <v>7.271600742897199E-7</v>
      </c>
    </row>
    <row r="26" spans="1:12" x14ac:dyDescent="0.2">
      <c r="A26" s="3"/>
      <c r="B26" s="3">
        <v>2</v>
      </c>
      <c r="C26" s="3" t="s">
        <v>21</v>
      </c>
      <c r="D26" s="3" t="s">
        <v>16</v>
      </c>
      <c r="E26" s="3">
        <v>1777.242</v>
      </c>
      <c r="F26" s="3">
        <v>22.75</v>
      </c>
      <c r="G26" s="3">
        <f t="shared" si="0"/>
        <v>11.375</v>
      </c>
      <c r="H26" s="3">
        <f t="shared" si="1"/>
        <v>722435.78706654755</v>
      </c>
      <c r="I26" s="3">
        <f t="shared" si="2"/>
        <v>7.2243578706654753E-7</v>
      </c>
      <c r="J26" s="3">
        <f t="shared" si="3"/>
        <v>7.9467936577320237E-7</v>
      </c>
    </row>
    <row r="27" spans="1:12" x14ac:dyDescent="0.2">
      <c r="A27" s="3"/>
      <c r="B27" s="3">
        <v>3</v>
      </c>
      <c r="C27" s="3" t="s">
        <v>21</v>
      </c>
      <c r="D27" s="3" t="s">
        <v>16</v>
      </c>
      <c r="E27" s="3">
        <v>1870.0340000000001</v>
      </c>
      <c r="F27" s="3">
        <v>19.013999999999999</v>
      </c>
      <c r="G27" s="3">
        <f t="shared" si="0"/>
        <v>9.5069999999999997</v>
      </c>
      <c r="H27" s="3">
        <f t="shared" si="1"/>
        <v>530990.02572629799</v>
      </c>
      <c r="I27" s="3">
        <f t="shared" si="2"/>
        <v>5.3099002572629793E-7</v>
      </c>
      <c r="J27" s="3">
        <f t="shared" si="3"/>
        <v>5.8408902829892773E-7</v>
      </c>
    </row>
    <row r="28" spans="1:12" x14ac:dyDescent="0.2">
      <c r="A28" s="3"/>
      <c r="B28" s="3">
        <v>4</v>
      </c>
      <c r="C28" s="3" t="s">
        <v>21</v>
      </c>
      <c r="D28" s="3" t="s">
        <v>16</v>
      </c>
      <c r="E28" s="3">
        <v>1504.694</v>
      </c>
      <c r="F28" s="3">
        <v>20.690999999999999</v>
      </c>
      <c r="G28" s="3">
        <f t="shared" si="0"/>
        <v>10.345499999999999</v>
      </c>
      <c r="H28" s="3">
        <f t="shared" si="1"/>
        <v>505942.34809900308</v>
      </c>
      <c r="I28" s="3">
        <f t="shared" si="2"/>
        <v>5.059423480990031E-7</v>
      </c>
      <c r="J28" s="3">
        <f t="shared" si="3"/>
        <v>5.5653658290890343E-7</v>
      </c>
    </row>
    <row r="29" spans="1:12" x14ac:dyDescent="0.2">
      <c r="A29" s="3"/>
      <c r="B29" s="3">
        <v>5</v>
      </c>
      <c r="C29" s="3" t="s">
        <v>21</v>
      </c>
      <c r="D29" s="3" t="s">
        <v>16</v>
      </c>
      <c r="E29" s="3">
        <v>1851.106</v>
      </c>
      <c r="F29" s="3">
        <v>18.527000000000001</v>
      </c>
      <c r="G29" s="3">
        <f t="shared" si="0"/>
        <v>9.2635000000000005</v>
      </c>
      <c r="H29" s="3">
        <f t="shared" si="1"/>
        <v>499035.42147871107</v>
      </c>
      <c r="I29" s="3">
        <f t="shared" si="2"/>
        <v>4.9903542147871101E-7</v>
      </c>
      <c r="J29" s="3">
        <f t="shared" si="3"/>
        <v>5.4893896362658218E-7</v>
      </c>
    </row>
    <row r="30" spans="1:12" x14ac:dyDescent="0.2">
      <c r="A30" s="3"/>
      <c r="B30" s="3">
        <v>6</v>
      </c>
      <c r="C30" s="3" t="s">
        <v>21</v>
      </c>
      <c r="D30" s="3" t="s">
        <v>16</v>
      </c>
      <c r="E30" s="3">
        <v>1852.819</v>
      </c>
      <c r="F30" s="3">
        <v>19.361750000000001</v>
      </c>
      <c r="G30" s="3">
        <f t="shared" si="0"/>
        <v>9.6808750000000003</v>
      </c>
      <c r="H30" s="3">
        <f t="shared" si="1"/>
        <v>545521.77854055946</v>
      </c>
      <c r="I30" s="3">
        <f t="shared" si="2"/>
        <v>5.455217785405594E-7</v>
      </c>
      <c r="J30" s="3">
        <f t="shared" si="3"/>
        <v>6.0007395639461534E-7</v>
      </c>
    </row>
    <row r="31" spans="1:12" x14ac:dyDescent="0.2">
      <c r="A31" s="3"/>
      <c r="B31" s="3">
        <v>7</v>
      </c>
      <c r="C31" s="3" t="s">
        <v>21</v>
      </c>
      <c r="D31" s="3" t="s">
        <v>16</v>
      </c>
      <c r="E31" s="3">
        <v>2116.9369999999999</v>
      </c>
      <c r="F31" s="3">
        <v>22.547999999999998</v>
      </c>
      <c r="G31" s="3">
        <f t="shared" si="0"/>
        <v>11.273999999999999</v>
      </c>
      <c r="H31" s="3">
        <f t="shared" si="1"/>
        <v>845305.83584467322</v>
      </c>
      <c r="I31" s="3">
        <f t="shared" si="2"/>
        <v>8.4530583584467319E-7</v>
      </c>
      <c r="J31" s="3">
        <f t="shared" si="3"/>
        <v>9.2983641942914061E-7</v>
      </c>
    </row>
    <row r="32" spans="1:12" x14ac:dyDescent="0.2">
      <c r="A32" s="3"/>
      <c r="B32" s="3">
        <v>8</v>
      </c>
      <c r="C32" s="3" t="s">
        <v>21</v>
      </c>
      <c r="D32" s="3" t="s">
        <v>16</v>
      </c>
      <c r="E32" s="3">
        <v>1854.107</v>
      </c>
      <c r="F32" s="3">
        <v>24.228249999999999</v>
      </c>
      <c r="G32" s="3">
        <f t="shared" si="0"/>
        <v>12.114125</v>
      </c>
      <c r="H32" s="3">
        <f t="shared" si="1"/>
        <v>854808.37300003332</v>
      </c>
      <c r="I32" s="3">
        <f t="shared" si="2"/>
        <v>8.5480837300003329E-7</v>
      </c>
      <c r="J32" s="3">
        <f t="shared" si="3"/>
        <v>9.402892103000367E-7</v>
      </c>
    </row>
    <row r="33" spans="1:12" x14ac:dyDescent="0.2">
      <c r="A33" s="3"/>
      <c r="B33" s="3">
        <v>9</v>
      </c>
      <c r="C33" s="3" t="s">
        <v>21</v>
      </c>
      <c r="D33" s="3" t="s">
        <v>16</v>
      </c>
      <c r="E33" s="3">
        <v>1918.643</v>
      </c>
      <c r="F33" s="3">
        <v>18.427</v>
      </c>
      <c r="G33" s="3">
        <f t="shared" si="0"/>
        <v>9.2134999999999998</v>
      </c>
      <c r="H33" s="3">
        <f t="shared" si="1"/>
        <v>511673.97301586112</v>
      </c>
      <c r="I33" s="3">
        <f t="shared" si="2"/>
        <v>5.1167397301586116E-7</v>
      </c>
      <c r="J33" s="3">
        <f t="shared" si="3"/>
        <v>5.6284137031744727E-7</v>
      </c>
    </row>
    <row r="34" spans="1:12" x14ac:dyDescent="0.2">
      <c r="A34" s="3"/>
      <c r="B34" s="3">
        <v>10</v>
      </c>
      <c r="C34" s="3" t="s">
        <v>21</v>
      </c>
      <c r="D34" s="3" t="s">
        <v>16</v>
      </c>
      <c r="E34" s="3">
        <v>2695.3490000000002</v>
      </c>
      <c r="F34" s="3">
        <v>18.972999999999999</v>
      </c>
      <c r="G34" s="3">
        <f t="shared" si="0"/>
        <v>9.4864999999999995</v>
      </c>
      <c r="H34" s="3">
        <f t="shared" si="1"/>
        <v>762038.47881369188</v>
      </c>
      <c r="I34" s="3">
        <f t="shared" si="2"/>
        <v>7.6203847881369182E-7</v>
      </c>
      <c r="J34" s="3">
        <f t="shared" si="3"/>
        <v>8.3824232669506104E-7</v>
      </c>
    </row>
    <row r="35" spans="1:12" x14ac:dyDescent="0.2">
      <c r="A35" s="3"/>
      <c r="B35" s="3">
        <v>11</v>
      </c>
      <c r="C35" s="3" t="s">
        <v>21</v>
      </c>
      <c r="D35" s="3" t="s">
        <v>16</v>
      </c>
      <c r="E35" s="3">
        <v>1985.6130000000001</v>
      </c>
      <c r="F35" s="3">
        <v>21.393000000000001</v>
      </c>
      <c r="G35" s="3">
        <f t="shared" si="0"/>
        <v>10.6965</v>
      </c>
      <c r="H35" s="3">
        <f t="shared" si="1"/>
        <v>713720.0072663913</v>
      </c>
      <c r="I35" s="3">
        <f t="shared" si="2"/>
        <v>7.1372000726639132E-7</v>
      </c>
      <c r="J35" s="3">
        <f t="shared" si="3"/>
        <v>7.8509200799303054E-7</v>
      </c>
    </row>
    <row r="36" spans="1:12" x14ac:dyDescent="0.2">
      <c r="A36" s="3"/>
      <c r="B36" s="3">
        <v>12</v>
      </c>
      <c r="C36" s="3" t="s">
        <v>21</v>
      </c>
      <c r="D36" s="3" t="s">
        <v>16</v>
      </c>
      <c r="E36" s="3">
        <v>1642.201</v>
      </c>
      <c r="F36" s="3">
        <v>21.183</v>
      </c>
      <c r="G36" s="3">
        <f t="shared" si="0"/>
        <v>10.5915</v>
      </c>
      <c r="H36" s="3">
        <f t="shared" si="1"/>
        <v>578750.1626086894</v>
      </c>
      <c r="I36" s="3">
        <f t="shared" si="2"/>
        <v>5.7875016260868933E-7</v>
      </c>
      <c r="J36" s="3">
        <f t="shared" si="3"/>
        <v>6.3662517886955834E-7</v>
      </c>
    </row>
    <row r="37" spans="1:12" x14ac:dyDescent="0.2">
      <c r="A37" s="3"/>
      <c r="B37" s="3">
        <v>13</v>
      </c>
      <c r="C37" s="3" t="s">
        <v>21</v>
      </c>
      <c r="D37" s="3" t="s">
        <v>16</v>
      </c>
      <c r="E37" s="3">
        <v>1054.877</v>
      </c>
      <c r="F37" s="3">
        <v>26.170999999999999</v>
      </c>
      <c r="G37" s="3">
        <f t="shared" si="0"/>
        <v>13.0855</v>
      </c>
      <c r="H37" s="3">
        <f t="shared" si="1"/>
        <v>567456.19230090792</v>
      </c>
      <c r="I37" s="3">
        <f t="shared" si="2"/>
        <v>5.674561923009079E-7</v>
      </c>
      <c r="J37" s="3">
        <f t="shared" si="3"/>
        <v>6.242018115309987E-7</v>
      </c>
    </row>
    <row r="38" spans="1:12" x14ac:dyDescent="0.2">
      <c r="A38" s="3"/>
      <c r="B38" s="3">
        <v>14</v>
      </c>
      <c r="C38" s="3" t="s">
        <v>21</v>
      </c>
      <c r="D38" s="3" t="s">
        <v>16</v>
      </c>
      <c r="E38" s="3">
        <v>2047.1880000000001</v>
      </c>
      <c r="F38" s="3">
        <v>20.452999999999999</v>
      </c>
      <c r="G38" s="3">
        <f t="shared" si="0"/>
        <v>10.2265</v>
      </c>
      <c r="H38" s="3">
        <f t="shared" si="1"/>
        <v>672607.40644088585</v>
      </c>
      <c r="I38" s="3">
        <f t="shared" si="2"/>
        <v>6.7260740644088584E-7</v>
      </c>
      <c r="J38" s="3">
        <f t="shared" si="3"/>
        <v>7.3986814708497453E-7</v>
      </c>
    </row>
    <row r="39" spans="1:12" x14ac:dyDescent="0.2">
      <c r="A39" s="3"/>
      <c r="B39" s="3">
        <v>15</v>
      </c>
      <c r="C39" s="3" t="s">
        <v>21</v>
      </c>
      <c r="D39" s="3" t="s">
        <v>16</v>
      </c>
      <c r="E39" s="3">
        <v>1919.7070000000001</v>
      </c>
      <c r="F39" s="3">
        <v>22.117000000000001</v>
      </c>
      <c r="G39" s="3">
        <f t="shared" si="0"/>
        <v>11.0585</v>
      </c>
      <c r="H39" s="3">
        <f t="shared" si="1"/>
        <v>737525.88221758965</v>
      </c>
      <c r="I39" s="3">
        <f t="shared" si="2"/>
        <v>7.3752588221758964E-7</v>
      </c>
      <c r="J39" s="3">
        <f t="shared" si="3"/>
        <v>8.1127847043934869E-7</v>
      </c>
    </row>
    <row r="40" spans="1:12" x14ac:dyDescent="0.2">
      <c r="A40" s="3"/>
      <c r="B40" s="3">
        <v>16</v>
      </c>
      <c r="C40" s="3" t="s">
        <v>21</v>
      </c>
      <c r="D40" s="3" t="s">
        <v>16</v>
      </c>
      <c r="E40" s="3">
        <v>2826.7440000000001</v>
      </c>
      <c r="F40" s="3">
        <v>22.893000000000001</v>
      </c>
      <c r="G40" s="3">
        <f t="shared" si="0"/>
        <v>11.4465</v>
      </c>
      <c r="H40" s="3">
        <f t="shared" si="1"/>
        <v>1163541.2295745222</v>
      </c>
      <c r="I40" s="3">
        <f t="shared" si="2"/>
        <v>1.1635412295745222E-6</v>
      </c>
      <c r="J40" s="3">
        <f t="shared" si="3"/>
        <v>1.2798953525319745E-6</v>
      </c>
    </row>
    <row r="41" spans="1:12" x14ac:dyDescent="0.2">
      <c r="A41" s="3"/>
      <c r="B41" s="3">
        <v>17</v>
      </c>
      <c r="C41" s="3" t="s">
        <v>21</v>
      </c>
      <c r="D41" s="3" t="s">
        <v>16</v>
      </c>
      <c r="E41" s="3">
        <v>1979.423</v>
      </c>
      <c r="F41" s="3">
        <v>19.446999999999999</v>
      </c>
      <c r="G41" s="3">
        <f t="shared" si="0"/>
        <v>9.7234999999999996</v>
      </c>
      <c r="H41" s="3">
        <f t="shared" si="1"/>
        <v>587940.96657115349</v>
      </c>
      <c r="I41" s="3">
        <f t="shared" si="2"/>
        <v>5.8794096657115344E-7</v>
      </c>
      <c r="J41" s="3">
        <f t="shared" si="3"/>
        <v>6.4673506322826883E-7</v>
      </c>
    </row>
    <row r="42" spans="1:12" x14ac:dyDescent="0.2">
      <c r="A42" s="3"/>
      <c r="B42" s="3">
        <v>18</v>
      </c>
      <c r="C42" s="3" t="s">
        <v>21</v>
      </c>
      <c r="D42" s="3" t="s">
        <v>16</v>
      </c>
      <c r="E42" s="3">
        <v>1658.8630000000001</v>
      </c>
      <c r="F42" s="3">
        <v>22.008500000000002</v>
      </c>
      <c r="G42" s="3">
        <f t="shared" si="0"/>
        <v>11.004250000000001</v>
      </c>
      <c r="H42" s="3">
        <f t="shared" si="1"/>
        <v>631075.45625437214</v>
      </c>
      <c r="I42" s="3">
        <f t="shared" si="2"/>
        <v>6.3107545625437214E-7</v>
      </c>
      <c r="J42" s="3">
        <f t="shared" si="3"/>
        <v>6.9418300187980944E-7</v>
      </c>
    </row>
    <row r="43" spans="1:12" x14ac:dyDescent="0.2">
      <c r="A43" s="3"/>
      <c r="B43" s="3">
        <v>19</v>
      </c>
      <c r="C43" s="3" t="s">
        <v>21</v>
      </c>
      <c r="D43" s="3" t="s">
        <v>16</v>
      </c>
      <c r="E43" s="3">
        <v>2731.0889999999999</v>
      </c>
      <c r="F43" s="3">
        <v>19.620999999999999</v>
      </c>
      <c r="G43" s="3">
        <f t="shared" si="0"/>
        <v>9.8104999999999993</v>
      </c>
      <c r="H43" s="3">
        <f t="shared" si="1"/>
        <v>825786.93967107974</v>
      </c>
      <c r="I43" s="3">
        <f t="shared" si="2"/>
        <v>8.2578693967107969E-7</v>
      </c>
      <c r="J43" s="3">
        <f t="shared" si="3"/>
        <v>9.0836563363818778E-7</v>
      </c>
    </row>
    <row r="44" spans="1:12" x14ac:dyDescent="0.2">
      <c r="A44" s="3"/>
      <c r="B44" s="3">
        <v>20</v>
      </c>
      <c r="C44" s="3" t="s">
        <v>21</v>
      </c>
      <c r="D44" s="3" t="s">
        <v>16</v>
      </c>
      <c r="E44" s="3">
        <v>1631.4449999999999</v>
      </c>
      <c r="F44" s="3">
        <v>20.475000000000001</v>
      </c>
      <c r="G44" s="3">
        <f t="shared" si="0"/>
        <v>10.237500000000001</v>
      </c>
      <c r="H44" s="3">
        <f t="shared" si="1"/>
        <v>537168.00786327058</v>
      </c>
      <c r="I44" s="3">
        <f t="shared" si="2"/>
        <v>5.3716800786327058E-7</v>
      </c>
      <c r="J44" s="3">
        <f t="shared" si="3"/>
        <v>5.908848086495977E-7</v>
      </c>
    </row>
    <row r="45" spans="1:12" x14ac:dyDescent="0.2">
      <c r="A45" s="3"/>
      <c r="B45" s="3">
        <v>21</v>
      </c>
      <c r="C45" s="3" t="s">
        <v>21</v>
      </c>
      <c r="D45" s="3" t="s">
        <v>16</v>
      </c>
      <c r="E45" s="3">
        <v>2008.423</v>
      </c>
      <c r="F45" s="3">
        <v>23.227</v>
      </c>
      <c r="G45" s="3">
        <f t="shared" si="0"/>
        <v>11.6135</v>
      </c>
      <c r="H45" s="3">
        <f t="shared" si="1"/>
        <v>851003.4238845011</v>
      </c>
      <c r="I45" s="3">
        <f t="shared" si="2"/>
        <v>8.5100342388450104E-7</v>
      </c>
      <c r="J45" s="3">
        <f t="shared" si="3"/>
        <v>9.3610376627295121E-7</v>
      </c>
    </row>
    <row r="46" spans="1:12" x14ac:dyDescent="0.2">
      <c r="A46" s="3"/>
      <c r="B46" s="3">
        <v>22</v>
      </c>
      <c r="C46" s="3" t="s">
        <v>21</v>
      </c>
      <c r="D46" s="3" t="s">
        <v>16</v>
      </c>
      <c r="E46" s="3">
        <v>1978.704</v>
      </c>
      <c r="F46" s="3">
        <v>18.54</v>
      </c>
      <c r="G46" s="3">
        <f t="shared" si="0"/>
        <v>9.27</v>
      </c>
      <c r="H46" s="3">
        <f t="shared" si="1"/>
        <v>534183.13518362446</v>
      </c>
      <c r="I46" s="3">
        <f t="shared" si="2"/>
        <v>5.3418313518362449E-7</v>
      </c>
      <c r="J46" s="3">
        <f t="shared" si="3"/>
        <v>5.8760144870198698E-7</v>
      </c>
    </row>
    <row r="47" spans="1:12" x14ac:dyDescent="0.2">
      <c r="A47" s="3"/>
      <c r="B47" s="3">
        <v>22</v>
      </c>
      <c r="C47" s="3" t="s">
        <v>21</v>
      </c>
      <c r="D47" s="3" t="s">
        <v>16</v>
      </c>
      <c r="E47" s="3">
        <v>1978.704</v>
      </c>
      <c r="F47" s="3">
        <v>18.54</v>
      </c>
      <c r="G47" s="3">
        <f t="shared" si="0"/>
        <v>9.27</v>
      </c>
      <c r="H47" s="3">
        <f t="shared" si="1"/>
        <v>534183.13518362446</v>
      </c>
      <c r="I47" s="3">
        <f t="shared" si="2"/>
        <v>5.3418313518362449E-7</v>
      </c>
      <c r="J47" s="3">
        <f t="shared" si="3"/>
        <v>5.8760144870198698E-7</v>
      </c>
      <c r="K47">
        <f>AVERAGE(I25:I47)</f>
        <v>6.684238512868108E-7</v>
      </c>
      <c r="L47">
        <f>AVERAGE(J25:J47)</f>
        <v>7.3526623641549179E-7</v>
      </c>
    </row>
    <row r="48" spans="1:12" x14ac:dyDescent="0.2">
      <c r="A48" s="12">
        <v>5953</v>
      </c>
      <c r="B48" s="12">
        <v>1</v>
      </c>
      <c r="C48" s="12" t="s">
        <v>21</v>
      </c>
      <c r="D48" s="12" t="s">
        <v>16</v>
      </c>
      <c r="E48" s="12">
        <v>2050.3739999999998</v>
      </c>
      <c r="F48" s="12">
        <v>18.7865</v>
      </c>
      <c r="G48" s="12">
        <f t="shared" si="0"/>
        <v>9.3932500000000001</v>
      </c>
      <c r="H48" s="12">
        <f t="shared" si="1"/>
        <v>568348.50393276254</v>
      </c>
      <c r="I48" s="12">
        <f t="shared" si="2"/>
        <v>5.6834850393276253E-7</v>
      </c>
      <c r="J48" s="12">
        <f t="shared" si="3"/>
        <v>6.2518335432603879E-7</v>
      </c>
    </row>
    <row r="49" spans="1:12" x14ac:dyDescent="0.2">
      <c r="A49" s="12"/>
      <c r="B49" s="12">
        <v>2</v>
      </c>
      <c r="C49" s="12" t="s">
        <v>21</v>
      </c>
      <c r="D49" s="12" t="s">
        <v>16</v>
      </c>
      <c r="E49" s="12">
        <v>2145.248</v>
      </c>
      <c r="F49" s="12">
        <v>19.721</v>
      </c>
      <c r="G49" s="12">
        <f t="shared" si="0"/>
        <v>9.8605</v>
      </c>
      <c r="H49" s="12">
        <f t="shared" si="1"/>
        <v>655277.49591150973</v>
      </c>
      <c r="I49" s="12">
        <f t="shared" si="2"/>
        <v>6.5527749591150972E-7</v>
      </c>
      <c r="J49" s="12">
        <f t="shared" si="3"/>
        <v>7.2080524550266071E-7</v>
      </c>
    </row>
    <row r="50" spans="1:12" x14ac:dyDescent="0.2">
      <c r="A50" s="12"/>
      <c r="B50" s="12">
        <v>3</v>
      </c>
      <c r="C50" s="12" t="s">
        <v>21</v>
      </c>
      <c r="D50" s="12" t="s">
        <v>16</v>
      </c>
      <c r="E50" s="12">
        <v>1928.6769999999999</v>
      </c>
      <c r="F50" s="12">
        <v>16.095500000000001</v>
      </c>
      <c r="G50" s="12">
        <f t="shared" si="0"/>
        <v>8.0477500000000006</v>
      </c>
      <c r="H50" s="12">
        <f t="shared" si="1"/>
        <v>392426.50057051011</v>
      </c>
      <c r="I50" s="12">
        <f t="shared" si="2"/>
        <v>3.9242650057051008E-7</v>
      </c>
      <c r="J50" s="12">
        <f t="shared" si="3"/>
        <v>4.3166915062756114E-7</v>
      </c>
    </row>
    <row r="51" spans="1:12" x14ac:dyDescent="0.2">
      <c r="A51" s="12"/>
      <c r="B51" s="12">
        <v>4</v>
      </c>
      <c r="C51" s="12" t="s">
        <v>21</v>
      </c>
      <c r="D51" s="12" t="s">
        <v>16</v>
      </c>
      <c r="E51" s="12">
        <v>1878.44</v>
      </c>
      <c r="F51" s="12">
        <v>22.407</v>
      </c>
      <c r="G51" s="12">
        <f t="shared" si="0"/>
        <v>11.2035</v>
      </c>
      <c r="H51" s="12">
        <f t="shared" si="1"/>
        <v>740720.96576589637</v>
      </c>
      <c r="I51" s="12">
        <f t="shared" si="2"/>
        <v>7.4072096576589639E-7</v>
      </c>
      <c r="J51" s="12">
        <f t="shared" si="3"/>
        <v>8.1479306234248607E-7</v>
      </c>
    </row>
    <row r="52" spans="1:12" x14ac:dyDescent="0.2">
      <c r="A52" s="12"/>
      <c r="B52" s="12">
        <v>5</v>
      </c>
      <c r="C52" s="12" t="s">
        <v>21</v>
      </c>
      <c r="D52" s="12" t="s">
        <v>16</v>
      </c>
      <c r="E52" s="12">
        <v>2403.087</v>
      </c>
      <c r="F52" s="12">
        <v>20.927</v>
      </c>
      <c r="G52" s="12">
        <f t="shared" si="0"/>
        <v>10.4635</v>
      </c>
      <c r="H52" s="12">
        <f t="shared" si="1"/>
        <v>826557.98169348121</v>
      </c>
      <c r="I52" s="12">
        <f t="shared" si="2"/>
        <v>8.2655798169348122E-7</v>
      </c>
      <c r="J52" s="12">
        <f t="shared" si="3"/>
        <v>9.0921377986282939E-7</v>
      </c>
    </row>
    <row r="53" spans="1:12" x14ac:dyDescent="0.2">
      <c r="A53" s="12"/>
      <c r="B53" s="12">
        <v>6</v>
      </c>
      <c r="C53" s="12" t="s">
        <v>21</v>
      </c>
      <c r="D53" s="12" t="s">
        <v>16</v>
      </c>
      <c r="E53" s="12">
        <v>2300.4850000000001</v>
      </c>
      <c r="F53" s="12">
        <v>20.763000000000002</v>
      </c>
      <c r="G53" s="12">
        <f t="shared" si="0"/>
        <v>10.381500000000001</v>
      </c>
      <c r="H53" s="12">
        <f t="shared" si="1"/>
        <v>778913.97369239782</v>
      </c>
      <c r="I53" s="12">
        <f t="shared" si="2"/>
        <v>7.7891397369239781E-7</v>
      </c>
      <c r="J53" s="12">
        <f t="shared" si="3"/>
        <v>8.5680537106163763E-7</v>
      </c>
    </row>
    <row r="54" spans="1:12" x14ac:dyDescent="0.2">
      <c r="A54" s="12"/>
      <c r="B54" s="12">
        <v>7</v>
      </c>
      <c r="C54" s="12" t="s">
        <v>21</v>
      </c>
      <c r="D54" s="12" t="s">
        <v>16</v>
      </c>
      <c r="E54" s="12">
        <v>1512.971</v>
      </c>
      <c r="F54" s="12">
        <v>20.963000000000001</v>
      </c>
      <c r="G54" s="12">
        <f t="shared" si="0"/>
        <v>10.4815</v>
      </c>
      <c r="H54" s="12">
        <f t="shared" si="1"/>
        <v>522188.56072491372</v>
      </c>
      <c r="I54" s="12">
        <f t="shared" si="2"/>
        <v>5.2218856072491373E-7</v>
      </c>
      <c r="J54" s="12">
        <f t="shared" si="3"/>
        <v>5.7440741679740514E-7</v>
      </c>
    </row>
    <row r="55" spans="1:12" x14ac:dyDescent="0.2">
      <c r="A55" s="12"/>
      <c r="B55" s="12">
        <v>8</v>
      </c>
      <c r="C55" s="12" t="s">
        <v>21</v>
      </c>
      <c r="D55" s="12" t="s">
        <v>16</v>
      </c>
      <c r="E55" s="12">
        <v>2259.6080000000002</v>
      </c>
      <c r="F55" s="12">
        <v>24.202999999999999</v>
      </c>
      <c r="G55" s="12">
        <f t="shared" si="0"/>
        <v>12.1015</v>
      </c>
      <c r="H55" s="12">
        <f t="shared" si="1"/>
        <v>1039588.3084305191</v>
      </c>
      <c r="I55" s="12">
        <f t="shared" si="2"/>
        <v>1.039588308430519E-6</v>
      </c>
      <c r="J55" s="12">
        <f t="shared" si="3"/>
        <v>1.143547139273571E-6</v>
      </c>
    </row>
    <row r="56" spans="1:12" x14ac:dyDescent="0.2">
      <c r="A56" s="12"/>
      <c r="B56" s="12">
        <v>9</v>
      </c>
      <c r="C56" s="12" t="s">
        <v>21</v>
      </c>
      <c r="D56" s="12" t="s">
        <v>16</v>
      </c>
      <c r="E56" s="12">
        <v>2354.9679999999998</v>
      </c>
      <c r="F56" s="12">
        <v>17.959</v>
      </c>
      <c r="G56" s="12">
        <f t="shared" si="0"/>
        <v>8.9794999999999998</v>
      </c>
      <c r="H56" s="12">
        <f t="shared" si="1"/>
        <v>596539.48157194071</v>
      </c>
      <c r="I56" s="12">
        <f t="shared" si="2"/>
        <v>5.9653948157194067E-7</v>
      </c>
      <c r="J56" s="12">
        <f t="shared" si="3"/>
        <v>6.561934297291348E-7</v>
      </c>
    </row>
    <row r="57" spans="1:12" x14ac:dyDescent="0.2">
      <c r="A57" s="12"/>
      <c r="B57" s="12">
        <v>10</v>
      </c>
      <c r="C57" s="12" t="s">
        <v>21</v>
      </c>
      <c r="D57" s="12" t="s">
        <v>16</v>
      </c>
      <c r="E57" s="12">
        <v>2091.1529999999998</v>
      </c>
      <c r="F57" s="12">
        <v>18.700500000000002</v>
      </c>
      <c r="G57" s="12">
        <f t="shared" si="0"/>
        <v>9.3502500000000008</v>
      </c>
      <c r="H57" s="12">
        <f t="shared" si="1"/>
        <v>574357.27682020713</v>
      </c>
      <c r="I57" s="12">
        <f t="shared" si="2"/>
        <v>5.7435727682020708E-7</v>
      </c>
      <c r="J57" s="12">
        <f t="shared" si="3"/>
        <v>6.3179300450222782E-7</v>
      </c>
    </row>
    <row r="58" spans="1:12" x14ac:dyDescent="0.2">
      <c r="A58" s="12"/>
      <c r="B58" s="12">
        <v>11</v>
      </c>
      <c r="C58" s="12" t="s">
        <v>21</v>
      </c>
      <c r="D58" s="12" t="s">
        <v>16</v>
      </c>
      <c r="E58" s="12">
        <v>2090.326</v>
      </c>
      <c r="F58" s="12">
        <v>19.114999999999998</v>
      </c>
      <c r="G58" s="12">
        <f t="shared" si="0"/>
        <v>9.5574999999999992</v>
      </c>
      <c r="H58" s="12">
        <f t="shared" si="1"/>
        <v>599863.59859739989</v>
      </c>
      <c r="I58" s="12">
        <f t="shared" si="2"/>
        <v>5.998635985973999E-7</v>
      </c>
      <c r="J58" s="12">
        <f t="shared" si="3"/>
        <v>6.5984995845713995E-7</v>
      </c>
    </row>
    <row r="59" spans="1:12" x14ac:dyDescent="0.2">
      <c r="A59" s="12"/>
      <c r="B59" s="12">
        <v>12</v>
      </c>
      <c r="C59" s="12" t="s">
        <v>21</v>
      </c>
      <c r="D59" s="12" t="s">
        <v>16</v>
      </c>
      <c r="E59" s="12">
        <v>2093.1480000000001</v>
      </c>
      <c r="F59" s="12">
        <v>21.594000000000001</v>
      </c>
      <c r="G59" s="12">
        <f t="shared" si="0"/>
        <v>10.797000000000001</v>
      </c>
      <c r="H59" s="12">
        <f t="shared" si="1"/>
        <v>766577.40195679083</v>
      </c>
      <c r="I59" s="12">
        <f t="shared" si="2"/>
        <v>7.6657740195679081E-7</v>
      </c>
      <c r="J59" s="12">
        <f t="shared" si="3"/>
        <v>8.4323514215246999E-7</v>
      </c>
      <c r="K59">
        <f>AVERAGE(I48:I59)</f>
        <v>6.7178000413902739E-7</v>
      </c>
      <c r="L59">
        <f>AVERAGE(J48:J59)</f>
        <v>7.3895800455293025E-7</v>
      </c>
    </row>
    <row r="60" spans="1:12" x14ac:dyDescent="0.2">
      <c r="A60" s="13">
        <v>5954</v>
      </c>
      <c r="B60" s="13">
        <v>1</v>
      </c>
      <c r="C60" s="13" t="s">
        <v>21</v>
      </c>
      <c r="D60" s="13" t="s">
        <v>16</v>
      </c>
      <c r="E60" s="13">
        <v>970</v>
      </c>
      <c r="F60" s="13">
        <v>16.771000000000001</v>
      </c>
      <c r="G60" s="13">
        <f t="shared" si="0"/>
        <v>8.3855000000000004</v>
      </c>
      <c r="H60" s="13">
        <f t="shared" si="1"/>
        <v>214278.96180113466</v>
      </c>
      <c r="I60" s="13">
        <f t="shared" si="2"/>
        <v>2.1427896180113467E-7</v>
      </c>
      <c r="J60" s="13">
        <f t="shared" si="3"/>
        <v>2.3570685798124814E-7</v>
      </c>
    </row>
    <row r="61" spans="1:12" x14ac:dyDescent="0.2">
      <c r="A61" s="13"/>
      <c r="B61" s="13">
        <v>2</v>
      </c>
      <c r="C61" s="13" t="s">
        <v>21</v>
      </c>
      <c r="D61" s="13" t="s">
        <v>16</v>
      </c>
      <c r="E61" s="13">
        <v>817.83699999999999</v>
      </c>
      <c r="F61" s="13">
        <v>14.664</v>
      </c>
      <c r="G61" s="13">
        <f t="shared" si="0"/>
        <v>7.3319999999999999</v>
      </c>
      <c r="H61" s="13">
        <f t="shared" si="1"/>
        <v>138121.58072936052</v>
      </c>
      <c r="I61" s="13">
        <f t="shared" si="2"/>
        <v>1.3812158072936052E-7</v>
      </c>
      <c r="J61" s="13">
        <f t="shared" si="3"/>
        <v>1.5193373880229658E-7</v>
      </c>
    </row>
    <row r="62" spans="1:12" x14ac:dyDescent="0.2">
      <c r="A62" s="13"/>
      <c r="B62" s="13">
        <v>3</v>
      </c>
      <c r="C62" s="13" t="s">
        <v>21</v>
      </c>
      <c r="D62" s="13" t="s">
        <v>16</v>
      </c>
      <c r="E62" s="13">
        <v>840.78599999999994</v>
      </c>
      <c r="F62" s="13">
        <v>13.512</v>
      </c>
      <c r="G62" s="13">
        <f t="shared" si="0"/>
        <v>6.7560000000000002</v>
      </c>
      <c r="H62" s="13">
        <f t="shared" si="1"/>
        <v>120563.16101076927</v>
      </c>
      <c r="I62" s="13">
        <f t="shared" si="2"/>
        <v>1.2056316101076928E-7</v>
      </c>
      <c r="J62" s="13">
        <f t="shared" si="3"/>
        <v>1.3261947711184622E-7</v>
      </c>
    </row>
    <row r="63" spans="1:12" x14ac:dyDescent="0.2">
      <c r="A63" s="13"/>
      <c r="B63" s="13">
        <v>4</v>
      </c>
      <c r="C63" s="13" t="s">
        <v>21</v>
      </c>
      <c r="D63" s="13" t="s">
        <v>16</v>
      </c>
      <c r="E63" s="13">
        <v>1604.3579999999999</v>
      </c>
      <c r="F63" s="13">
        <v>20.175999999999998</v>
      </c>
      <c r="G63" s="13">
        <f t="shared" si="0"/>
        <v>10.087999999999999</v>
      </c>
      <c r="H63" s="13">
        <f t="shared" si="1"/>
        <v>512933.78344548022</v>
      </c>
      <c r="I63" s="13">
        <f t="shared" si="2"/>
        <v>5.1293378344548018E-7</v>
      </c>
      <c r="J63" s="13">
        <f t="shared" si="3"/>
        <v>5.6422716179002825E-7</v>
      </c>
    </row>
    <row r="64" spans="1:12" x14ac:dyDescent="0.2">
      <c r="A64" s="13"/>
      <c r="B64" s="13">
        <v>5</v>
      </c>
      <c r="C64" s="13" t="s">
        <v>21</v>
      </c>
      <c r="D64" s="13" t="s">
        <v>16</v>
      </c>
      <c r="E64" s="13">
        <v>1183.163</v>
      </c>
      <c r="F64" s="13">
        <v>17.236999999999998</v>
      </c>
      <c r="G64" s="13">
        <f t="shared" si="0"/>
        <v>8.6184999999999992</v>
      </c>
      <c r="H64" s="13">
        <f t="shared" si="1"/>
        <v>276094.54402365984</v>
      </c>
      <c r="I64" s="13">
        <f t="shared" si="2"/>
        <v>2.7609454402365985E-7</v>
      </c>
      <c r="J64" s="13">
        <f t="shared" si="3"/>
        <v>3.0370399842602586E-7</v>
      </c>
    </row>
    <row r="65" spans="1:12" x14ac:dyDescent="0.2">
      <c r="A65" s="13"/>
      <c r="B65" s="13">
        <v>6</v>
      </c>
      <c r="C65" s="13" t="s">
        <v>21</v>
      </c>
      <c r="D65" s="13" t="s">
        <v>16</v>
      </c>
      <c r="E65" s="13">
        <v>863.60299999999995</v>
      </c>
      <c r="F65" s="13">
        <v>21.428000000000001</v>
      </c>
      <c r="G65" s="13">
        <f t="shared" si="0"/>
        <v>10.714</v>
      </c>
      <c r="H65" s="13">
        <f t="shared" si="1"/>
        <v>311434.91452147096</v>
      </c>
      <c r="I65" s="13">
        <f t="shared" si="2"/>
        <v>3.1143491452147093E-7</v>
      </c>
      <c r="J65" s="13">
        <f t="shared" si="3"/>
        <v>3.4257840597361802E-7</v>
      </c>
    </row>
    <row r="66" spans="1:12" x14ac:dyDescent="0.2">
      <c r="A66" s="13"/>
      <c r="B66" s="13">
        <v>7</v>
      </c>
      <c r="C66" s="13" t="s">
        <v>21</v>
      </c>
      <c r="D66" s="13" t="s">
        <v>16</v>
      </c>
      <c r="E66" s="13">
        <v>1091.308</v>
      </c>
      <c r="F66" s="13">
        <v>16.541</v>
      </c>
      <c r="G66" s="13">
        <f t="shared" si="0"/>
        <v>8.2705000000000002</v>
      </c>
      <c r="H66" s="13">
        <f t="shared" si="1"/>
        <v>234509.66351728805</v>
      </c>
      <c r="I66" s="13">
        <f t="shared" si="2"/>
        <v>2.3450966351728805E-7</v>
      </c>
      <c r="J66" s="13">
        <f t="shared" si="3"/>
        <v>2.5796062986901686E-7</v>
      </c>
    </row>
    <row r="67" spans="1:12" x14ac:dyDescent="0.2">
      <c r="A67" s="13"/>
      <c r="B67" s="13">
        <v>8</v>
      </c>
      <c r="C67" s="13" t="s">
        <v>21</v>
      </c>
      <c r="D67" s="13" t="s">
        <v>16</v>
      </c>
      <c r="E67" s="13">
        <v>732.13599999999997</v>
      </c>
      <c r="F67" s="13">
        <v>15.5</v>
      </c>
      <c r="G67" s="13">
        <f t="shared" si="0"/>
        <v>7.75</v>
      </c>
      <c r="H67" s="13">
        <f t="shared" si="1"/>
        <v>138148.13930915631</v>
      </c>
      <c r="I67" s="13">
        <f t="shared" si="2"/>
        <v>1.3814813930915631E-7</v>
      </c>
      <c r="J67" s="13">
        <f t="shared" si="3"/>
        <v>1.5196295324007194E-7</v>
      </c>
    </row>
    <row r="68" spans="1:12" x14ac:dyDescent="0.2">
      <c r="A68" s="13"/>
      <c r="B68" s="13">
        <v>9</v>
      </c>
      <c r="C68" s="13" t="s">
        <v>21</v>
      </c>
      <c r="D68" s="13" t="s">
        <v>16</v>
      </c>
      <c r="E68" s="13">
        <v>711.44500000000005</v>
      </c>
      <c r="F68" s="13">
        <v>20.67</v>
      </c>
      <c r="G68" s="13">
        <f t="shared" ref="G68:G131" si="4">0.5*F68</f>
        <v>10.335000000000001</v>
      </c>
      <c r="H68" s="13">
        <f t="shared" ref="H68:H131" si="5">PI()*(G68*G68)*E68</f>
        <v>238732.84089972667</v>
      </c>
      <c r="I68" s="13">
        <f t="shared" ref="I68:I131" si="6">0.000000000001*(H68)</f>
        <v>2.3873284089972665E-7</v>
      </c>
      <c r="J68" s="13">
        <f t="shared" ref="J68:J131" si="7">I68*(1.1)</f>
        <v>2.6260612498969936E-7</v>
      </c>
      <c r="K68">
        <f>AVERAGE(I60:I68)</f>
        <v>2.4275750991756067E-7</v>
      </c>
      <c r="L68">
        <f>AVERAGE(J60:J68)</f>
        <v>2.6703326090931681E-7</v>
      </c>
    </row>
    <row r="69" spans="1:12" x14ac:dyDescent="0.2">
      <c r="A69" s="14">
        <v>5955</v>
      </c>
      <c r="B69" s="14">
        <v>1</v>
      </c>
      <c r="C69" s="14" t="s">
        <v>21</v>
      </c>
      <c r="D69" s="14" t="s">
        <v>16</v>
      </c>
      <c r="E69" s="14">
        <v>2096.1689999999999</v>
      </c>
      <c r="F69" s="14">
        <v>17.698</v>
      </c>
      <c r="G69" s="14">
        <f t="shared" si="4"/>
        <v>8.8490000000000002</v>
      </c>
      <c r="H69" s="14">
        <f t="shared" si="5"/>
        <v>515661.32103291078</v>
      </c>
      <c r="I69" s="14">
        <f t="shared" si="6"/>
        <v>5.156613210329108E-7</v>
      </c>
      <c r="J69" s="14">
        <f t="shared" si="7"/>
        <v>5.6722745313620195E-7</v>
      </c>
    </row>
    <row r="70" spans="1:12" x14ac:dyDescent="0.2">
      <c r="A70" s="14"/>
      <c r="B70" s="14">
        <v>2</v>
      </c>
      <c r="C70" s="14" t="s">
        <v>21</v>
      </c>
      <c r="D70" s="14" t="s">
        <v>16</v>
      </c>
      <c r="E70" s="14">
        <v>1712.8019999999999</v>
      </c>
      <c r="F70" s="14">
        <v>19.25</v>
      </c>
      <c r="G70" s="14">
        <f t="shared" si="4"/>
        <v>9.625</v>
      </c>
      <c r="H70" s="14">
        <f t="shared" si="5"/>
        <v>498492.36441758438</v>
      </c>
      <c r="I70" s="14">
        <f t="shared" si="6"/>
        <v>4.984923644175844E-7</v>
      </c>
      <c r="J70" s="14">
        <f t="shared" si="7"/>
        <v>5.4834160085934291E-7</v>
      </c>
    </row>
    <row r="71" spans="1:12" x14ac:dyDescent="0.2">
      <c r="A71" s="14"/>
      <c r="B71" s="14">
        <v>3</v>
      </c>
      <c r="C71" s="14" t="s">
        <v>21</v>
      </c>
      <c r="D71" s="14" t="s">
        <v>16</v>
      </c>
      <c r="E71" s="14">
        <v>2187.4769999999999</v>
      </c>
      <c r="F71" s="14">
        <v>22.506</v>
      </c>
      <c r="G71" s="14">
        <f t="shared" si="4"/>
        <v>11.253</v>
      </c>
      <c r="H71" s="14">
        <f t="shared" si="5"/>
        <v>870221.89451368258</v>
      </c>
      <c r="I71" s="14">
        <f t="shared" si="6"/>
        <v>8.7022189451368256E-7</v>
      </c>
      <c r="J71" s="14">
        <f t="shared" si="7"/>
        <v>9.5724408396505095E-7</v>
      </c>
    </row>
    <row r="72" spans="1:12" x14ac:dyDescent="0.2">
      <c r="A72" s="14"/>
      <c r="B72" s="14">
        <v>4</v>
      </c>
      <c r="C72" s="14" t="s">
        <v>21</v>
      </c>
      <c r="D72" s="14" t="s">
        <v>22</v>
      </c>
      <c r="E72" s="14">
        <v>854.07299999999998</v>
      </c>
      <c r="F72" s="14">
        <v>19.356999999999999</v>
      </c>
      <c r="G72" s="14">
        <f t="shared" si="4"/>
        <v>9.6784999999999997</v>
      </c>
      <c r="H72" s="14">
        <f t="shared" si="5"/>
        <v>251339.63156504149</v>
      </c>
      <c r="I72" s="14">
        <f t="shared" si="6"/>
        <v>2.513396315650415E-7</v>
      </c>
      <c r="J72" s="14">
        <f t="shared" si="7"/>
        <v>2.7647359472154565E-7</v>
      </c>
    </row>
    <row r="73" spans="1:12" x14ac:dyDescent="0.2">
      <c r="A73" s="14"/>
      <c r="B73" s="14">
        <v>5</v>
      </c>
      <c r="C73" s="14" t="s">
        <v>21</v>
      </c>
      <c r="D73" s="14" t="s">
        <v>23</v>
      </c>
      <c r="E73" s="14">
        <v>742.79</v>
      </c>
      <c r="F73" s="14">
        <v>24.152000000000001</v>
      </c>
      <c r="G73" s="14">
        <f t="shared" si="4"/>
        <v>12.076000000000001</v>
      </c>
      <c r="H73" s="14">
        <f t="shared" si="5"/>
        <v>340300.14151836932</v>
      </c>
      <c r="I73" s="14">
        <f t="shared" si="6"/>
        <v>3.4030014151836932E-7</v>
      </c>
      <c r="J73" s="14">
        <f t="shared" si="7"/>
        <v>3.7433015567020627E-7</v>
      </c>
    </row>
    <row r="74" spans="1:12" x14ac:dyDescent="0.2">
      <c r="A74" s="14"/>
      <c r="B74" s="14">
        <v>6</v>
      </c>
      <c r="C74" s="14" t="s">
        <v>21</v>
      </c>
      <c r="D74" s="14" t="s">
        <v>16</v>
      </c>
      <c r="E74" s="14">
        <v>1505.547</v>
      </c>
      <c r="F74" s="14">
        <v>20.757000000000001</v>
      </c>
      <c r="G74" s="14">
        <f t="shared" si="4"/>
        <v>10.378500000000001</v>
      </c>
      <c r="H74" s="14">
        <f t="shared" si="5"/>
        <v>509463.84601785842</v>
      </c>
      <c r="I74" s="14">
        <f t="shared" si="6"/>
        <v>5.094638460178584E-7</v>
      </c>
      <c r="J74" s="14">
        <f t="shared" si="7"/>
        <v>5.6041023061964432E-7</v>
      </c>
    </row>
    <row r="75" spans="1:12" x14ac:dyDescent="0.2">
      <c r="A75" s="14"/>
      <c r="B75" s="14">
        <v>7</v>
      </c>
      <c r="C75" s="14" t="s">
        <v>21</v>
      </c>
      <c r="D75" s="14" t="s">
        <v>16</v>
      </c>
      <c r="E75" s="14">
        <v>1904.933</v>
      </c>
      <c r="F75" s="14">
        <v>18.986999999999998</v>
      </c>
      <c r="G75" s="14">
        <f t="shared" si="4"/>
        <v>9.4934999999999992</v>
      </c>
      <c r="H75" s="14">
        <f t="shared" si="5"/>
        <v>539364.41172546265</v>
      </c>
      <c r="I75" s="14">
        <f t="shared" si="6"/>
        <v>5.3936441172546259E-7</v>
      </c>
      <c r="J75" s="14">
        <f t="shared" si="7"/>
        <v>5.9330085289800889E-7</v>
      </c>
    </row>
    <row r="76" spans="1:12" x14ac:dyDescent="0.2">
      <c r="A76" s="14"/>
      <c r="B76" s="14">
        <v>8</v>
      </c>
      <c r="C76" s="14" t="s">
        <v>21</v>
      </c>
      <c r="D76" s="14" t="s">
        <v>16</v>
      </c>
      <c r="E76" s="14">
        <v>1628.001</v>
      </c>
      <c r="F76" s="14">
        <v>21.731999999999999</v>
      </c>
      <c r="G76" s="14">
        <f t="shared" si="4"/>
        <v>10.866</v>
      </c>
      <c r="H76" s="14">
        <f t="shared" si="5"/>
        <v>603870.67691315804</v>
      </c>
      <c r="I76" s="14">
        <f t="shared" si="6"/>
        <v>6.0387067691315804E-7</v>
      </c>
      <c r="J76" s="14">
        <f t="shared" si="7"/>
        <v>6.6425774460447391E-7</v>
      </c>
    </row>
    <row r="77" spans="1:12" x14ac:dyDescent="0.2">
      <c r="A77" s="14"/>
      <c r="B77" s="14">
        <v>9</v>
      </c>
      <c r="C77" s="14" t="s">
        <v>21</v>
      </c>
      <c r="D77" s="14" t="s">
        <v>16</v>
      </c>
      <c r="E77" s="14">
        <v>2133.8679999999999</v>
      </c>
      <c r="F77" s="14">
        <v>17.995000000000001</v>
      </c>
      <c r="G77" s="14">
        <f t="shared" si="4"/>
        <v>8.9975000000000005</v>
      </c>
      <c r="H77" s="14">
        <f t="shared" si="5"/>
        <v>542701.64005189436</v>
      </c>
      <c r="I77" s="14">
        <f t="shared" si="6"/>
        <v>5.4270164005189435E-7</v>
      </c>
      <c r="J77" s="14">
        <f t="shared" si="7"/>
        <v>5.9697180405708384E-7</v>
      </c>
      <c r="K77">
        <f>AVERAGE(I69:I71,I74:I77)</f>
        <v>5.8282516495322152E-7</v>
      </c>
      <c r="L77">
        <f>AVERAGE(J69:J71,J74:J77)</f>
        <v>6.4110768144854387E-7</v>
      </c>
    </row>
    <row r="78" spans="1:12" x14ac:dyDescent="0.2">
      <c r="A78" s="3">
        <v>5956</v>
      </c>
      <c r="B78" s="3">
        <v>1</v>
      </c>
      <c r="C78" s="3" t="s">
        <v>21</v>
      </c>
      <c r="D78" s="3" t="s">
        <v>16</v>
      </c>
      <c r="E78" s="3">
        <v>2219.0650000000001</v>
      </c>
      <c r="F78" s="3">
        <v>25.202999999999999</v>
      </c>
      <c r="G78" s="3">
        <f t="shared" si="4"/>
        <v>12.6015</v>
      </c>
      <c r="H78" s="3">
        <f t="shared" si="5"/>
        <v>1107042.7289412937</v>
      </c>
      <c r="I78" s="3">
        <f t="shared" si="6"/>
        <v>1.1070427289412937E-6</v>
      </c>
      <c r="J78" s="3">
        <f t="shared" si="7"/>
        <v>1.2177470018354232E-6</v>
      </c>
    </row>
    <row r="79" spans="1:12" x14ac:dyDescent="0.2">
      <c r="A79" s="3"/>
      <c r="B79" s="3">
        <v>2</v>
      </c>
      <c r="C79" s="3" t="s">
        <v>21</v>
      </c>
      <c r="D79" s="3" t="s">
        <v>16</v>
      </c>
      <c r="E79" s="3">
        <v>1748.877</v>
      </c>
      <c r="F79" s="3">
        <v>24.887</v>
      </c>
      <c r="G79" s="3">
        <f t="shared" si="4"/>
        <v>12.4435</v>
      </c>
      <c r="H79" s="3">
        <f t="shared" si="5"/>
        <v>850734.88790023362</v>
      </c>
      <c r="I79" s="3">
        <f t="shared" si="6"/>
        <v>8.5073488790023359E-7</v>
      </c>
      <c r="J79" s="3">
        <f t="shared" si="7"/>
        <v>9.3580837669025699E-7</v>
      </c>
    </row>
    <row r="80" spans="1:12" x14ac:dyDescent="0.2">
      <c r="A80" s="3"/>
      <c r="B80" s="3">
        <v>3</v>
      </c>
      <c r="C80" s="3" t="s">
        <v>21</v>
      </c>
      <c r="D80" s="3" t="s">
        <v>16</v>
      </c>
      <c r="E80" s="3">
        <v>2153.0320000000002</v>
      </c>
      <c r="F80" s="3">
        <v>25.172999999999998</v>
      </c>
      <c r="G80" s="3">
        <f t="shared" si="4"/>
        <v>12.586499999999999</v>
      </c>
      <c r="H80" s="3">
        <f t="shared" si="5"/>
        <v>1071544.7619705473</v>
      </c>
      <c r="I80" s="3">
        <f t="shared" si="6"/>
        <v>1.0715447619705472E-6</v>
      </c>
      <c r="J80" s="3">
        <f t="shared" si="7"/>
        <v>1.178699238167602E-6</v>
      </c>
    </row>
    <row r="81" spans="1:12" x14ac:dyDescent="0.2">
      <c r="A81" s="3"/>
      <c r="B81" s="3">
        <v>4</v>
      </c>
      <c r="C81" s="3" t="s">
        <v>21</v>
      </c>
      <c r="D81" s="3" t="s">
        <v>16</v>
      </c>
      <c r="E81" s="3">
        <v>1645.3779999999999</v>
      </c>
      <c r="F81" s="3">
        <v>23.972000000000001</v>
      </c>
      <c r="G81" s="3">
        <f t="shared" si="4"/>
        <v>11.986000000000001</v>
      </c>
      <c r="H81" s="3">
        <f t="shared" si="5"/>
        <v>742615.66399983619</v>
      </c>
      <c r="I81" s="3">
        <f t="shared" si="6"/>
        <v>7.4261566399983616E-7</v>
      </c>
      <c r="J81" s="3">
        <f t="shared" si="7"/>
        <v>8.1687723039981983E-7</v>
      </c>
    </row>
    <row r="82" spans="1:12" x14ac:dyDescent="0.2">
      <c r="A82" s="3"/>
      <c r="B82" s="3">
        <v>5</v>
      </c>
      <c r="C82" s="3" t="s">
        <v>21</v>
      </c>
      <c r="D82" s="3" t="s">
        <v>16</v>
      </c>
      <c r="E82" s="3">
        <v>2162.4569999999999</v>
      </c>
      <c r="F82" s="3">
        <v>25.707999999999998</v>
      </c>
      <c r="G82" s="3">
        <f t="shared" si="4"/>
        <v>12.853999999999999</v>
      </c>
      <c r="H82" s="3">
        <f t="shared" si="5"/>
        <v>1122467.9366543859</v>
      </c>
      <c r="I82" s="3">
        <f t="shared" si="6"/>
        <v>1.1224679366543859E-6</v>
      </c>
      <c r="J82" s="3">
        <f t="shared" si="7"/>
        <v>1.2347147303198245E-6</v>
      </c>
    </row>
    <row r="83" spans="1:12" x14ac:dyDescent="0.2">
      <c r="A83" s="3"/>
      <c r="B83" s="3">
        <v>6</v>
      </c>
      <c r="C83" s="3" t="s">
        <v>21</v>
      </c>
      <c r="D83" s="3" t="s">
        <v>16</v>
      </c>
      <c r="E83" s="3">
        <v>2703.569</v>
      </c>
      <c r="F83" s="3">
        <v>24.41</v>
      </c>
      <c r="G83" s="3">
        <f t="shared" si="4"/>
        <v>12.205</v>
      </c>
      <c r="H83" s="3">
        <f t="shared" si="5"/>
        <v>1265210.8226845681</v>
      </c>
      <c r="I83" s="3">
        <f t="shared" si="6"/>
        <v>1.2652108226845681E-6</v>
      </c>
      <c r="J83" s="3">
        <f t="shared" si="7"/>
        <v>1.391731904953025E-6</v>
      </c>
    </row>
    <row r="84" spans="1:12" x14ac:dyDescent="0.2">
      <c r="A84" s="3"/>
      <c r="B84" s="3">
        <v>7</v>
      </c>
      <c r="C84" s="3" t="s">
        <v>21</v>
      </c>
      <c r="D84" s="3" t="s">
        <v>16</v>
      </c>
      <c r="E84" s="3">
        <v>2257.3209999999999</v>
      </c>
      <c r="F84" s="3">
        <v>24.48</v>
      </c>
      <c r="G84" s="3">
        <f t="shared" si="4"/>
        <v>12.24</v>
      </c>
      <c r="H84" s="3">
        <f t="shared" si="5"/>
        <v>1062443.9558070549</v>
      </c>
      <c r="I84" s="3">
        <f t="shared" si="6"/>
        <v>1.0624439558070548E-6</v>
      </c>
      <c r="J84" s="3">
        <f t="shared" si="7"/>
        <v>1.1686883513877604E-6</v>
      </c>
    </row>
    <row r="85" spans="1:12" x14ac:dyDescent="0.2">
      <c r="A85" s="3"/>
      <c r="B85" s="3">
        <v>8</v>
      </c>
      <c r="C85" s="3" t="s">
        <v>21</v>
      </c>
      <c r="D85" s="3" t="s">
        <v>16</v>
      </c>
      <c r="E85" s="3">
        <v>2228.0259999999998</v>
      </c>
      <c r="F85" s="3">
        <v>25.131</v>
      </c>
      <c r="G85" s="3">
        <f t="shared" si="4"/>
        <v>12.5655</v>
      </c>
      <c r="H85" s="3">
        <f t="shared" si="5"/>
        <v>1105171.4983820084</v>
      </c>
      <c r="I85" s="3">
        <f t="shared" si="6"/>
        <v>1.1051714983820084E-6</v>
      </c>
      <c r="J85" s="3">
        <f t="shared" si="7"/>
        <v>1.2156886482202095E-6</v>
      </c>
    </row>
    <row r="86" spans="1:12" x14ac:dyDescent="0.2">
      <c r="A86" s="3"/>
      <c r="B86" s="3">
        <v>9</v>
      </c>
      <c r="C86" s="3" t="s">
        <v>21</v>
      </c>
      <c r="D86" s="3" t="s">
        <v>16</v>
      </c>
      <c r="E86" s="3">
        <v>1923.5820000000001</v>
      </c>
      <c r="F86" s="3">
        <v>24.105</v>
      </c>
      <c r="G86" s="3">
        <f t="shared" si="4"/>
        <v>12.0525</v>
      </c>
      <c r="H86" s="3">
        <f t="shared" si="5"/>
        <v>877838.9717734023</v>
      </c>
      <c r="I86" s="3">
        <f t="shared" si="6"/>
        <v>8.7783897177340228E-7</v>
      </c>
      <c r="J86" s="3">
        <f t="shared" si="7"/>
        <v>9.6562286895074267E-7</v>
      </c>
    </row>
    <row r="87" spans="1:12" x14ac:dyDescent="0.2">
      <c r="A87" s="3"/>
      <c r="B87" s="3">
        <v>10</v>
      </c>
      <c r="C87" s="3" t="s">
        <v>21</v>
      </c>
      <c r="D87" s="3" t="s">
        <v>23</v>
      </c>
      <c r="E87" s="3">
        <v>1434.9960000000001</v>
      </c>
      <c r="F87" s="3">
        <v>25.52</v>
      </c>
      <c r="G87" s="3">
        <f t="shared" si="4"/>
        <v>12.76</v>
      </c>
      <c r="H87" s="3">
        <f t="shared" si="5"/>
        <v>734009.89058409526</v>
      </c>
      <c r="I87" s="3">
        <f t="shared" si="6"/>
        <v>7.3400989058409525E-7</v>
      </c>
      <c r="J87" s="3">
        <f t="shared" si="7"/>
        <v>8.0741087964250484E-7</v>
      </c>
    </row>
    <row r="88" spans="1:12" x14ac:dyDescent="0.2">
      <c r="A88" s="3"/>
      <c r="B88" s="3">
        <v>11</v>
      </c>
      <c r="C88" s="3" t="s">
        <v>21</v>
      </c>
      <c r="D88" s="3" t="s">
        <v>16</v>
      </c>
      <c r="E88" s="3">
        <v>2019.241</v>
      </c>
      <c r="F88" s="3">
        <v>25.398</v>
      </c>
      <c r="G88" s="3">
        <f t="shared" si="4"/>
        <v>12.699</v>
      </c>
      <c r="H88" s="3">
        <f t="shared" si="5"/>
        <v>1023003.3948735809</v>
      </c>
      <c r="I88" s="3">
        <f t="shared" si="6"/>
        <v>1.0230033948735809E-6</v>
      </c>
      <c r="J88" s="3">
        <f t="shared" si="7"/>
        <v>1.125303734360939E-6</v>
      </c>
    </row>
    <row r="89" spans="1:12" x14ac:dyDescent="0.2">
      <c r="A89" s="3"/>
      <c r="B89" s="3">
        <v>12</v>
      </c>
      <c r="C89" s="3" t="s">
        <v>21</v>
      </c>
      <c r="D89" s="3" t="s">
        <v>22</v>
      </c>
      <c r="E89" s="3">
        <v>1127.8150000000001</v>
      </c>
      <c r="F89" s="3">
        <v>19.125</v>
      </c>
      <c r="G89" s="3">
        <f t="shared" si="4"/>
        <v>9.5625</v>
      </c>
      <c r="H89" s="3">
        <f t="shared" si="5"/>
        <v>323989.27606759139</v>
      </c>
      <c r="I89" s="3">
        <f t="shared" si="6"/>
        <v>3.2398927606759138E-7</v>
      </c>
      <c r="J89" s="3">
        <f t="shared" si="7"/>
        <v>3.5638820367435053E-7</v>
      </c>
    </row>
    <row r="90" spans="1:12" x14ac:dyDescent="0.2">
      <c r="A90" s="3"/>
      <c r="B90" s="3">
        <v>13</v>
      </c>
      <c r="C90" s="3" t="s">
        <v>21</v>
      </c>
      <c r="D90" s="3" t="s">
        <v>22</v>
      </c>
      <c r="E90" s="3">
        <v>1198.5170000000001</v>
      </c>
      <c r="F90" s="3">
        <v>17.724</v>
      </c>
      <c r="G90" s="3">
        <f t="shared" si="4"/>
        <v>8.8620000000000001</v>
      </c>
      <c r="H90" s="3">
        <f t="shared" si="5"/>
        <v>295704.2473867755</v>
      </c>
      <c r="I90" s="3">
        <f t="shared" si="6"/>
        <v>2.957042473867755E-7</v>
      </c>
      <c r="J90" s="3">
        <f t="shared" si="7"/>
        <v>3.2527467212545305E-7</v>
      </c>
    </row>
    <row r="91" spans="1:12" x14ac:dyDescent="0.2">
      <c r="A91" s="3"/>
      <c r="B91" s="3">
        <v>14</v>
      </c>
      <c r="C91" s="3" t="s">
        <v>21</v>
      </c>
      <c r="D91" s="3" t="s">
        <v>16</v>
      </c>
      <c r="E91" s="3">
        <v>2119.0940000000001</v>
      </c>
      <c r="F91" s="3">
        <v>24.959</v>
      </c>
      <c r="G91" s="3">
        <f t="shared" si="4"/>
        <v>12.4795</v>
      </c>
      <c r="H91" s="3">
        <f t="shared" si="5"/>
        <v>1036798.7508364712</v>
      </c>
      <c r="I91" s="3">
        <f t="shared" si="6"/>
        <v>1.0367987508364712E-6</v>
      </c>
      <c r="J91" s="3">
        <f t="shared" si="7"/>
        <v>1.1404786259201183E-6</v>
      </c>
    </row>
    <row r="92" spans="1:12" x14ac:dyDescent="0.2">
      <c r="A92" s="3"/>
      <c r="B92" s="3">
        <v>15</v>
      </c>
      <c r="C92" s="3" t="s">
        <v>21</v>
      </c>
      <c r="D92" s="3" t="s">
        <v>16</v>
      </c>
      <c r="E92" s="3">
        <v>1706.6759999999999</v>
      </c>
      <c r="F92" s="3">
        <v>21.654</v>
      </c>
      <c r="G92" s="3">
        <f t="shared" si="4"/>
        <v>10.827</v>
      </c>
      <c r="H92" s="3">
        <f t="shared" si="5"/>
        <v>628517.28750419139</v>
      </c>
      <c r="I92" s="3">
        <f t="shared" si="6"/>
        <v>6.2851728750419141E-7</v>
      </c>
      <c r="J92" s="3">
        <f t="shared" si="7"/>
        <v>6.9136901625461059E-7</v>
      </c>
    </row>
    <row r="93" spans="1:12" x14ac:dyDescent="0.2">
      <c r="A93" s="3"/>
      <c r="B93" s="3">
        <v>16</v>
      </c>
      <c r="C93" s="3" t="s">
        <v>21</v>
      </c>
      <c r="D93" s="3" t="s">
        <v>16</v>
      </c>
      <c r="E93" s="3">
        <v>2331.0619999999999</v>
      </c>
      <c r="F93" s="3">
        <v>25.427</v>
      </c>
      <c r="G93" s="3">
        <f t="shared" si="4"/>
        <v>12.7135</v>
      </c>
      <c r="H93" s="3">
        <f t="shared" si="5"/>
        <v>1183679.0257852699</v>
      </c>
      <c r="I93" s="3">
        <f t="shared" si="6"/>
        <v>1.1836790257852699E-6</v>
      </c>
      <c r="J93" s="3">
        <f t="shared" si="7"/>
        <v>1.302046928363797E-6</v>
      </c>
    </row>
    <row r="94" spans="1:12" x14ac:dyDescent="0.2">
      <c r="A94" s="3"/>
      <c r="B94" s="3">
        <v>17</v>
      </c>
      <c r="C94" s="3" t="s">
        <v>21</v>
      </c>
      <c r="D94" s="3" t="s">
        <v>16</v>
      </c>
      <c r="E94" s="3">
        <v>1673.874</v>
      </c>
      <c r="F94" s="3">
        <v>25.427</v>
      </c>
      <c r="G94" s="3">
        <f t="shared" si="4"/>
        <v>12.7135</v>
      </c>
      <c r="H94" s="3">
        <f t="shared" si="5"/>
        <v>849968.61756885611</v>
      </c>
      <c r="I94" s="3">
        <f t="shared" si="6"/>
        <v>8.499686175688561E-7</v>
      </c>
      <c r="J94" s="3">
        <f t="shared" si="7"/>
        <v>9.3496547932574174E-7</v>
      </c>
    </row>
    <row r="95" spans="1:12" x14ac:dyDescent="0.2">
      <c r="A95" s="3"/>
      <c r="B95" s="3">
        <v>18</v>
      </c>
      <c r="C95" s="3" t="s">
        <v>21</v>
      </c>
      <c r="D95" s="3" t="s">
        <v>16</v>
      </c>
      <c r="E95" s="3">
        <v>1714.6769999999999</v>
      </c>
      <c r="F95" s="3">
        <v>21.202000000000002</v>
      </c>
      <c r="G95" s="3">
        <f t="shared" si="4"/>
        <v>10.601000000000001</v>
      </c>
      <c r="H95" s="3">
        <f t="shared" si="5"/>
        <v>605376.92654576991</v>
      </c>
      <c r="I95" s="3">
        <f t="shared" si="6"/>
        <v>6.0537692654576991E-7</v>
      </c>
      <c r="J95" s="3">
        <f t="shared" si="7"/>
        <v>6.6591461920034694E-7</v>
      </c>
      <c r="K95">
        <f>AVERAGE(I78:I88,I91:I93,I94:I95)</f>
        <v>9.5415157011322266E-7</v>
      </c>
      <c r="L95">
        <f>AVERAGE(J78:J88,J91:J95)</f>
        <v>1.0495667271245452E-6</v>
      </c>
    </row>
    <row r="96" spans="1:12" x14ac:dyDescent="0.2">
      <c r="A96" s="7">
        <v>5958</v>
      </c>
      <c r="B96" s="7">
        <v>1</v>
      </c>
      <c r="C96" s="7" t="s">
        <v>21</v>
      </c>
      <c r="D96" s="7" t="s">
        <v>16</v>
      </c>
      <c r="E96" s="7">
        <v>2015.1120000000001</v>
      </c>
      <c r="F96" s="7">
        <v>25.827999999999999</v>
      </c>
      <c r="G96" s="7">
        <f t="shared" si="4"/>
        <v>12.914</v>
      </c>
      <c r="H96" s="7">
        <f t="shared" si="5"/>
        <v>1055773.1818053264</v>
      </c>
      <c r="I96" s="7">
        <f t="shared" si="6"/>
        <v>1.0557731818053262E-6</v>
      </c>
      <c r="J96" s="7">
        <f t="shared" si="7"/>
        <v>1.161350499985859E-6</v>
      </c>
    </row>
    <row r="97" spans="1:12" x14ac:dyDescent="0.2">
      <c r="A97" s="7"/>
      <c r="B97" s="7">
        <v>2</v>
      </c>
      <c r="C97" s="7" t="s">
        <v>21</v>
      </c>
      <c r="D97" s="7" t="s">
        <v>16</v>
      </c>
      <c r="E97" s="7">
        <v>1154.3689999999999</v>
      </c>
      <c r="F97" s="7">
        <v>24.059000000000001</v>
      </c>
      <c r="G97" s="7">
        <f t="shared" si="4"/>
        <v>12.029500000000001</v>
      </c>
      <c r="H97" s="7">
        <f t="shared" si="5"/>
        <v>524794.99095786747</v>
      </c>
      <c r="I97" s="7">
        <f t="shared" si="6"/>
        <v>5.247949909578675E-7</v>
      </c>
      <c r="J97" s="7">
        <f t="shared" si="7"/>
        <v>5.7727449005365431E-7</v>
      </c>
    </row>
    <row r="98" spans="1:12" x14ac:dyDescent="0.2">
      <c r="A98" s="7"/>
      <c r="B98" s="7">
        <v>3</v>
      </c>
      <c r="C98" s="7" t="s">
        <v>21</v>
      </c>
      <c r="D98" s="7" t="s">
        <v>16</v>
      </c>
      <c r="E98" s="7">
        <v>2444.9209999999998</v>
      </c>
      <c r="F98" s="7">
        <v>27.777000000000001</v>
      </c>
      <c r="G98" s="7">
        <f t="shared" si="4"/>
        <v>13.888500000000001</v>
      </c>
      <c r="H98" s="7">
        <f t="shared" si="5"/>
        <v>1481580.9655211319</v>
      </c>
      <c r="I98" s="7">
        <f t="shared" si="6"/>
        <v>1.4815809655211317E-6</v>
      </c>
      <c r="J98" s="7">
        <f t="shared" si="7"/>
        <v>1.6297390620732451E-6</v>
      </c>
    </row>
    <row r="99" spans="1:12" x14ac:dyDescent="0.2">
      <c r="A99" s="7"/>
      <c r="B99" s="7">
        <v>4</v>
      </c>
      <c r="C99" s="7" t="s">
        <v>21</v>
      </c>
      <c r="D99" s="7" t="s">
        <v>16</v>
      </c>
      <c r="E99" s="7">
        <v>2168.9250000000002</v>
      </c>
      <c r="F99" s="7">
        <v>25.004000000000001</v>
      </c>
      <c r="G99" s="7">
        <f t="shared" si="4"/>
        <v>12.502000000000001</v>
      </c>
      <c r="H99" s="7">
        <f t="shared" si="5"/>
        <v>1065009.2909145816</v>
      </c>
      <c r="I99" s="7">
        <f t="shared" si="6"/>
        <v>1.0650092909145817E-6</v>
      </c>
      <c r="J99" s="7">
        <f t="shared" si="7"/>
        <v>1.1715102200060399E-6</v>
      </c>
    </row>
    <row r="100" spans="1:12" x14ac:dyDescent="0.2">
      <c r="A100" s="7"/>
      <c r="B100" s="7">
        <v>5</v>
      </c>
      <c r="C100" s="7" t="s">
        <v>21</v>
      </c>
      <c r="D100" s="7" t="s">
        <v>16</v>
      </c>
      <c r="E100" s="7">
        <v>1954.3510000000001</v>
      </c>
      <c r="F100" s="7">
        <v>22.524999999999999</v>
      </c>
      <c r="G100" s="7">
        <f t="shared" si="4"/>
        <v>11.262499999999999</v>
      </c>
      <c r="H100" s="7">
        <f t="shared" si="5"/>
        <v>778793.0120412875</v>
      </c>
      <c r="I100" s="7">
        <f t="shared" si="6"/>
        <v>7.7879301204128748E-7</v>
      </c>
      <c r="J100" s="7">
        <f t="shared" si="7"/>
        <v>8.5667231324541629E-7</v>
      </c>
    </row>
    <row r="101" spans="1:12" x14ac:dyDescent="0.2">
      <c r="A101" s="7"/>
      <c r="B101" s="7">
        <v>6</v>
      </c>
      <c r="C101" s="7" t="s">
        <v>21</v>
      </c>
      <c r="D101" s="7" t="s">
        <v>16</v>
      </c>
      <c r="E101" s="7">
        <v>1510.452</v>
      </c>
      <c r="F101" s="7">
        <v>23.946999999999999</v>
      </c>
      <c r="G101" s="7">
        <f t="shared" si="4"/>
        <v>11.9735</v>
      </c>
      <c r="H101" s="7">
        <f t="shared" si="5"/>
        <v>680297.75587266742</v>
      </c>
      <c r="I101" s="7">
        <f t="shared" si="6"/>
        <v>6.8029775587266743E-7</v>
      </c>
      <c r="J101" s="7">
        <f t="shared" si="7"/>
        <v>7.4832753145993425E-7</v>
      </c>
    </row>
    <row r="102" spans="1:12" x14ac:dyDescent="0.2">
      <c r="A102" s="7"/>
      <c r="B102" s="7">
        <v>7</v>
      </c>
      <c r="C102" s="7" t="s">
        <v>21</v>
      </c>
      <c r="D102" s="7" t="s">
        <v>16</v>
      </c>
      <c r="E102" s="7">
        <v>1861.3140000000001</v>
      </c>
      <c r="F102" s="7">
        <v>26.007000000000001</v>
      </c>
      <c r="G102" s="7">
        <f t="shared" si="4"/>
        <v>13.003500000000001</v>
      </c>
      <c r="H102" s="7">
        <f t="shared" si="5"/>
        <v>988758.06890073151</v>
      </c>
      <c r="I102" s="7">
        <f t="shared" si="6"/>
        <v>9.8875806890073155E-7</v>
      </c>
      <c r="J102" s="7">
        <f t="shared" si="7"/>
        <v>1.0876338757908047E-6</v>
      </c>
    </row>
    <row r="103" spans="1:12" x14ac:dyDescent="0.2">
      <c r="A103" s="7"/>
      <c r="B103" s="7">
        <v>8</v>
      </c>
      <c r="C103" s="7" t="s">
        <v>21</v>
      </c>
      <c r="D103" s="7" t="s">
        <v>16</v>
      </c>
      <c r="E103" s="7">
        <v>1906.7159999999999</v>
      </c>
      <c r="F103" s="7">
        <v>25.785</v>
      </c>
      <c r="G103" s="7">
        <f t="shared" si="4"/>
        <v>12.8925</v>
      </c>
      <c r="H103" s="7">
        <f t="shared" si="5"/>
        <v>995657.94536391587</v>
      </c>
      <c r="I103" s="7">
        <f t="shared" si="6"/>
        <v>9.9565794536391592E-7</v>
      </c>
      <c r="J103" s="7">
        <f t="shared" si="7"/>
        <v>1.0952237399003077E-6</v>
      </c>
    </row>
    <row r="104" spans="1:12" x14ac:dyDescent="0.2">
      <c r="A104" s="7"/>
      <c r="B104" s="7">
        <v>9</v>
      </c>
      <c r="C104" s="7" t="s">
        <v>21</v>
      </c>
      <c r="D104" s="7" t="s">
        <v>16</v>
      </c>
      <c r="E104" s="7">
        <v>1220.433</v>
      </c>
      <c r="F104" s="7">
        <v>22.280999999999999</v>
      </c>
      <c r="G104" s="7">
        <f t="shared" si="4"/>
        <v>11.140499999999999</v>
      </c>
      <c r="H104" s="7">
        <f t="shared" si="5"/>
        <v>475853.4045909929</v>
      </c>
      <c r="I104" s="7">
        <f t="shared" si="6"/>
        <v>4.7585340459099286E-7</v>
      </c>
      <c r="J104" s="7">
        <f t="shared" si="7"/>
        <v>5.2343874505009224E-7</v>
      </c>
    </row>
    <row r="105" spans="1:12" x14ac:dyDescent="0.2">
      <c r="A105" s="7"/>
      <c r="B105" s="7">
        <v>10</v>
      </c>
      <c r="C105" s="7" t="s">
        <v>21</v>
      </c>
      <c r="D105" s="7" t="s">
        <v>16</v>
      </c>
      <c r="E105" s="7">
        <v>680.50099999999998</v>
      </c>
      <c r="F105" s="7">
        <v>14.420999999999999</v>
      </c>
      <c r="G105" s="7">
        <f t="shared" si="4"/>
        <v>7.2104999999999997</v>
      </c>
      <c r="H105" s="7">
        <f t="shared" si="5"/>
        <v>111149.98356038153</v>
      </c>
      <c r="I105" s="7">
        <f t="shared" si="6"/>
        <v>1.1114998356038153E-7</v>
      </c>
      <c r="J105" s="7">
        <f t="shared" si="7"/>
        <v>1.2226498191641969E-7</v>
      </c>
      <c r="K105">
        <f>AVERAGE(J96:J105)</f>
        <v>8.9734354594817721E-7</v>
      </c>
      <c r="L105">
        <f>AVERAGE(J96:J105)</f>
        <v>8.9734354594817721E-7</v>
      </c>
    </row>
    <row r="106" spans="1:12" x14ac:dyDescent="0.2">
      <c r="A106" s="15">
        <v>5959</v>
      </c>
      <c r="B106" s="15">
        <v>1</v>
      </c>
      <c r="C106" s="15" t="s">
        <v>21</v>
      </c>
      <c r="D106" s="15" t="s">
        <v>16</v>
      </c>
      <c r="E106" s="15">
        <v>2028.9770000000001</v>
      </c>
      <c r="F106" s="15">
        <v>21.963999999999999</v>
      </c>
      <c r="G106" s="15">
        <f t="shared" si="4"/>
        <v>10.981999999999999</v>
      </c>
      <c r="H106" s="15">
        <f t="shared" si="5"/>
        <v>768758.40216680348</v>
      </c>
      <c r="I106" s="15">
        <f t="shared" si="6"/>
        <v>7.6875840216680348E-7</v>
      </c>
      <c r="J106" s="15">
        <f t="shared" si="7"/>
        <v>8.4563424238348391E-7</v>
      </c>
    </row>
    <row r="107" spans="1:12" x14ac:dyDescent="0.2">
      <c r="A107" s="15"/>
      <c r="B107" s="15">
        <v>2</v>
      </c>
      <c r="C107" s="15" t="s">
        <v>21</v>
      </c>
      <c r="D107" s="15" t="s">
        <v>16</v>
      </c>
      <c r="E107" s="15">
        <v>1699.963</v>
      </c>
      <c r="F107" s="15">
        <v>20.689</v>
      </c>
      <c r="G107" s="15">
        <f t="shared" si="4"/>
        <v>10.3445</v>
      </c>
      <c r="H107" s="15">
        <f t="shared" si="5"/>
        <v>571489.62379005807</v>
      </c>
      <c r="I107" s="15">
        <f t="shared" si="6"/>
        <v>5.7148962379005802E-7</v>
      </c>
      <c r="J107" s="15">
        <f t="shared" si="7"/>
        <v>6.2863858616906386E-7</v>
      </c>
    </row>
    <row r="108" spans="1:12" x14ac:dyDescent="0.2">
      <c r="A108" s="15"/>
      <c r="B108" s="15">
        <v>3</v>
      </c>
      <c r="C108" s="15" t="s">
        <v>21</v>
      </c>
      <c r="D108" s="15" t="s">
        <v>16</v>
      </c>
      <c r="E108" s="15">
        <v>1435.463</v>
      </c>
      <c r="F108" s="15">
        <v>21.015000000000001</v>
      </c>
      <c r="G108" s="15">
        <f t="shared" si="4"/>
        <v>10.5075</v>
      </c>
      <c r="H108" s="15">
        <f t="shared" si="5"/>
        <v>497898.3336564817</v>
      </c>
      <c r="I108" s="15">
        <f t="shared" si="6"/>
        <v>4.9789833365648168E-7</v>
      </c>
      <c r="J108" s="15">
        <f t="shared" si="7"/>
        <v>5.4768816702212992E-7</v>
      </c>
    </row>
    <row r="109" spans="1:12" x14ac:dyDescent="0.2">
      <c r="A109" s="15"/>
      <c r="B109" s="15">
        <v>4</v>
      </c>
      <c r="C109" s="15" t="s">
        <v>21</v>
      </c>
      <c r="D109" s="15" t="s">
        <v>16</v>
      </c>
      <c r="E109" s="15">
        <v>1462.066</v>
      </c>
      <c r="F109" s="15">
        <v>23.303999999999998</v>
      </c>
      <c r="G109" s="15">
        <f t="shared" si="4"/>
        <v>11.651999999999999</v>
      </c>
      <c r="H109" s="15">
        <f t="shared" si="5"/>
        <v>623616.7942777907</v>
      </c>
      <c r="I109" s="15">
        <f t="shared" si="6"/>
        <v>6.2361679427779069E-7</v>
      </c>
      <c r="J109" s="15">
        <f t="shared" si="7"/>
        <v>6.8597847370556979E-7</v>
      </c>
    </row>
    <row r="110" spans="1:12" x14ac:dyDescent="0.2">
      <c r="A110" s="15"/>
      <c r="B110" s="15">
        <v>5</v>
      </c>
      <c r="C110" s="15" t="s">
        <v>21</v>
      </c>
      <c r="D110" s="15" t="s">
        <v>16</v>
      </c>
      <c r="E110" s="15">
        <v>2023.146</v>
      </c>
      <c r="F110" s="15">
        <v>22.507000000000001</v>
      </c>
      <c r="G110" s="15">
        <f t="shared" si="4"/>
        <v>11.253500000000001</v>
      </c>
      <c r="H110" s="15">
        <f t="shared" si="5"/>
        <v>804919.2760796058</v>
      </c>
      <c r="I110" s="15">
        <f t="shared" si="6"/>
        <v>8.049192760796058E-7</v>
      </c>
      <c r="J110" s="15">
        <f t="shared" si="7"/>
        <v>8.854112036875664E-7</v>
      </c>
    </row>
    <row r="111" spans="1:12" x14ac:dyDescent="0.2">
      <c r="A111" s="15"/>
      <c r="B111" s="15">
        <v>6</v>
      </c>
      <c r="C111" s="15" t="s">
        <v>21</v>
      </c>
      <c r="D111" s="15" t="s">
        <v>16</v>
      </c>
      <c r="E111" s="15">
        <v>1759.51</v>
      </c>
      <c r="F111" s="15">
        <v>25.277000000000001</v>
      </c>
      <c r="G111" s="15">
        <f t="shared" si="4"/>
        <v>12.638500000000001</v>
      </c>
      <c r="H111" s="15">
        <f t="shared" si="5"/>
        <v>882943.02010280883</v>
      </c>
      <c r="I111" s="15">
        <f t="shared" si="6"/>
        <v>8.8294302010280877E-7</v>
      </c>
      <c r="J111" s="15">
        <f t="shared" si="7"/>
        <v>9.7123732211308968E-7</v>
      </c>
    </row>
    <row r="112" spans="1:12" x14ac:dyDescent="0.2">
      <c r="A112" s="15"/>
      <c r="B112" s="15">
        <v>7</v>
      </c>
      <c r="C112" s="15" t="s">
        <v>21</v>
      </c>
      <c r="D112" s="15" t="s">
        <v>16</v>
      </c>
      <c r="E112" s="15">
        <v>1735.4480000000001</v>
      </c>
      <c r="F112" s="15">
        <v>20.253</v>
      </c>
      <c r="G112" s="15">
        <f t="shared" si="4"/>
        <v>10.1265</v>
      </c>
      <c r="H112" s="15">
        <f t="shared" si="5"/>
        <v>559088.05298621114</v>
      </c>
      <c r="I112" s="15">
        <f t="shared" si="6"/>
        <v>5.5908805298621109E-7</v>
      </c>
      <c r="J112" s="15">
        <f t="shared" si="7"/>
        <v>6.1499685828483227E-7</v>
      </c>
    </row>
    <row r="113" spans="1:12" x14ac:dyDescent="0.2">
      <c r="A113" s="15"/>
      <c r="B113" s="15">
        <v>8</v>
      </c>
      <c r="C113" s="15" t="s">
        <v>21</v>
      </c>
      <c r="D113" s="15" t="s">
        <v>16</v>
      </c>
      <c r="E113" s="15">
        <v>1710.8810000000001</v>
      </c>
      <c r="F113" s="15">
        <v>24.949000000000002</v>
      </c>
      <c r="G113" s="15">
        <f t="shared" si="4"/>
        <v>12.474500000000001</v>
      </c>
      <c r="H113" s="15">
        <f t="shared" si="5"/>
        <v>836403.74888999539</v>
      </c>
      <c r="I113" s="15">
        <f t="shared" si="6"/>
        <v>8.364037488899954E-7</v>
      </c>
      <c r="J113" s="15">
        <f t="shared" si="7"/>
        <v>9.2004412377899497E-7</v>
      </c>
    </row>
    <row r="114" spans="1:12" x14ac:dyDescent="0.2">
      <c r="A114" s="15"/>
      <c r="B114" s="15">
        <v>9</v>
      </c>
      <c r="C114" s="15" t="s">
        <v>21</v>
      </c>
      <c r="D114" s="15" t="s">
        <v>16</v>
      </c>
      <c r="E114" s="15">
        <v>1742.374</v>
      </c>
      <c r="F114" s="15">
        <v>25.030999999999999</v>
      </c>
      <c r="G114" s="15">
        <f t="shared" si="4"/>
        <v>12.515499999999999</v>
      </c>
      <c r="H114" s="15">
        <f t="shared" si="5"/>
        <v>857408.26118347398</v>
      </c>
      <c r="I114" s="15">
        <f t="shared" si="6"/>
        <v>8.5740826118347394E-7</v>
      </c>
      <c r="J114" s="15">
        <f t="shared" si="7"/>
        <v>9.4314908730182145E-7</v>
      </c>
    </row>
    <row r="115" spans="1:12" x14ac:dyDescent="0.2">
      <c r="A115" s="15"/>
      <c r="B115" s="15">
        <v>10</v>
      </c>
      <c r="C115" s="15" t="s">
        <v>21</v>
      </c>
      <c r="D115" s="15" t="s">
        <v>16</v>
      </c>
      <c r="E115" s="15">
        <v>1596.3920000000001</v>
      </c>
      <c r="F115" s="15">
        <v>24.294</v>
      </c>
      <c r="G115" s="15">
        <f t="shared" si="4"/>
        <v>12.147</v>
      </c>
      <c r="H115" s="15">
        <f t="shared" si="5"/>
        <v>739992.77318934491</v>
      </c>
      <c r="I115" s="15">
        <f t="shared" si="6"/>
        <v>7.3999277318934484E-7</v>
      </c>
      <c r="J115" s="15">
        <f t="shared" si="7"/>
        <v>8.139920505082794E-7</v>
      </c>
    </row>
    <row r="116" spans="1:12" x14ac:dyDescent="0.2">
      <c r="A116" s="15"/>
      <c r="B116" s="15">
        <v>11</v>
      </c>
      <c r="C116" s="15" t="s">
        <v>21</v>
      </c>
      <c r="D116" s="15" t="s">
        <v>16</v>
      </c>
      <c r="E116" s="15">
        <v>1736.1479999999999</v>
      </c>
      <c r="F116" s="15">
        <v>24.977</v>
      </c>
      <c r="G116" s="15">
        <f t="shared" si="4"/>
        <v>12.4885</v>
      </c>
      <c r="H116" s="15">
        <f t="shared" si="5"/>
        <v>850662.27537535294</v>
      </c>
      <c r="I116" s="15">
        <f t="shared" si="6"/>
        <v>8.5066227537535293E-7</v>
      </c>
      <c r="J116" s="15">
        <f t="shared" si="7"/>
        <v>9.3572850291288832E-7</v>
      </c>
    </row>
    <row r="117" spans="1:12" x14ac:dyDescent="0.2">
      <c r="A117" s="15"/>
      <c r="B117" s="15">
        <v>12</v>
      </c>
      <c r="C117" s="15" t="s">
        <v>21</v>
      </c>
      <c r="D117" s="15" t="s">
        <v>23</v>
      </c>
      <c r="E117" s="15">
        <v>1040.7909999999999</v>
      </c>
      <c r="F117" s="15">
        <v>26.550999999999998</v>
      </c>
      <c r="G117" s="15">
        <f t="shared" si="4"/>
        <v>13.275499999999999</v>
      </c>
      <c r="H117" s="15">
        <f t="shared" si="5"/>
        <v>576255.62130416301</v>
      </c>
      <c r="I117" s="15">
        <f t="shared" si="6"/>
        <v>5.7625562130416302E-7</v>
      </c>
      <c r="J117" s="15">
        <f t="shared" si="7"/>
        <v>6.3388118343457937E-7</v>
      </c>
    </row>
    <row r="118" spans="1:12" x14ac:dyDescent="0.2">
      <c r="A118" s="15"/>
      <c r="B118" s="15">
        <v>13</v>
      </c>
      <c r="C118" s="15" t="s">
        <v>21</v>
      </c>
      <c r="D118" s="15" t="s">
        <v>16</v>
      </c>
      <c r="E118" s="15">
        <v>1830.93</v>
      </c>
      <c r="F118" s="15">
        <v>26.308</v>
      </c>
      <c r="G118" s="15">
        <f t="shared" si="4"/>
        <v>13.154</v>
      </c>
      <c r="H118" s="15">
        <f t="shared" si="5"/>
        <v>995261.69247837993</v>
      </c>
      <c r="I118" s="15">
        <f t="shared" si="6"/>
        <v>9.9526169247837983E-7</v>
      </c>
      <c r="J118" s="15">
        <f t="shared" si="7"/>
        <v>1.0947878617262179E-6</v>
      </c>
    </row>
    <row r="119" spans="1:12" x14ac:dyDescent="0.2">
      <c r="A119" s="15"/>
      <c r="B119" s="15">
        <v>14</v>
      </c>
      <c r="C119" s="15" t="s">
        <v>21</v>
      </c>
      <c r="D119" s="15" t="s">
        <v>16</v>
      </c>
      <c r="E119" s="15">
        <v>2187.1979999999999</v>
      </c>
      <c r="F119" s="15">
        <v>28.818000000000001</v>
      </c>
      <c r="G119" s="15">
        <f t="shared" si="4"/>
        <v>14.409000000000001</v>
      </c>
      <c r="H119" s="15">
        <f t="shared" si="5"/>
        <v>1426611.2862810683</v>
      </c>
      <c r="I119" s="15">
        <f t="shared" si="6"/>
        <v>1.4266112862810683E-6</v>
      </c>
      <c r="J119" s="15">
        <f t="shared" si="7"/>
        <v>1.5692724149091751E-6</v>
      </c>
    </row>
    <row r="120" spans="1:12" x14ac:dyDescent="0.2">
      <c r="A120" s="15"/>
      <c r="B120" s="15">
        <v>15</v>
      </c>
      <c r="C120" s="15" t="s">
        <v>21</v>
      </c>
      <c r="D120" s="15" t="s">
        <v>16</v>
      </c>
      <c r="E120" s="15">
        <v>934.82399999999996</v>
      </c>
      <c r="F120" s="15">
        <v>19.323</v>
      </c>
      <c r="G120" s="15">
        <f t="shared" si="4"/>
        <v>9.6615000000000002</v>
      </c>
      <c r="H120" s="15">
        <f t="shared" si="5"/>
        <v>274137.74923374521</v>
      </c>
      <c r="I120" s="15">
        <f t="shared" si="6"/>
        <v>2.7413774923374523E-7</v>
      </c>
      <c r="J120" s="15">
        <f t="shared" si="7"/>
        <v>3.0155152415711976E-7</v>
      </c>
    </row>
    <row r="121" spans="1:12" x14ac:dyDescent="0.2">
      <c r="A121" s="15"/>
      <c r="B121" s="15">
        <v>16</v>
      </c>
      <c r="C121" s="15" t="s">
        <v>21</v>
      </c>
      <c r="D121" s="15" t="s">
        <v>16</v>
      </c>
      <c r="E121" s="15">
        <v>1748.951</v>
      </c>
      <c r="F121" s="15">
        <v>21.431000000000001</v>
      </c>
      <c r="G121" s="15">
        <f t="shared" si="4"/>
        <v>10.7155</v>
      </c>
      <c r="H121" s="15">
        <f t="shared" si="5"/>
        <v>630888.18770217651</v>
      </c>
      <c r="I121" s="15">
        <f t="shared" si="6"/>
        <v>6.3088818770217654E-7</v>
      </c>
      <c r="J121" s="15">
        <f t="shared" si="7"/>
        <v>6.9397700647239426E-7</v>
      </c>
    </row>
    <row r="122" spans="1:12" x14ac:dyDescent="0.2">
      <c r="A122" s="15"/>
      <c r="B122" s="15">
        <v>17</v>
      </c>
      <c r="C122" s="15" t="s">
        <v>21</v>
      </c>
      <c r="D122" s="15" t="s">
        <v>16</v>
      </c>
      <c r="E122" s="15">
        <v>2132.9720000000002</v>
      </c>
      <c r="F122" s="15">
        <v>28.283999999999999</v>
      </c>
      <c r="G122" s="15">
        <f t="shared" si="4"/>
        <v>14.141999999999999</v>
      </c>
      <c r="H122" s="15">
        <f t="shared" si="5"/>
        <v>1340160.1283382669</v>
      </c>
      <c r="I122" s="15">
        <f t="shared" si="6"/>
        <v>1.3401601283382669E-6</v>
      </c>
      <c r="J122" s="15">
        <f t="shared" si="7"/>
        <v>1.4741761411720938E-6</v>
      </c>
    </row>
    <row r="123" spans="1:12" x14ac:dyDescent="0.2">
      <c r="A123" s="15"/>
      <c r="B123" s="15">
        <v>18</v>
      </c>
      <c r="C123" s="15" t="s">
        <v>21</v>
      </c>
      <c r="D123" s="15" t="s">
        <v>16</v>
      </c>
      <c r="E123" s="15">
        <v>1694.3330000000001</v>
      </c>
      <c r="F123" s="15">
        <v>25.096</v>
      </c>
      <c r="G123" s="15">
        <f t="shared" si="4"/>
        <v>12.548</v>
      </c>
      <c r="H123" s="15">
        <f t="shared" si="5"/>
        <v>838103.51538750634</v>
      </c>
      <c r="I123" s="15">
        <f t="shared" si="6"/>
        <v>8.3810351538750636E-7</v>
      </c>
      <c r="J123" s="15">
        <f t="shared" si="7"/>
        <v>9.2191386692625713E-7</v>
      </c>
    </row>
    <row r="124" spans="1:12" x14ac:dyDescent="0.2">
      <c r="A124" s="15"/>
      <c r="B124" s="15">
        <v>19</v>
      </c>
      <c r="C124" s="15" t="s">
        <v>21</v>
      </c>
      <c r="D124" s="15" t="s">
        <v>16</v>
      </c>
      <c r="E124" s="15">
        <v>1893.655</v>
      </c>
      <c r="F124" s="15">
        <v>23.599</v>
      </c>
      <c r="G124" s="15">
        <f t="shared" si="4"/>
        <v>11.7995</v>
      </c>
      <c r="H124" s="15">
        <f t="shared" si="5"/>
        <v>828281.46089117497</v>
      </c>
      <c r="I124" s="15">
        <f t="shared" si="6"/>
        <v>8.2828146089117496E-7</v>
      </c>
      <c r="J124" s="15">
        <f t="shared" si="7"/>
        <v>9.1110960698029258E-7</v>
      </c>
    </row>
    <row r="125" spans="1:12" x14ac:dyDescent="0.2">
      <c r="A125" s="15"/>
      <c r="B125" s="15">
        <v>20</v>
      </c>
      <c r="C125" s="15" t="s">
        <v>21</v>
      </c>
      <c r="D125" s="15" t="s">
        <v>16</v>
      </c>
      <c r="E125" s="15">
        <v>1645.7729999999999</v>
      </c>
      <c r="F125" s="15">
        <v>25.632999999999999</v>
      </c>
      <c r="G125" s="15">
        <f t="shared" si="4"/>
        <v>12.8165</v>
      </c>
      <c r="H125" s="15">
        <f t="shared" si="5"/>
        <v>849295.23910798877</v>
      </c>
      <c r="I125" s="15">
        <f t="shared" si="6"/>
        <v>8.4929523910798871E-7</v>
      </c>
      <c r="J125" s="15">
        <f t="shared" si="7"/>
        <v>9.3422476301878764E-7</v>
      </c>
    </row>
    <row r="126" spans="1:12" x14ac:dyDescent="0.2">
      <c r="A126" s="15"/>
      <c r="B126" s="15">
        <v>21</v>
      </c>
      <c r="C126" s="15" t="s">
        <v>21</v>
      </c>
      <c r="D126" s="15" t="s">
        <v>23</v>
      </c>
      <c r="E126" s="15">
        <v>844.56600000000003</v>
      </c>
      <c r="F126" s="15">
        <v>22.4</v>
      </c>
      <c r="G126" s="15">
        <f t="shared" si="4"/>
        <v>11.2</v>
      </c>
      <c r="H126" s="15">
        <f t="shared" si="5"/>
        <v>332827.73686403618</v>
      </c>
      <c r="I126" s="15">
        <f t="shared" si="6"/>
        <v>3.3282773686403617E-7</v>
      </c>
      <c r="J126" s="15">
        <f t="shared" si="7"/>
        <v>3.6611051055043979E-7</v>
      </c>
      <c r="K126">
        <f>AVERAGE(I106:I116,I118:I125)</f>
        <v>7.9873262216411744E-7</v>
      </c>
      <c r="L126">
        <f>AVERAGE(J106:J116,J118:J125)</f>
        <v>8.7860588438052934E-7</v>
      </c>
    </row>
    <row r="127" spans="1:12" x14ac:dyDescent="0.2">
      <c r="A127" s="7">
        <v>5960</v>
      </c>
      <c r="B127" s="7">
        <v>1</v>
      </c>
      <c r="C127" s="7" t="s">
        <v>21</v>
      </c>
      <c r="D127" s="7" t="s">
        <v>16</v>
      </c>
      <c r="E127" s="7">
        <v>1971.4970000000001</v>
      </c>
      <c r="F127" s="7">
        <v>26.984000000000002</v>
      </c>
      <c r="G127" s="7">
        <f t="shared" si="4"/>
        <v>13.492000000000001</v>
      </c>
      <c r="H127" s="7">
        <f t="shared" si="5"/>
        <v>1127453.5496726376</v>
      </c>
      <c r="I127" s="7">
        <f t="shared" si="6"/>
        <v>1.1274535496726375E-6</v>
      </c>
      <c r="J127" s="7">
        <f t="shared" si="7"/>
        <v>1.2401989046399013E-6</v>
      </c>
    </row>
    <row r="128" spans="1:12" x14ac:dyDescent="0.2">
      <c r="A128" s="7"/>
      <c r="B128" s="7">
        <v>2</v>
      </c>
      <c r="C128" s="7" t="s">
        <v>21</v>
      </c>
      <c r="D128" s="7" t="s">
        <v>16</v>
      </c>
      <c r="E128" s="7">
        <v>1777.6590000000001</v>
      </c>
      <c r="F128" s="7">
        <v>28.247</v>
      </c>
      <c r="G128" s="7">
        <f t="shared" si="4"/>
        <v>14.1235</v>
      </c>
      <c r="H128" s="7">
        <f t="shared" si="5"/>
        <v>1113994.3731334219</v>
      </c>
      <c r="I128" s="7">
        <f t="shared" si="6"/>
        <v>1.1139943731334219E-6</v>
      </c>
      <c r="J128" s="7">
        <f t="shared" si="7"/>
        <v>1.2253938104467643E-6</v>
      </c>
    </row>
    <row r="129" spans="1:10" x14ac:dyDescent="0.2">
      <c r="A129" s="7"/>
      <c r="B129" s="7">
        <v>3</v>
      </c>
      <c r="C129" s="7" t="s">
        <v>21</v>
      </c>
      <c r="D129" s="7" t="s">
        <v>16</v>
      </c>
      <c r="E129" s="7">
        <v>2050.7109999999998</v>
      </c>
      <c r="F129" s="7">
        <v>22.991</v>
      </c>
      <c r="G129" s="7">
        <f t="shared" si="4"/>
        <v>11.4955</v>
      </c>
      <c r="H129" s="7">
        <f t="shared" si="5"/>
        <v>851353.77332241216</v>
      </c>
      <c r="I129" s="7">
        <f t="shared" si="6"/>
        <v>8.5135377332241212E-7</v>
      </c>
      <c r="J129" s="7">
        <f t="shared" si="7"/>
        <v>9.3648915065465343E-7</v>
      </c>
    </row>
    <row r="130" spans="1:10" x14ac:dyDescent="0.2">
      <c r="A130" s="7"/>
      <c r="B130" s="7">
        <v>4</v>
      </c>
      <c r="C130" s="7" t="s">
        <v>21</v>
      </c>
      <c r="D130" s="7" t="s">
        <v>16</v>
      </c>
      <c r="E130" s="7">
        <v>2328.5509999999999</v>
      </c>
      <c r="F130" s="7">
        <v>23.765999999999998</v>
      </c>
      <c r="G130" s="7">
        <f t="shared" si="4"/>
        <v>11.882999999999999</v>
      </c>
      <c r="H130" s="7">
        <f t="shared" si="5"/>
        <v>1032970.2676491444</v>
      </c>
      <c r="I130" s="7">
        <f t="shared" si="6"/>
        <v>1.0329702676491444E-6</v>
      </c>
      <c r="J130" s="7">
        <f t="shared" si="7"/>
        <v>1.1362672944140589E-6</v>
      </c>
    </row>
    <row r="131" spans="1:10" x14ac:dyDescent="0.2">
      <c r="A131" s="7"/>
      <c r="B131" s="7">
        <v>5</v>
      </c>
      <c r="C131" s="7" t="s">
        <v>21</v>
      </c>
      <c r="D131" s="7" t="s">
        <v>16</v>
      </c>
      <c r="E131" s="7">
        <v>1998.31</v>
      </c>
      <c r="F131" s="7">
        <v>22.657</v>
      </c>
      <c r="G131" s="7">
        <f t="shared" si="4"/>
        <v>11.3285</v>
      </c>
      <c r="H131" s="7">
        <f t="shared" si="5"/>
        <v>805670.66757776646</v>
      </c>
      <c r="I131" s="7">
        <f t="shared" si="6"/>
        <v>8.0567066757776644E-7</v>
      </c>
      <c r="J131" s="7">
        <f t="shared" si="7"/>
        <v>8.8623773433554317E-7</v>
      </c>
    </row>
    <row r="132" spans="1:10" x14ac:dyDescent="0.2">
      <c r="A132" s="7"/>
      <c r="B132" s="7">
        <v>6</v>
      </c>
      <c r="C132" s="7" t="s">
        <v>21</v>
      </c>
      <c r="D132" s="7" t="s">
        <v>16</v>
      </c>
      <c r="E132" s="7">
        <v>1581.087</v>
      </c>
      <c r="F132" s="7">
        <v>22.742999999999999</v>
      </c>
      <c r="G132" s="7">
        <f t="shared" ref="G132:G152" si="8">0.5*F132</f>
        <v>11.371499999999999</v>
      </c>
      <c r="H132" s="7">
        <f t="shared" ref="H132:H152" si="9">PI()*(G132*G132)*E132</f>
        <v>642304.77688420296</v>
      </c>
      <c r="I132" s="7">
        <f t="shared" ref="I132:I152" si="10">0.000000000001*(H132)</f>
        <v>6.4230477688420291E-7</v>
      </c>
      <c r="J132" s="7">
        <f t="shared" ref="J132:J152" si="11">I132*(1.1)</f>
        <v>7.065352545726233E-7</v>
      </c>
    </row>
    <row r="133" spans="1:10" x14ac:dyDescent="0.2">
      <c r="A133" s="7"/>
      <c r="B133" s="7">
        <v>7</v>
      </c>
      <c r="C133" s="7" t="s">
        <v>21</v>
      </c>
      <c r="D133" s="7" t="s">
        <v>16</v>
      </c>
      <c r="E133" s="7">
        <v>2469.6819999999998</v>
      </c>
      <c r="F133" s="7">
        <v>24.210999999999999</v>
      </c>
      <c r="G133" s="7">
        <f t="shared" si="8"/>
        <v>12.105499999999999</v>
      </c>
      <c r="H133" s="7">
        <f t="shared" si="9"/>
        <v>1136989.2884605927</v>
      </c>
      <c r="I133" s="7">
        <f t="shared" si="10"/>
        <v>1.1369892884605928E-6</v>
      </c>
      <c r="J133" s="7">
        <f t="shared" si="11"/>
        <v>1.2506882173066521E-6</v>
      </c>
    </row>
    <row r="134" spans="1:10" x14ac:dyDescent="0.2">
      <c r="A134" s="7"/>
      <c r="B134" s="7">
        <v>8</v>
      </c>
      <c r="C134" s="7" t="s">
        <v>21</v>
      </c>
      <c r="D134" s="7" t="s">
        <v>16</v>
      </c>
      <c r="E134" s="7">
        <v>2347.4319999999998</v>
      </c>
      <c r="F134" s="7">
        <v>25.954000000000001</v>
      </c>
      <c r="G134" s="7">
        <f t="shared" si="8"/>
        <v>12.977</v>
      </c>
      <c r="H134" s="7">
        <f t="shared" si="9"/>
        <v>1241913.9417720623</v>
      </c>
      <c r="I134" s="7">
        <f t="shared" si="10"/>
        <v>1.2419139417720623E-6</v>
      </c>
      <c r="J134" s="7">
        <f t="shared" si="11"/>
        <v>1.3661053359492687E-6</v>
      </c>
    </row>
    <row r="135" spans="1:10" x14ac:dyDescent="0.2">
      <c r="A135" s="7"/>
      <c r="B135" s="7">
        <v>9</v>
      </c>
      <c r="C135" s="7" t="s">
        <v>21</v>
      </c>
      <c r="D135" s="7" t="s">
        <v>16</v>
      </c>
      <c r="E135" s="7">
        <v>2223.0100000000002</v>
      </c>
      <c r="F135" s="7">
        <v>27.419</v>
      </c>
      <c r="G135" s="7">
        <f t="shared" si="8"/>
        <v>13.7095</v>
      </c>
      <c r="H135" s="7">
        <f t="shared" si="9"/>
        <v>1312606.4101835897</v>
      </c>
      <c r="I135" s="7">
        <f t="shared" si="10"/>
        <v>1.3126064101835896E-6</v>
      </c>
      <c r="J135" s="7">
        <f t="shared" si="11"/>
        <v>1.4438670512019486E-6</v>
      </c>
    </row>
    <row r="136" spans="1:10" x14ac:dyDescent="0.2">
      <c r="A136" s="7"/>
      <c r="B136" s="7">
        <v>10</v>
      </c>
      <c r="C136" s="7" t="s">
        <v>21</v>
      </c>
      <c r="D136" s="7" t="s">
        <v>16</v>
      </c>
      <c r="E136" s="7">
        <v>1711.673</v>
      </c>
      <c r="F136" s="7">
        <v>24.257000000000001</v>
      </c>
      <c r="G136" s="7">
        <f t="shared" si="8"/>
        <v>12.128500000000001</v>
      </c>
      <c r="H136" s="7">
        <f t="shared" si="9"/>
        <v>791015.25285052892</v>
      </c>
      <c r="I136" s="7">
        <f t="shared" si="10"/>
        <v>7.9101525285052895E-7</v>
      </c>
      <c r="J136" s="7">
        <f t="shared" si="11"/>
        <v>8.7011677813558194E-7</v>
      </c>
    </row>
    <row r="137" spans="1:10" x14ac:dyDescent="0.2">
      <c r="A137" s="7"/>
      <c r="B137" s="7">
        <v>11</v>
      </c>
      <c r="C137" s="7" t="s">
        <v>21</v>
      </c>
      <c r="D137" s="7" t="s">
        <v>16</v>
      </c>
      <c r="E137" s="7">
        <v>1696.0170000000001</v>
      </c>
      <c r="F137" s="7">
        <v>27.071999999999999</v>
      </c>
      <c r="G137" s="7">
        <f t="shared" si="8"/>
        <v>13.536</v>
      </c>
      <c r="H137" s="7">
        <f t="shared" si="9"/>
        <v>976249.3667337948</v>
      </c>
      <c r="I137" s="7">
        <f t="shared" si="10"/>
        <v>9.7624936673379481E-7</v>
      </c>
      <c r="J137" s="7">
        <f t="shared" si="11"/>
        <v>1.0738743034071743E-6</v>
      </c>
    </row>
    <row r="138" spans="1:10" x14ac:dyDescent="0.2">
      <c r="A138" s="7"/>
      <c r="B138" s="7">
        <v>12</v>
      </c>
      <c r="C138" s="7" t="s">
        <v>21</v>
      </c>
      <c r="D138" s="7" t="s">
        <v>16</v>
      </c>
      <c r="E138" s="7">
        <v>2008.144</v>
      </c>
      <c r="F138" s="7">
        <v>26.41</v>
      </c>
      <c r="G138" s="7">
        <f t="shared" si="8"/>
        <v>13.205</v>
      </c>
      <c r="H138" s="7">
        <f t="shared" si="9"/>
        <v>1100073.0764906774</v>
      </c>
      <c r="I138" s="7">
        <f t="shared" si="10"/>
        <v>1.1000730764906773E-6</v>
      </c>
      <c r="J138" s="7">
        <f t="shared" si="11"/>
        <v>1.210080384139745E-6</v>
      </c>
    </row>
    <row r="139" spans="1:10" x14ac:dyDescent="0.2">
      <c r="A139" s="7"/>
      <c r="B139" s="7">
        <v>13</v>
      </c>
      <c r="C139" s="7" t="s">
        <v>21</v>
      </c>
      <c r="D139" s="7" t="s">
        <v>16</v>
      </c>
      <c r="E139" s="7">
        <v>2385.6239999999998</v>
      </c>
      <c r="F139" s="7">
        <v>25.192</v>
      </c>
      <c r="G139" s="7">
        <f t="shared" si="8"/>
        <v>12.596</v>
      </c>
      <c r="H139" s="7">
        <f t="shared" si="9"/>
        <v>1189096.694572154</v>
      </c>
      <c r="I139" s="7">
        <f t="shared" si="10"/>
        <v>1.1890966945721539E-6</v>
      </c>
      <c r="J139" s="7">
        <f t="shared" si="11"/>
        <v>1.3080063640293694E-6</v>
      </c>
    </row>
    <row r="140" spans="1:10" x14ac:dyDescent="0.2">
      <c r="A140" s="7"/>
      <c r="B140" s="7">
        <v>14</v>
      </c>
      <c r="C140" s="7" t="s">
        <v>21</v>
      </c>
      <c r="D140" s="7" t="s">
        <v>16</v>
      </c>
      <c r="E140" s="7">
        <v>1760.692</v>
      </c>
      <c r="F140" s="7">
        <v>23.922999999999998</v>
      </c>
      <c r="G140" s="7">
        <f t="shared" si="8"/>
        <v>11.961499999999999</v>
      </c>
      <c r="H140" s="7">
        <f t="shared" si="9"/>
        <v>791415.50203772867</v>
      </c>
      <c r="I140" s="7">
        <f t="shared" si="10"/>
        <v>7.9141550203772861E-7</v>
      </c>
      <c r="J140" s="7">
        <f t="shared" si="11"/>
        <v>8.7055705224150152E-7</v>
      </c>
    </row>
    <row r="141" spans="1:10" x14ac:dyDescent="0.2">
      <c r="A141" s="7"/>
      <c r="B141" s="7">
        <v>15</v>
      </c>
      <c r="C141" s="7" t="s">
        <v>21</v>
      </c>
      <c r="D141" s="7" t="s">
        <v>23</v>
      </c>
      <c r="E141" s="7">
        <v>1351.1010000000001</v>
      </c>
      <c r="F141" s="7">
        <v>22.663</v>
      </c>
      <c r="G141" s="7">
        <f t="shared" si="8"/>
        <v>11.3315</v>
      </c>
      <c r="H141" s="7">
        <f t="shared" si="9"/>
        <v>545020.06897045497</v>
      </c>
      <c r="I141" s="7">
        <f t="shared" si="10"/>
        <v>5.4502006897045499E-7</v>
      </c>
      <c r="J141" s="7">
        <f t="shared" si="11"/>
        <v>5.9952207586750051E-7</v>
      </c>
    </row>
    <row r="142" spans="1:10" x14ac:dyDescent="0.2">
      <c r="A142" s="7"/>
      <c r="B142" s="7">
        <v>16</v>
      </c>
      <c r="C142" s="7" t="s">
        <v>21</v>
      </c>
      <c r="D142" s="7" t="s">
        <v>16</v>
      </c>
      <c r="E142" s="7">
        <v>2096.1010000000001</v>
      </c>
      <c r="F142" s="7">
        <v>21.359000000000002</v>
      </c>
      <c r="G142" s="7">
        <f t="shared" si="8"/>
        <v>10.679500000000001</v>
      </c>
      <c r="H142" s="7">
        <f t="shared" si="9"/>
        <v>751041.47010285093</v>
      </c>
      <c r="I142" s="7">
        <f t="shared" si="10"/>
        <v>7.5104147010285094E-7</v>
      </c>
      <c r="J142" s="7">
        <f t="shared" si="11"/>
        <v>8.2614561711313608E-7</v>
      </c>
    </row>
    <row r="143" spans="1:10" x14ac:dyDescent="0.2">
      <c r="A143" s="7"/>
      <c r="B143" s="7">
        <v>17</v>
      </c>
      <c r="C143" s="7" t="s">
        <v>21</v>
      </c>
      <c r="D143" s="7" t="s">
        <v>16</v>
      </c>
      <c r="E143" s="7">
        <v>2103.076</v>
      </c>
      <c r="F143" s="7">
        <v>25.773</v>
      </c>
      <c r="G143" s="7">
        <f t="shared" si="8"/>
        <v>12.8865</v>
      </c>
      <c r="H143" s="7">
        <f t="shared" si="9"/>
        <v>1097172.2030435177</v>
      </c>
      <c r="I143" s="7">
        <f t="shared" si="10"/>
        <v>1.0971722030435177E-6</v>
      </c>
      <c r="J143" s="7">
        <f t="shared" si="11"/>
        <v>1.2068894233478696E-6</v>
      </c>
    </row>
    <row r="144" spans="1:10" x14ac:dyDescent="0.2">
      <c r="A144" s="7"/>
      <c r="B144" s="7">
        <v>18</v>
      </c>
      <c r="C144" s="7" t="s">
        <v>21</v>
      </c>
      <c r="D144" s="7" t="s">
        <v>16</v>
      </c>
      <c r="E144" s="7">
        <v>1925.8050000000001</v>
      </c>
      <c r="F144" s="7">
        <v>25.08</v>
      </c>
      <c r="G144" s="7">
        <f t="shared" si="8"/>
        <v>12.54</v>
      </c>
      <c r="H144" s="7">
        <f t="shared" si="9"/>
        <v>951387.09378050512</v>
      </c>
      <c r="I144" s="7">
        <f t="shared" si="10"/>
        <v>9.5138709378050506E-7</v>
      </c>
      <c r="J144" s="7">
        <f t="shared" si="11"/>
        <v>1.0465258031585556E-6</v>
      </c>
    </row>
    <row r="145" spans="1:12" x14ac:dyDescent="0.2">
      <c r="A145" s="7"/>
      <c r="B145" s="7">
        <v>19</v>
      </c>
      <c r="C145" s="7" t="s">
        <v>21</v>
      </c>
      <c r="D145" s="7" t="s">
        <v>16</v>
      </c>
      <c r="E145" s="7">
        <v>1813.9110000000001</v>
      </c>
      <c r="F145" s="7">
        <v>23.378</v>
      </c>
      <c r="G145" s="7">
        <f t="shared" si="8"/>
        <v>11.689</v>
      </c>
      <c r="H145" s="7">
        <f t="shared" si="9"/>
        <v>778611.05274854566</v>
      </c>
      <c r="I145" s="7">
        <f t="shared" si="10"/>
        <v>7.7861105274854569E-7</v>
      </c>
      <c r="J145" s="7">
        <f t="shared" si="11"/>
        <v>8.5647215802340033E-7</v>
      </c>
    </row>
    <row r="146" spans="1:12" x14ac:dyDescent="0.2">
      <c r="A146" s="7"/>
      <c r="B146" s="7">
        <v>20</v>
      </c>
      <c r="C146" s="7" t="s">
        <v>21</v>
      </c>
      <c r="D146" s="7" t="s">
        <v>16</v>
      </c>
      <c r="E146" s="7">
        <v>2099.0189999999998</v>
      </c>
      <c r="F146" s="7">
        <v>28.010999999999999</v>
      </c>
      <c r="G146" s="7">
        <f t="shared" si="8"/>
        <v>14.0055</v>
      </c>
      <c r="H146" s="7">
        <f t="shared" si="9"/>
        <v>1293491.1992761451</v>
      </c>
      <c r="I146" s="7">
        <f t="shared" si="10"/>
        <v>1.2934911992761452E-6</v>
      </c>
      <c r="J146" s="7">
        <f t="shared" si="11"/>
        <v>1.4228403192037597E-6</v>
      </c>
    </row>
    <row r="147" spans="1:12" x14ac:dyDescent="0.2">
      <c r="A147" s="7"/>
      <c r="B147" s="7">
        <v>21</v>
      </c>
      <c r="C147" s="7" t="s">
        <v>21</v>
      </c>
      <c r="D147" s="7" t="s">
        <v>16</v>
      </c>
      <c r="E147" s="7">
        <v>2293.6550000000002</v>
      </c>
      <c r="F147" s="7">
        <v>26.917000000000002</v>
      </c>
      <c r="G147" s="7">
        <f t="shared" si="8"/>
        <v>13.458500000000001</v>
      </c>
      <c r="H147" s="7">
        <f t="shared" si="9"/>
        <v>1305182.6273782253</v>
      </c>
      <c r="I147" s="7">
        <f t="shared" si="10"/>
        <v>1.3051826273782254E-6</v>
      </c>
      <c r="J147" s="7">
        <f t="shared" si="11"/>
        <v>1.4357008901160481E-6</v>
      </c>
    </row>
    <row r="148" spans="1:12" x14ac:dyDescent="0.2">
      <c r="A148" s="7"/>
      <c r="B148" s="7">
        <v>22</v>
      </c>
      <c r="C148" s="7" t="s">
        <v>21</v>
      </c>
      <c r="D148" s="7" t="s">
        <v>22</v>
      </c>
      <c r="E148" s="7">
        <v>1424.335</v>
      </c>
      <c r="F148" s="7">
        <v>23.841000000000001</v>
      </c>
      <c r="G148" s="7">
        <f t="shared" si="8"/>
        <v>11.920500000000001</v>
      </c>
      <c r="H148" s="7">
        <f t="shared" si="9"/>
        <v>635844.56455248594</v>
      </c>
      <c r="I148" s="7">
        <f t="shared" si="10"/>
        <v>6.3584456455248592E-7</v>
      </c>
      <c r="J148" s="7">
        <f t="shared" si="11"/>
        <v>6.9942902100773453E-7</v>
      </c>
    </row>
    <row r="149" spans="1:12" x14ac:dyDescent="0.2">
      <c r="A149" s="7"/>
      <c r="B149" s="7">
        <v>23</v>
      </c>
      <c r="C149" s="7" t="s">
        <v>21</v>
      </c>
      <c r="D149" s="7" t="s">
        <v>16</v>
      </c>
      <c r="E149" s="7">
        <v>2576.886</v>
      </c>
      <c r="F149" s="7">
        <v>24.196999999999999</v>
      </c>
      <c r="G149" s="7">
        <f t="shared" si="8"/>
        <v>12.0985</v>
      </c>
      <c r="H149" s="7">
        <f t="shared" si="9"/>
        <v>1184972.1308323003</v>
      </c>
      <c r="I149" s="7">
        <f t="shared" si="10"/>
        <v>1.1849721308323003E-6</v>
      </c>
      <c r="J149" s="7">
        <f t="shared" si="11"/>
        <v>1.3034693439155303E-6</v>
      </c>
    </row>
    <row r="150" spans="1:12" x14ac:dyDescent="0.2">
      <c r="A150" s="7"/>
      <c r="B150" s="7">
        <v>24</v>
      </c>
      <c r="C150" s="7" t="s">
        <v>21</v>
      </c>
      <c r="D150" s="7" t="s">
        <v>16</v>
      </c>
      <c r="E150" s="7">
        <v>2365.277</v>
      </c>
      <c r="F150" s="7">
        <v>24.757999999999999</v>
      </c>
      <c r="G150" s="7">
        <f t="shared" si="8"/>
        <v>12.379</v>
      </c>
      <c r="H150" s="7">
        <f t="shared" si="9"/>
        <v>1138683.4467851794</v>
      </c>
      <c r="I150" s="7">
        <f t="shared" si="10"/>
        <v>1.1386834467851795E-6</v>
      </c>
      <c r="J150" s="7">
        <f t="shared" si="11"/>
        <v>1.2525517914636976E-6</v>
      </c>
    </row>
    <row r="151" spans="1:12" x14ac:dyDescent="0.2">
      <c r="A151" s="7"/>
      <c r="B151" s="7">
        <v>25</v>
      </c>
      <c r="C151" s="7" t="s">
        <v>21</v>
      </c>
      <c r="D151" s="7" t="s">
        <v>16</v>
      </c>
      <c r="E151" s="7">
        <v>2026.6310000000001</v>
      </c>
      <c r="F151" s="7">
        <v>23.143000000000001</v>
      </c>
      <c r="G151" s="7">
        <f t="shared" si="8"/>
        <v>11.5715</v>
      </c>
      <c r="H151" s="7">
        <f t="shared" si="9"/>
        <v>852518.62054056604</v>
      </c>
      <c r="I151" s="7">
        <f t="shared" si="10"/>
        <v>8.5251862054056603E-7</v>
      </c>
      <c r="J151" s="7">
        <f t="shared" si="11"/>
        <v>9.3777048259462275E-7</v>
      </c>
    </row>
    <row r="152" spans="1:12" x14ac:dyDescent="0.2">
      <c r="A152" s="7"/>
      <c r="B152" s="7">
        <v>26</v>
      </c>
      <c r="C152" s="7" t="s">
        <v>21</v>
      </c>
      <c r="D152" s="7" t="s">
        <v>16</v>
      </c>
      <c r="E152" s="7">
        <v>1790.644</v>
      </c>
      <c r="F152" s="7">
        <v>25.138000000000002</v>
      </c>
      <c r="G152" s="7">
        <f t="shared" si="8"/>
        <v>12.569000000000001</v>
      </c>
      <c r="H152" s="7">
        <f t="shared" si="9"/>
        <v>888711.04365494708</v>
      </c>
      <c r="I152" s="7">
        <f t="shared" si="10"/>
        <v>8.8871104365494704E-7</v>
      </c>
      <c r="J152" s="7">
        <f t="shared" si="11"/>
        <v>9.7758214802044188E-7</v>
      </c>
      <c r="K152">
        <f>AVERAGE(I127:I140,I142:I147,I149:I152)</f>
        <v>1.0147865762284791E-6</v>
      </c>
      <c r="L152">
        <f>AVERAGE(J127:J140,J142:J147,J149:J152)</f>
        <v>1.116265233851327E-6</v>
      </c>
    </row>
    <row r="153" spans="1:12" x14ac:dyDescent="0.2">
      <c r="A153" s="16">
        <v>5957</v>
      </c>
      <c r="B153" s="16">
        <v>0</v>
      </c>
      <c r="C153" s="16" t="s">
        <v>21</v>
      </c>
      <c r="D153" s="16" t="s">
        <v>16</v>
      </c>
      <c r="E153" s="16"/>
      <c r="F153" s="16"/>
      <c r="G153" s="16"/>
      <c r="H153" s="16"/>
      <c r="I153" s="16"/>
      <c r="J15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K18" sqref="K18:L18"/>
    </sheetView>
  </sheetViews>
  <sheetFormatPr baseColWidth="10" defaultColWidth="8.83203125" defaultRowHeight="15" x14ac:dyDescent="0.2"/>
  <cols>
    <col min="7" max="7" width="12.33203125" customWidth="1"/>
    <col min="8" max="8" width="14.1640625" customWidth="1"/>
    <col min="9" max="9" width="19.83203125" customWidth="1"/>
    <col min="10" max="10" width="17.5" customWidth="1"/>
    <col min="11" max="12" width="12" bestFit="1" customWidth="1"/>
  </cols>
  <sheetData>
    <row r="1" spans="1:12" x14ac:dyDescent="0.2">
      <c r="A1" s="1"/>
      <c r="B1" s="1"/>
      <c r="C1" s="1"/>
      <c r="D1" s="1"/>
      <c r="E1" s="1"/>
      <c r="F1" s="1"/>
      <c r="G1" s="1" t="s">
        <v>0</v>
      </c>
      <c r="H1" s="1"/>
      <c r="I1" s="1"/>
      <c r="J1" s="1" t="s">
        <v>1</v>
      </c>
    </row>
    <row r="2" spans="1:12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24</v>
      </c>
      <c r="J2" s="1" t="s">
        <v>12</v>
      </c>
      <c r="K2" s="2" t="s">
        <v>19</v>
      </c>
      <c r="L2" s="2" t="s">
        <v>20</v>
      </c>
    </row>
    <row r="3" spans="1:12" x14ac:dyDescent="0.2">
      <c r="A3" s="10">
        <v>365</v>
      </c>
      <c r="B3" s="10">
        <v>1</v>
      </c>
      <c r="C3" s="10" t="s">
        <v>25</v>
      </c>
      <c r="D3" s="10" t="s">
        <v>16</v>
      </c>
      <c r="E3" s="10">
        <v>568.529</v>
      </c>
      <c r="F3" s="10">
        <v>18.334</v>
      </c>
      <c r="G3" s="10">
        <f>0.5*F3</f>
        <v>9.1669999999999998</v>
      </c>
      <c r="H3" s="10">
        <f>PI()*(G3*G3)*E3</f>
        <v>150091.79718563793</v>
      </c>
      <c r="I3" s="10">
        <f>0.000000000001*(H3)</f>
        <v>1.5009179718563793E-7</v>
      </c>
      <c r="J3" s="10">
        <f>I3*(1.1)</f>
        <v>1.6510097690420175E-7</v>
      </c>
    </row>
    <row r="4" spans="1:12" x14ac:dyDescent="0.2">
      <c r="A4" s="10"/>
      <c r="B4" s="10">
        <v>2</v>
      </c>
      <c r="C4" s="10" t="s">
        <v>25</v>
      </c>
      <c r="D4" s="10" t="s">
        <v>16</v>
      </c>
      <c r="E4" s="10">
        <v>324.10199999999998</v>
      </c>
      <c r="F4" s="10">
        <v>10.817</v>
      </c>
      <c r="G4" s="10">
        <f t="shared" ref="G4:G18" si="0">0.5*F4</f>
        <v>5.4085000000000001</v>
      </c>
      <c r="H4" s="10">
        <f t="shared" ref="H4:H18" si="1">PI()*(G4*G4)*E4</f>
        <v>29784.152838078833</v>
      </c>
      <c r="I4" s="10">
        <f t="shared" ref="I4:I18" si="2">0.000000000001*(H4)</f>
        <v>2.9784152838078832E-8</v>
      </c>
      <c r="J4" s="10">
        <f t="shared" ref="J4:J18" si="3">I4*(1.1)</f>
        <v>3.2762568121886719E-8</v>
      </c>
      <c r="K4">
        <f>AVERAGE(I3:I4)</f>
        <v>8.9937975011858378E-8</v>
      </c>
      <c r="L4">
        <f>AVERAGE(J3:J4)</f>
        <v>9.8931772513044239E-8</v>
      </c>
    </row>
    <row r="5" spans="1:12" x14ac:dyDescent="0.2">
      <c r="A5" s="3">
        <v>366</v>
      </c>
      <c r="B5" s="3">
        <v>1</v>
      </c>
      <c r="C5" s="3" t="s">
        <v>25</v>
      </c>
      <c r="D5" s="3" t="s">
        <v>16</v>
      </c>
      <c r="E5" s="3">
        <v>548.51599999999996</v>
      </c>
      <c r="F5" s="3">
        <v>14.294</v>
      </c>
      <c r="G5" s="3">
        <f t="shared" si="0"/>
        <v>7.1470000000000002</v>
      </c>
      <c r="H5" s="3">
        <f t="shared" si="1"/>
        <v>88021.088965067654</v>
      </c>
      <c r="I5" s="3">
        <f t="shared" si="2"/>
        <v>8.8021088965067656E-8</v>
      </c>
      <c r="J5" s="3">
        <f t="shared" si="3"/>
        <v>9.6823197861574431E-8</v>
      </c>
    </row>
    <row r="6" spans="1:12" x14ac:dyDescent="0.2">
      <c r="A6" s="3"/>
      <c r="B6" s="3">
        <v>2</v>
      </c>
      <c r="C6" s="3" t="s">
        <v>25</v>
      </c>
      <c r="D6" s="3" t="s">
        <v>16</v>
      </c>
      <c r="E6" s="3">
        <v>469.1</v>
      </c>
      <c r="F6" s="3">
        <v>19.044</v>
      </c>
      <c r="G6" s="3">
        <f t="shared" si="0"/>
        <v>9.5220000000000002</v>
      </c>
      <c r="H6" s="3">
        <f t="shared" si="1"/>
        <v>133620.05922694429</v>
      </c>
      <c r="I6" s="3">
        <f t="shared" si="2"/>
        <v>1.3362005922694427E-7</v>
      </c>
      <c r="J6" s="3">
        <f t="shared" si="3"/>
        <v>1.469820651496387E-7</v>
      </c>
    </row>
    <row r="7" spans="1:12" x14ac:dyDescent="0.2">
      <c r="A7" s="3"/>
      <c r="B7" s="3">
        <v>3</v>
      </c>
      <c r="C7" s="3" t="s">
        <v>25</v>
      </c>
      <c r="D7" s="3" t="s">
        <v>16</v>
      </c>
      <c r="E7" s="3">
        <v>624.57000000000005</v>
      </c>
      <c r="F7" s="3">
        <v>15.946</v>
      </c>
      <c r="G7" s="3">
        <f t="shared" si="0"/>
        <v>7.9729999999999999</v>
      </c>
      <c r="H7" s="3">
        <f t="shared" si="1"/>
        <v>124731.03348290476</v>
      </c>
      <c r="I7" s="3">
        <f t="shared" si="2"/>
        <v>1.2473103348290475E-7</v>
      </c>
      <c r="J7" s="3">
        <f t="shared" si="3"/>
        <v>1.3720413683119524E-7</v>
      </c>
    </row>
    <row r="8" spans="1:12" x14ac:dyDescent="0.2">
      <c r="A8" s="3"/>
      <c r="B8" s="3">
        <v>4</v>
      </c>
      <c r="C8" s="3" t="s">
        <v>25</v>
      </c>
      <c r="D8" s="3" t="s">
        <v>16</v>
      </c>
      <c r="E8" s="3">
        <v>583.91</v>
      </c>
      <c r="F8" s="3">
        <v>14.496</v>
      </c>
      <c r="G8" s="3">
        <f t="shared" si="0"/>
        <v>7.2480000000000002</v>
      </c>
      <c r="H8" s="3">
        <f t="shared" si="1"/>
        <v>96367.846718177287</v>
      </c>
      <c r="I8" s="3">
        <f t="shared" si="2"/>
        <v>9.6367846718177283E-8</v>
      </c>
      <c r="J8" s="3">
        <f t="shared" si="3"/>
        <v>1.0600463138999503E-7</v>
      </c>
    </row>
    <row r="9" spans="1:12" x14ac:dyDescent="0.2">
      <c r="A9" s="3"/>
      <c r="B9" s="3">
        <v>5</v>
      </c>
      <c r="C9" s="3" t="s">
        <v>25</v>
      </c>
      <c r="D9" s="3" t="s">
        <v>16</v>
      </c>
      <c r="E9" s="3">
        <v>450.75900000000001</v>
      </c>
      <c r="F9" s="3">
        <v>17.864000000000001</v>
      </c>
      <c r="G9" s="3">
        <f t="shared" si="0"/>
        <v>8.9320000000000004</v>
      </c>
      <c r="H9" s="3">
        <f t="shared" si="1"/>
        <v>112977.43442643752</v>
      </c>
      <c r="I9" s="3">
        <f t="shared" si="2"/>
        <v>1.1297743442643753E-7</v>
      </c>
      <c r="J9" s="3">
        <f t="shared" si="3"/>
        <v>1.2427517786908129E-7</v>
      </c>
      <c r="K9">
        <f>AVERAGE(I5:I9)</f>
        <v>1.1114349256390631E-7</v>
      </c>
      <c r="L9">
        <f>AVERAGE(J5:J9)</f>
        <v>1.2225784182029695E-7</v>
      </c>
    </row>
    <row r="10" spans="1:12" x14ac:dyDescent="0.2">
      <c r="A10" s="5">
        <v>369</v>
      </c>
      <c r="B10" s="5">
        <v>1</v>
      </c>
      <c r="C10" s="5" t="s">
        <v>25</v>
      </c>
      <c r="D10" s="5" t="s">
        <v>16</v>
      </c>
      <c r="E10" s="5">
        <v>831.56399999999996</v>
      </c>
      <c r="F10" s="5">
        <v>13.35</v>
      </c>
      <c r="G10" s="5">
        <f t="shared" si="0"/>
        <v>6.6749999999999998</v>
      </c>
      <c r="H10" s="5">
        <f t="shared" si="1"/>
        <v>116398.68994237584</v>
      </c>
      <c r="I10" s="5">
        <f t="shared" si="2"/>
        <v>1.1639868994237584E-7</v>
      </c>
      <c r="J10" s="5">
        <f t="shared" si="3"/>
        <v>1.2803855893661344E-7</v>
      </c>
      <c r="K10">
        <f>AVERAGE(I10)</f>
        <v>1.1639868994237584E-7</v>
      </c>
      <c r="L10">
        <f>AVERAGE(J10)</f>
        <v>1.2803855893661344E-7</v>
      </c>
    </row>
    <row r="11" spans="1:12" x14ac:dyDescent="0.2">
      <c r="A11" s="7">
        <v>370</v>
      </c>
      <c r="B11" s="7">
        <v>1</v>
      </c>
      <c r="C11" s="7" t="s">
        <v>25</v>
      </c>
      <c r="D11" s="7" t="s">
        <v>16</v>
      </c>
      <c r="E11" s="7">
        <v>965.63099999999997</v>
      </c>
      <c r="F11" s="7">
        <v>14.738</v>
      </c>
      <c r="G11" s="7">
        <f t="shared" si="0"/>
        <v>7.3689999999999998</v>
      </c>
      <c r="H11" s="7">
        <f t="shared" si="1"/>
        <v>164732.08123455761</v>
      </c>
      <c r="I11" s="7">
        <f t="shared" si="2"/>
        <v>1.6473208123455761E-7</v>
      </c>
      <c r="J11" s="7">
        <f t="shared" si="3"/>
        <v>1.8120528935801338E-7</v>
      </c>
    </row>
    <row r="12" spans="1:12" x14ac:dyDescent="0.2">
      <c r="A12" s="7"/>
      <c r="B12" s="7">
        <v>2</v>
      </c>
      <c r="C12" s="7" t="s">
        <v>25</v>
      </c>
      <c r="D12" s="7" t="s">
        <v>16</v>
      </c>
      <c r="E12" s="7">
        <v>755.29399999999998</v>
      </c>
      <c r="F12" s="7">
        <v>13.728</v>
      </c>
      <c r="G12" s="7">
        <f t="shared" si="0"/>
        <v>6.8639999999999999</v>
      </c>
      <c r="H12" s="7">
        <f t="shared" si="1"/>
        <v>111794.50493497147</v>
      </c>
      <c r="I12" s="7">
        <f t="shared" si="2"/>
        <v>1.1179450493497146E-7</v>
      </c>
      <c r="J12" s="7">
        <f t="shared" si="3"/>
        <v>1.2297395542846862E-7</v>
      </c>
      <c r="K12">
        <f>AVERAGE(I11:I12)</f>
        <v>1.3826329308476455E-7</v>
      </c>
      <c r="L12">
        <f>AVERAGE(J11:J12)</f>
        <v>1.5208962239324101E-7</v>
      </c>
    </row>
    <row r="13" spans="1:12" x14ac:dyDescent="0.2">
      <c r="A13" s="15">
        <v>363</v>
      </c>
      <c r="B13" s="15">
        <v>1</v>
      </c>
      <c r="C13" s="15" t="s">
        <v>25</v>
      </c>
      <c r="D13" s="11" t="s">
        <v>16</v>
      </c>
      <c r="E13" s="15">
        <v>1287.252</v>
      </c>
      <c r="F13" s="15">
        <v>19.158999999999999</v>
      </c>
      <c r="G13" s="15">
        <f t="shared" si="0"/>
        <v>9.5794999999999995</v>
      </c>
      <c r="H13" s="15">
        <f t="shared" si="1"/>
        <v>371106.9873344964</v>
      </c>
      <c r="I13" s="15">
        <f t="shared" si="2"/>
        <v>3.711069873344964E-7</v>
      </c>
      <c r="J13" s="15">
        <f t="shared" si="3"/>
        <v>4.0821768606794608E-7</v>
      </c>
    </row>
    <row r="14" spans="1:12" x14ac:dyDescent="0.2">
      <c r="A14" s="15"/>
      <c r="B14" s="15">
        <v>2</v>
      </c>
      <c r="C14" s="15" t="s">
        <v>25</v>
      </c>
      <c r="D14" s="11" t="s">
        <v>16</v>
      </c>
      <c r="E14" s="15">
        <v>1766.1</v>
      </c>
      <c r="F14" s="15">
        <v>24.635000000000002</v>
      </c>
      <c r="G14" s="15">
        <f t="shared" si="0"/>
        <v>12.317500000000001</v>
      </c>
      <c r="H14" s="15">
        <f t="shared" si="1"/>
        <v>841802.6820675293</v>
      </c>
      <c r="I14" s="15">
        <f t="shared" si="2"/>
        <v>8.418026820675293E-7</v>
      </c>
      <c r="J14" s="15">
        <f t="shared" si="3"/>
        <v>9.2598295027428228E-7</v>
      </c>
    </row>
    <row r="15" spans="1:12" x14ac:dyDescent="0.2">
      <c r="A15" s="15"/>
      <c r="B15" s="15">
        <v>3</v>
      </c>
      <c r="C15" s="15" t="s">
        <v>25</v>
      </c>
      <c r="D15" s="11" t="s">
        <v>16</v>
      </c>
      <c r="E15" s="15">
        <v>1229.375</v>
      </c>
      <c r="F15" s="15">
        <v>19.152999999999999</v>
      </c>
      <c r="G15" s="15">
        <f t="shared" si="0"/>
        <v>9.5764999999999993</v>
      </c>
      <c r="H15" s="15">
        <f t="shared" si="1"/>
        <v>354199.44467965775</v>
      </c>
      <c r="I15" s="15">
        <f t="shared" si="2"/>
        <v>3.5419944467965773E-7</v>
      </c>
      <c r="J15" s="15">
        <f t="shared" si="3"/>
        <v>3.8961938914762352E-7</v>
      </c>
    </row>
    <row r="16" spans="1:12" x14ac:dyDescent="0.2">
      <c r="A16" s="15"/>
      <c r="B16" s="15">
        <v>4</v>
      </c>
      <c r="C16" s="15" t="s">
        <v>25</v>
      </c>
      <c r="D16" s="11" t="s">
        <v>16</v>
      </c>
      <c r="E16" s="15">
        <v>1068.3050000000001</v>
      </c>
      <c r="F16" s="15">
        <v>17.731999999999999</v>
      </c>
      <c r="G16" s="15">
        <f t="shared" si="0"/>
        <v>8.8659999999999997</v>
      </c>
      <c r="H16" s="15">
        <f t="shared" si="1"/>
        <v>263815.66979070555</v>
      </c>
      <c r="I16" s="15">
        <f t="shared" si="2"/>
        <v>2.6381566979070552E-7</v>
      </c>
      <c r="J16" s="15">
        <f t="shared" si="3"/>
        <v>2.901972367697761E-7</v>
      </c>
    </row>
    <row r="17" spans="1:12" x14ac:dyDescent="0.2">
      <c r="A17" s="15"/>
      <c r="B17" s="15">
        <v>5</v>
      </c>
      <c r="C17" s="15" t="s">
        <v>25</v>
      </c>
      <c r="D17" s="11" t="s">
        <v>16</v>
      </c>
      <c r="E17" s="15">
        <v>1319.403</v>
      </c>
      <c r="F17" s="15">
        <v>17.155999999999999</v>
      </c>
      <c r="G17" s="15">
        <f t="shared" si="0"/>
        <v>8.5779999999999994</v>
      </c>
      <c r="H17" s="15">
        <f t="shared" si="1"/>
        <v>304999.70811398514</v>
      </c>
      <c r="I17" s="15">
        <f t="shared" si="2"/>
        <v>3.0499970811398511E-7</v>
      </c>
      <c r="J17" s="15">
        <f t="shared" si="3"/>
        <v>3.3549967892538366E-7</v>
      </c>
    </row>
    <row r="18" spans="1:12" x14ac:dyDescent="0.2">
      <c r="A18" s="15"/>
      <c r="B18" s="15">
        <v>6</v>
      </c>
      <c r="C18" s="15" t="s">
        <v>25</v>
      </c>
      <c r="D18" s="11" t="s">
        <v>16</v>
      </c>
      <c r="E18" s="15">
        <v>1112.4880000000001</v>
      </c>
      <c r="F18" s="15">
        <v>17.077999999999999</v>
      </c>
      <c r="G18" s="15">
        <f t="shared" si="0"/>
        <v>8.5389999999999997</v>
      </c>
      <c r="H18" s="15">
        <f t="shared" si="1"/>
        <v>254835.09359621865</v>
      </c>
      <c r="I18" s="15">
        <f t="shared" si="2"/>
        <v>2.5483509359621867E-7</v>
      </c>
      <c r="J18" s="15">
        <f t="shared" si="3"/>
        <v>2.8031860295584055E-7</v>
      </c>
      <c r="K18">
        <f>AVERAGE(I13:I18)</f>
        <v>3.9845993093043218E-7</v>
      </c>
      <c r="L18">
        <f>AVERAGE(J13:J18)</f>
        <v>4.3830592402347546E-7</v>
      </c>
    </row>
    <row r="19" spans="1:12" x14ac:dyDescent="0.2">
      <c r="A19">
        <v>364</v>
      </c>
      <c r="B19" s="17">
        <v>0</v>
      </c>
      <c r="H19">
        <v>0</v>
      </c>
      <c r="I19">
        <v>0</v>
      </c>
      <c r="J19">
        <v>0</v>
      </c>
    </row>
    <row r="20" spans="1:12" x14ac:dyDescent="0.2">
      <c r="A20">
        <v>367</v>
      </c>
      <c r="B20" s="17">
        <v>0</v>
      </c>
      <c r="H20">
        <v>0</v>
      </c>
      <c r="I20">
        <v>0</v>
      </c>
      <c r="J20">
        <v>0</v>
      </c>
    </row>
    <row r="21" spans="1:12" x14ac:dyDescent="0.2">
      <c r="A21">
        <v>368</v>
      </c>
      <c r="B21" s="17">
        <v>0</v>
      </c>
      <c r="H21">
        <v>0</v>
      </c>
      <c r="I21">
        <v>0</v>
      </c>
      <c r="J21">
        <v>0</v>
      </c>
    </row>
    <row r="22" spans="1:12" x14ac:dyDescent="0.2">
      <c r="A22">
        <v>371</v>
      </c>
      <c r="B22" s="17">
        <v>0</v>
      </c>
      <c r="H22">
        <v>0</v>
      </c>
      <c r="I22">
        <v>0</v>
      </c>
      <c r="J22">
        <v>0</v>
      </c>
    </row>
    <row r="23" spans="1:12" x14ac:dyDescent="0.2">
      <c r="A23">
        <v>372</v>
      </c>
      <c r="B23" s="17">
        <v>0</v>
      </c>
      <c r="H23">
        <v>0</v>
      </c>
      <c r="I23">
        <v>0</v>
      </c>
      <c r="J23">
        <v>0</v>
      </c>
      <c r="K23">
        <f>AVERAGE(I19:I23)</f>
        <v>0</v>
      </c>
      <c r="L23">
        <f>AVERAGE(J19:J23)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2" max="2" width="13.5" customWidth="1"/>
    <col min="3" max="4" width="13.33203125" customWidth="1"/>
    <col min="6" max="6" width="11.1640625" customWidth="1"/>
  </cols>
  <sheetData>
    <row r="1" spans="1:6" x14ac:dyDescent="0.2">
      <c r="A1" s="1" t="s">
        <v>15</v>
      </c>
      <c r="B1" s="18"/>
    </row>
    <row r="2" spans="1:6" x14ac:dyDescent="0.2">
      <c r="A2" s="1" t="s">
        <v>3</v>
      </c>
      <c r="B2" s="1" t="s">
        <v>27</v>
      </c>
      <c r="C2" s="1" t="s">
        <v>2</v>
      </c>
      <c r="D2" s="1" t="s">
        <v>29</v>
      </c>
      <c r="E2" s="1" t="s">
        <v>28</v>
      </c>
      <c r="F2" s="23" t="s">
        <v>55</v>
      </c>
    </row>
    <row r="3" spans="1:6" x14ac:dyDescent="0.2">
      <c r="A3" s="10">
        <v>402</v>
      </c>
      <c r="B3" s="10">
        <v>9</v>
      </c>
      <c r="C3" s="10">
        <v>9</v>
      </c>
      <c r="D3" s="10">
        <v>0</v>
      </c>
      <c r="E3" s="10" t="s">
        <v>16</v>
      </c>
      <c r="F3" s="10">
        <v>9</v>
      </c>
    </row>
    <row r="4" spans="1:6" x14ac:dyDescent="0.2">
      <c r="A4" s="10">
        <v>403</v>
      </c>
      <c r="B4" s="10">
        <v>12</v>
      </c>
      <c r="C4" s="10">
        <v>8</v>
      </c>
      <c r="D4" s="10">
        <v>4</v>
      </c>
      <c r="E4" s="10" t="s">
        <v>17</v>
      </c>
      <c r="F4" s="10">
        <v>10</v>
      </c>
    </row>
    <row r="5" spans="1:6" x14ac:dyDescent="0.2">
      <c r="A5" s="10">
        <v>404</v>
      </c>
      <c r="B5" s="10">
        <v>16</v>
      </c>
      <c r="C5" s="10">
        <v>11</v>
      </c>
      <c r="D5" s="10">
        <v>5</v>
      </c>
      <c r="E5" s="10" t="s">
        <v>17</v>
      </c>
      <c r="F5" s="10">
        <v>15</v>
      </c>
    </row>
    <row r="6" spans="1:6" x14ac:dyDescent="0.2">
      <c r="A6" s="10">
        <v>405</v>
      </c>
      <c r="B6" s="10">
        <v>18</v>
      </c>
      <c r="C6" s="10">
        <v>13</v>
      </c>
      <c r="D6" s="10">
        <v>5</v>
      </c>
      <c r="E6" s="10" t="s">
        <v>17</v>
      </c>
      <c r="F6" s="20">
        <v>15</v>
      </c>
    </row>
    <row r="7" spans="1:6" x14ac:dyDescent="0.2">
      <c r="A7" s="10">
        <v>407</v>
      </c>
      <c r="B7" s="10">
        <v>12</v>
      </c>
      <c r="C7" s="10">
        <v>5</v>
      </c>
      <c r="D7" s="10">
        <v>7</v>
      </c>
      <c r="E7" s="10" t="s">
        <v>17</v>
      </c>
      <c r="F7" s="20">
        <v>11</v>
      </c>
    </row>
    <row r="8" spans="1:6" x14ac:dyDescent="0.2">
      <c r="A8" s="10">
        <v>408</v>
      </c>
      <c r="B8" s="10">
        <v>8</v>
      </c>
      <c r="C8" s="10">
        <v>8</v>
      </c>
      <c r="D8" s="10">
        <v>0</v>
      </c>
      <c r="E8" s="10" t="s">
        <v>16</v>
      </c>
      <c r="F8" s="20">
        <v>8</v>
      </c>
    </row>
    <row r="9" spans="1:6" x14ac:dyDescent="0.2">
      <c r="A9" s="10">
        <v>409</v>
      </c>
      <c r="B9" s="10">
        <v>11</v>
      </c>
      <c r="C9" s="10">
        <v>11</v>
      </c>
      <c r="D9" s="10">
        <v>0</v>
      </c>
      <c r="E9" s="10" t="s">
        <v>16</v>
      </c>
      <c r="F9" s="20">
        <v>11</v>
      </c>
    </row>
    <row r="10" spans="1:6" x14ac:dyDescent="0.2">
      <c r="A10" s="10">
        <v>413</v>
      </c>
      <c r="B10" s="10">
        <v>11</v>
      </c>
      <c r="C10" s="10">
        <v>10</v>
      </c>
      <c r="D10" s="10">
        <v>1</v>
      </c>
      <c r="E10" s="10" t="s">
        <v>17</v>
      </c>
      <c r="F10" s="20">
        <v>11</v>
      </c>
    </row>
    <row r="11" spans="1:6" x14ac:dyDescent="0.2">
      <c r="A11" s="10">
        <v>414</v>
      </c>
      <c r="B11" s="10">
        <v>13</v>
      </c>
      <c r="C11" s="10">
        <v>11</v>
      </c>
      <c r="D11" s="10">
        <v>2</v>
      </c>
      <c r="E11" s="10" t="s">
        <v>17</v>
      </c>
      <c r="F11" s="20">
        <v>13</v>
      </c>
    </row>
    <row r="12" spans="1:6" x14ac:dyDescent="0.2">
      <c r="A12" s="10">
        <v>415</v>
      </c>
      <c r="B12" s="10">
        <v>13</v>
      </c>
      <c r="C12" s="10">
        <v>12</v>
      </c>
      <c r="D12" s="10">
        <v>1</v>
      </c>
      <c r="E12" s="10" t="s">
        <v>17</v>
      </c>
      <c r="F12" s="20">
        <v>12</v>
      </c>
    </row>
    <row r="14" spans="1:6" x14ac:dyDescent="0.2">
      <c r="A14" s="1" t="s">
        <v>21</v>
      </c>
    </row>
    <row r="15" spans="1:6" x14ac:dyDescent="0.2">
      <c r="A15" s="1" t="s">
        <v>26</v>
      </c>
      <c r="B15" s="1" t="s">
        <v>27</v>
      </c>
      <c r="C15" s="1" t="s">
        <v>2</v>
      </c>
      <c r="D15" s="1" t="s">
        <v>29</v>
      </c>
      <c r="E15" s="1" t="s">
        <v>28</v>
      </c>
    </row>
    <row r="16" spans="1:6" x14ac:dyDescent="0.2">
      <c r="A16" s="3">
        <v>5951</v>
      </c>
      <c r="B16" s="3">
        <v>22</v>
      </c>
      <c r="C16" s="3">
        <v>22</v>
      </c>
      <c r="D16" s="3">
        <v>0</v>
      </c>
      <c r="E16" s="3" t="s">
        <v>16</v>
      </c>
      <c r="F16" s="3">
        <v>22</v>
      </c>
    </row>
    <row r="17" spans="1:6" x14ac:dyDescent="0.2">
      <c r="A17" s="3">
        <v>5952</v>
      </c>
      <c r="B17" s="3">
        <v>22</v>
      </c>
      <c r="C17" s="3">
        <v>22</v>
      </c>
      <c r="D17" s="3">
        <v>0</v>
      </c>
      <c r="E17" s="3" t="s">
        <v>16</v>
      </c>
      <c r="F17" s="3">
        <v>22</v>
      </c>
    </row>
    <row r="18" spans="1:6" x14ac:dyDescent="0.2">
      <c r="A18" s="3">
        <v>5953</v>
      </c>
      <c r="B18" s="3">
        <v>12</v>
      </c>
      <c r="C18" s="3">
        <v>12</v>
      </c>
      <c r="D18" s="3">
        <v>0</v>
      </c>
      <c r="E18" s="3" t="s">
        <v>16</v>
      </c>
      <c r="F18" s="3">
        <v>12</v>
      </c>
    </row>
    <row r="19" spans="1:6" x14ac:dyDescent="0.2">
      <c r="A19" s="3">
        <v>5954</v>
      </c>
      <c r="B19" s="3">
        <v>9</v>
      </c>
      <c r="C19" s="3">
        <v>9</v>
      </c>
      <c r="D19" s="3">
        <v>0</v>
      </c>
      <c r="E19" s="3" t="s">
        <v>16</v>
      </c>
      <c r="F19" s="21">
        <v>9</v>
      </c>
    </row>
    <row r="20" spans="1:6" x14ac:dyDescent="0.2">
      <c r="A20" s="3">
        <v>5955</v>
      </c>
      <c r="B20" s="3">
        <v>9</v>
      </c>
      <c r="C20" s="3">
        <v>7</v>
      </c>
      <c r="D20" s="3">
        <v>2</v>
      </c>
      <c r="E20" s="3" t="s">
        <v>17</v>
      </c>
      <c r="F20" s="21">
        <v>8</v>
      </c>
    </row>
    <row r="21" spans="1:6" x14ac:dyDescent="0.2">
      <c r="A21" s="3">
        <v>5956</v>
      </c>
      <c r="B21" s="3">
        <v>18</v>
      </c>
      <c r="C21" s="3">
        <v>15</v>
      </c>
      <c r="D21" s="3">
        <v>3</v>
      </c>
      <c r="E21" s="3" t="s">
        <v>17</v>
      </c>
      <c r="F21" s="21">
        <v>16</v>
      </c>
    </row>
    <row r="22" spans="1:6" x14ac:dyDescent="0.2">
      <c r="A22" s="3">
        <v>5957</v>
      </c>
      <c r="B22" s="3" t="s">
        <v>32</v>
      </c>
      <c r="C22" s="3"/>
      <c r="D22" s="3"/>
      <c r="E22" s="3"/>
    </row>
    <row r="23" spans="1:6" x14ac:dyDescent="0.2">
      <c r="A23" s="3">
        <v>5958</v>
      </c>
      <c r="B23" s="3">
        <v>10</v>
      </c>
      <c r="C23" s="3">
        <v>10</v>
      </c>
      <c r="D23" s="3">
        <v>0</v>
      </c>
      <c r="E23" s="3" t="s">
        <v>16</v>
      </c>
      <c r="F23" s="21">
        <v>10</v>
      </c>
    </row>
    <row r="24" spans="1:6" x14ac:dyDescent="0.2">
      <c r="A24" s="3">
        <v>5959</v>
      </c>
      <c r="B24" s="3">
        <v>21</v>
      </c>
      <c r="C24" s="3">
        <v>19</v>
      </c>
      <c r="D24" s="3">
        <v>2</v>
      </c>
      <c r="E24" s="3" t="s">
        <v>17</v>
      </c>
      <c r="F24" s="21">
        <v>19</v>
      </c>
    </row>
    <row r="25" spans="1:6" x14ac:dyDescent="0.2">
      <c r="A25" s="3">
        <v>5960</v>
      </c>
      <c r="B25" s="3">
        <v>26</v>
      </c>
      <c r="C25" s="3">
        <v>24</v>
      </c>
      <c r="D25" s="3">
        <v>2</v>
      </c>
      <c r="E25" s="3" t="s">
        <v>17</v>
      </c>
      <c r="F25" s="21">
        <v>25</v>
      </c>
    </row>
    <row r="27" spans="1:6" x14ac:dyDescent="0.2">
      <c r="A27" s="1" t="s">
        <v>25</v>
      </c>
    </row>
    <row r="28" spans="1:6" x14ac:dyDescent="0.2">
      <c r="A28" s="1" t="s">
        <v>3</v>
      </c>
      <c r="B28" s="1" t="s">
        <v>27</v>
      </c>
      <c r="C28" s="1" t="s">
        <v>2</v>
      </c>
      <c r="D28" s="1" t="s">
        <v>29</v>
      </c>
      <c r="E28" s="1" t="s">
        <v>28</v>
      </c>
    </row>
    <row r="29" spans="1:6" x14ac:dyDescent="0.2">
      <c r="A29" s="19">
        <v>365</v>
      </c>
      <c r="B29" s="19">
        <v>2</v>
      </c>
      <c r="C29" s="19">
        <v>2</v>
      </c>
      <c r="D29" s="19">
        <v>0</v>
      </c>
      <c r="E29" s="19" t="s">
        <v>16</v>
      </c>
      <c r="F29" s="19">
        <v>2</v>
      </c>
    </row>
    <row r="30" spans="1:6" x14ac:dyDescent="0.2">
      <c r="A30" s="19">
        <v>366</v>
      </c>
      <c r="B30" s="19">
        <v>5</v>
      </c>
      <c r="C30" s="19">
        <v>5</v>
      </c>
      <c r="D30" s="19">
        <v>0</v>
      </c>
      <c r="E30" s="19" t="s">
        <v>16</v>
      </c>
      <c r="F30" s="19">
        <v>5</v>
      </c>
    </row>
    <row r="31" spans="1:6" x14ac:dyDescent="0.2">
      <c r="A31" s="19">
        <v>369</v>
      </c>
      <c r="B31" s="19">
        <v>1</v>
      </c>
      <c r="C31" s="19">
        <v>1</v>
      </c>
      <c r="D31" s="19">
        <v>0</v>
      </c>
      <c r="E31" s="19" t="s">
        <v>16</v>
      </c>
      <c r="F31" s="19">
        <v>1</v>
      </c>
    </row>
    <row r="32" spans="1:6" x14ac:dyDescent="0.2">
      <c r="A32" s="19">
        <v>370</v>
      </c>
      <c r="B32" s="19">
        <v>2</v>
      </c>
      <c r="C32" s="19">
        <v>2</v>
      </c>
      <c r="D32" s="19">
        <v>0</v>
      </c>
      <c r="E32" s="19" t="s">
        <v>16</v>
      </c>
      <c r="F32" s="22">
        <v>2</v>
      </c>
    </row>
    <row r="33" spans="1:6" x14ac:dyDescent="0.2">
      <c r="A33" s="19">
        <v>363</v>
      </c>
      <c r="B33" s="19">
        <v>63</v>
      </c>
      <c r="C33" s="19" t="s">
        <v>30</v>
      </c>
      <c r="D33" s="19" t="s">
        <v>31</v>
      </c>
      <c r="E33" s="19" t="s">
        <v>16</v>
      </c>
      <c r="F33" s="22">
        <v>0</v>
      </c>
    </row>
    <row r="34" spans="1:6" x14ac:dyDescent="0.2">
      <c r="A34" s="19">
        <v>364</v>
      </c>
      <c r="B34" s="19">
        <v>0</v>
      </c>
      <c r="C34" s="19"/>
      <c r="D34" s="19"/>
      <c r="E34" s="19"/>
      <c r="F34" s="22">
        <v>0</v>
      </c>
    </row>
    <row r="35" spans="1:6" x14ac:dyDescent="0.2">
      <c r="A35" s="19">
        <v>367</v>
      </c>
      <c r="B35" s="19">
        <v>0</v>
      </c>
      <c r="C35" s="19"/>
      <c r="D35" s="19"/>
      <c r="E35" s="19"/>
      <c r="F35" s="22">
        <v>0</v>
      </c>
    </row>
    <row r="36" spans="1:6" x14ac:dyDescent="0.2">
      <c r="A36" s="19">
        <v>368</v>
      </c>
      <c r="B36" s="19">
        <v>0</v>
      </c>
      <c r="C36" s="19"/>
      <c r="D36" s="19"/>
      <c r="E36" s="19"/>
      <c r="F36" s="22">
        <v>0</v>
      </c>
    </row>
    <row r="37" spans="1:6" x14ac:dyDescent="0.2">
      <c r="A37" s="19">
        <v>371</v>
      </c>
      <c r="B37" s="19">
        <v>0</v>
      </c>
      <c r="C37" s="19"/>
      <c r="D37" s="19"/>
      <c r="E37" s="19"/>
      <c r="F37" s="22">
        <v>0</v>
      </c>
    </row>
    <row r="38" spans="1:6" x14ac:dyDescent="0.2">
      <c r="A38" s="19">
        <v>372</v>
      </c>
      <c r="B38" s="19">
        <v>0</v>
      </c>
      <c r="C38" s="19"/>
      <c r="D38" s="19"/>
      <c r="E38" s="19"/>
      <c r="F38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160A-0456-1D4C-95F6-00933F2B65F7}">
  <dimension ref="A1:Q38"/>
  <sheetViews>
    <sheetView topLeftCell="Q1" workbookViewId="0">
      <selection activeCell="Q28" sqref="Q28"/>
    </sheetView>
  </sheetViews>
  <sheetFormatPr baseColWidth="10" defaultRowHeight="15" x14ac:dyDescent="0.2"/>
  <cols>
    <col min="2" max="2" width="17" customWidth="1"/>
    <col min="6" max="7" width="11.83203125" bestFit="1" customWidth="1"/>
    <col min="11" max="11" width="11.83203125" bestFit="1" customWidth="1"/>
  </cols>
  <sheetData>
    <row r="1" spans="1:17" x14ac:dyDescent="0.2">
      <c r="A1" t="s">
        <v>15</v>
      </c>
      <c r="B1" t="s">
        <v>36</v>
      </c>
      <c r="C1" t="s">
        <v>14</v>
      </c>
    </row>
    <row r="2" spans="1:17" x14ac:dyDescent="0.2">
      <c r="A2">
        <v>1</v>
      </c>
      <c r="B2">
        <v>5.3498177724818884E-7</v>
      </c>
      <c r="C2">
        <v>5.8847995497300779E-7</v>
      </c>
      <c r="F2" t="s">
        <v>35</v>
      </c>
      <c r="G2" t="s">
        <v>43</v>
      </c>
      <c r="K2" t="s">
        <v>49</v>
      </c>
      <c r="L2" t="s">
        <v>50</v>
      </c>
    </row>
    <row r="3" spans="1:17" x14ac:dyDescent="0.2">
      <c r="A3">
        <v>2</v>
      </c>
      <c r="B3">
        <v>7.1968072380232191E-7</v>
      </c>
      <c r="C3">
        <v>7.9164879618255397E-7</v>
      </c>
      <c r="E3" t="s">
        <v>37</v>
      </c>
      <c r="F3">
        <f>MIN(B2:B11)</f>
        <v>4.2832552098620599E-7</v>
      </c>
      <c r="G3">
        <f>MIN(C2:C11)</f>
        <v>4.7115807308482663E-7</v>
      </c>
      <c r="J3" t="s">
        <v>44</v>
      </c>
      <c r="O3" t="s">
        <v>15</v>
      </c>
      <c r="P3" t="s">
        <v>21</v>
      </c>
      <c r="Q3" t="s">
        <v>25</v>
      </c>
    </row>
    <row r="4" spans="1:17" x14ac:dyDescent="0.2">
      <c r="A4">
        <v>3</v>
      </c>
      <c r="B4">
        <v>6.6571275265191279E-7</v>
      </c>
      <c r="C4">
        <v>7.3228402791710411E-7</v>
      </c>
      <c r="E4" t="s">
        <v>38</v>
      </c>
      <c r="F4">
        <f>_xlfn.QUARTILE.INC(B2:B11,1)</f>
        <v>5.5095965333349335E-7</v>
      </c>
      <c r="G4">
        <f>_xlfn.QUARTILE.INC(C2:C11,1)</f>
        <v>6.1578464159939172E-7</v>
      </c>
      <c r="J4" t="s">
        <v>45</v>
      </c>
      <c r="K4">
        <f t="shared" ref="K4:L7" si="0">F4-F3</f>
        <v>1.2263413234728736E-7</v>
      </c>
      <c r="L4">
        <f t="shared" si="0"/>
        <v>1.4462656851456509E-7</v>
      </c>
      <c r="O4">
        <v>1.2263413234728736E-7</v>
      </c>
      <c r="P4">
        <v>4.2566634136925013E-7</v>
      </c>
      <c r="Q4">
        <v>0</v>
      </c>
    </row>
    <row r="5" spans="1:17" x14ac:dyDescent="0.2">
      <c r="A5">
        <v>4</v>
      </c>
      <c r="B5">
        <v>4.2832552098620599E-7</v>
      </c>
      <c r="C5">
        <v>4.7115807308482663E-7</v>
      </c>
      <c r="E5" t="s">
        <v>39</v>
      </c>
      <c r="F5">
        <f>_xlfn.QUARTILE.INC(B2:B11,2)</f>
        <v>6.3608928009267187E-7</v>
      </c>
      <c r="G5">
        <f>_xlfn.QUARTILE.INC(C2:C11,2)</f>
        <v>7.164596489457343E-7</v>
      </c>
      <c r="J5" t="s">
        <v>46</v>
      </c>
      <c r="K5">
        <f t="shared" si="0"/>
        <v>8.512962675917852E-8</v>
      </c>
      <c r="L5">
        <f t="shared" si="0"/>
        <v>1.0067500734634258E-7</v>
      </c>
      <c r="O5">
        <v>8.512962675917852E-8</v>
      </c>
      <c r="P5">
        <v>2.1739172464942468E-8</v>
      </c>
      <c r="Q5">
        <v>4.4968987505929189E-8</v>
      </c>
    </row>
    <row r="6" spans="1:17" x14ac:dyDescent="0.2">
      <c r="A6">
        <v>5</v>
      </c>
      <c r="B6">
        <v>5.903887528027388E-7</v>
      </c>
      <c r="C6">
        <v>7.7931315369961518E-7</v>
      </c>
      <c r="E6" t="s">
        <v>40</v>
      </c>
      <c r="F6">
        <f>_xlfn.QUARTILE.INC(B2:B11,3)</f>
        <v>6.6334515573911615E-7</v>
      </c>
      <c r="G6">
        <f>_xlfn.QUARTILE.INC(C2:C11,3)</f>
        <v>7.6755587225398736E-7</v>
      </c>
      <c r="J6" t="s">
        <v>47</v>
      </c>
      <c r="K6">
        <f t="shared" si="0"/>
        <v>2.7255875646444282E-8</v>
      </c>
      <c r="L6">
        <f t="shared" si="0"/>
        <v>5.1096223308253062E-8</v>
      </c>
      <c r="O6">
        <v>2.7255875646444282E-8</v>
      </c>
      <c r="P6">
        <v>2.0718052219642394E-7</v>
      </c>
      <c r="Q6">
        <v>7.011590309182926E-8</v>
      </c>
    </row>
    <row r="7" spans="1:17" x14ac:dyDescent="0.2">
      <c r="A7">
        <v>6</v>
      </c>
      <c r="B7">
        <v>5.3781662017707817E-7</v>
      </c>
      <c r="C7">
        <v>5.9159828219478612E-7</v>
      </c>
      <c r="E7" t="s">
        <v>41</v>
      </c>
      <c r="F7">
        <f>MAX(B2:B11)</f>
        <v>7.5775852624271293E-7</v>
      </c>
      <c r="G7">
        <f>MAX(C2:C11)</f>
        <v>8.335343788669843E-7</v>
      </c>
      <c r="J7" t="s">
        <v>48</v>
      </c>
      <c r="K7">
        <f t="shared" si="0"/>
        <v>9.4413370503596774E-8</v>
      </c>
      <c r="L7">
        <f t="shared" si="0"/>
        <v>6.5978506612996943E-8</v>
      </c>
      <c r="O7">
        <v>9.4413370503596774E-8</v>
      </c>
      <c r="P7">
        <v>1.1744303028030189E-7</v>
      </c>
      <c r="Q7">
        <v>2.8337504033267372E-7</v>
      </c>
    </row>
    <row r="8" spans="1:17" x14ac:dyDescent="0.2">
      <c r="A8">
        <v>7</v>
      </c>
      <c r="B8">
        <v>6.4641154217333588E-7</v>
      </c>
      <c r="C8">
        <v>7.1105269639066959E-7</v>
      </c>
    </row>
    <row r="9" spans="1:17" x14ac:dyDescent="0.2">
      <c r="A9">
        <v>8</v>
      </c>
      <c r="B9">
        <v>7.5775852624271293E-7</v>
      </c>
      <c r="C9">
        <v>8.335343788669843E-7</v>
      </c>
    </row>
    <row r="10" spans="1:17" x14ac:dyDescent="0.2">
      <c r="A10">
        <v>9</v>
      </c>
      <c r="B10">
        <v>6.5624236500072634E-7</v>
      </c>
      <c r="C10">
        <v>7.2186660150079891E-7</v>
      </c>
    </row>
    <row r="11" spans="1:17" x14ac:dyDescent="0.2">
      <c r="A11">
        <v>10</v>
      </c>
      <c r="B11">
        <v>6.2576701801200786E-7</v>
      </c>
      <c r="C11">
        <v>6.8834371981320851E-7</v>
      </c>
    </row>
    <row r="15" spans="1:17" x14ac:dyDescent="0.2">
      <c r="A15" t="s">
        <v>21</v>
      </c>
      <c r="B15" t="s">
        <v>36</v>
      </c>
      <c r="C15" t="s">
        <v>14</v>
      </c>
    </row>
    <row r="16" spans="1:17" x14ac:dyDescent="0.2">
      <c r="A16">
        <v>1</v>
      </c>
      <c r="B16">
        <v>6.9016302375175327E-7</v>
      </c>
      <c r="C16">
        <v>7.5917932612692856E-7</v>
      </c>
      <c r="F16" t="s">
        <v>42</v>
      </c>
      <c r="G16" t="s">
        <v>43</v>
      </c>
      <c r="K16" t="s">
        <v>51</v>
      </c>
      <c r="L16" t="s">
        <v>52</v>
      </c>
      <c r="O16" t="s">
        <v>15</v>
      </c>
      <c r="P16" t="s">
        <v>21</v>
      </c>
      <c r="Q16" t="s">
        <v>25</v>
      </c>
    </row>
    <row r="17" spans="1:17" x14ac:dyDescent="0.2">
      <c r="A17">
        <v>2</v>
      </c>
      <c r="B17">
        <v>6.684238512868108E-7</v>
      </c>
      <c r="C17">
        <v>7.3526623641549179E-7</v>
      </c>
      <c r="E17" t="s">
        <v>37</v>
      </c>
      <c r="F17">
        <f>MIN(B16:B24)</f>
        <v>2.4275750991756067E-7</v>
      </c>
      <c r="G17">
        <f>MIN(C16:C24)</f>
        <v>2.6703326090931681E-7</v>
      </c>
      <c r="J17" t="s">
        <v>44</v>
      </c>
      <c r="O17">
        <v>1.4462656851456509E-7</v>
      </c>
      <c r="P17">
        <v>4.6823297550617497E-7</v>
      </c>
      <c r="Q17">
        <v>0</v>
      </c>
    </row>
    <row r="18" spans="1:17" x14ac:dyDescent="0.2">
      <c r="A18">
        <v>3</v>
      </c>
      <c r="B18">
        <v>6.7178000413902739E-7</v>
      </c>
      <c r="C18">
        <v>7.3895800455293025E-7</v>
      </c>
      <c r="E18" t="s">
        <v>38</v>
      </c>
      <c r="F18">
        <f>_xlfn.QUARTILE.INC(B16:B24,1)</f>
        <v>6.684238512868108E-7</v>
      </c>
      <c r="G18">
        <f>_xlfn.QUARTILE.INC(C16:C24,1)</f>
        <v>7.3526623641549179E-7</v>
      </c>
      <c r="J18" t="s">
        <v>45</v>
      </c>
      <c r="K18">
        <f t="shared" ref="K18:L21" si="1">F18-F17</f>
        <v>4.2566634136925013E-7</v>
      </c>
      <c r="L18">
        <f t="shared" si="1"/>
        <v>4.6823297550617497E-7</v>
      </c>
      <c r="O18">
        <v>1.0067500734634258E-7</v>
      </c>
      <c r="P18">
        <v>2.3913089711436779E-8</v>
      </c>
      <c r="Q18">
        <v>4.9465886256522119E-8</v>
      </c>
    </row>
    <row r="19" spans="1:17" x14ac:dyDescent="0.2">
      <c r="A19">
        <v>4</v>
      </c>
      <c r="B19">
        <v>2.4275750991756067E-7</v>
      </c>
      <c r="C19">
        <v>2.6703326090931681E-7</v>
      </c>
      <c r="E19" t="s">
        <v>39</v>
      </c>
      <c r="F19">
        <f>_xlfn.QUARTILE.INC(B16:B24,2)</f>
        <v>6.9016302375175327E-7</v>
      </c>
      <c r="G19">
        <f>_xlfn.QUARTILE.INC(C16:C24,2)</f>
        <v>7.5917932612692856E-7</v>
      </c>
      <c r="J19" t="s">
        <v>46</v>
      </c>
      <c r="K19">
        <f t="shared" si="1"/>
        <v>2.1739172464942468E-8</v>
      </c>
      <c r="L19">
        <f t="shared" si="1"/>
        <v>2.3913089711436779E-8</v>
      </c>
      <c r="O19">
        <v>5.1096223308253062E-8</v>
      </c>
      <c r="P19">
        <v>1.3816421982124865E-7</v>
      </c>
      <c r="Q19">
        <v>7.7127493401012199E-8</v>
      </c>
    </row>
    <row r="20" spans="1:17" x14ac:dyDescent="0.2">
      <c r="A20">
        <v>5</v>
      </c>
      <c r="B20">
        <v>5.8282516495322152E-7</v>
      </c>
      <c r="C20">
        <v>6.4110768144854387E-7</v>
      </c>
      <c r="E20" t="s">
        <v>40</v>
      </c>
      <c r="F20">
        <f>_xlfn.QUARTILE.INC(B16:B24,3)</f>
        <v>8.9734354594817721E-7</v>
      </c>
      <c r="G20">
        <f>_xlfn.QUARTILE.INC(C16:C24,3)</f>
        <v>8.9734354594817721E-7</v>
      </c>
      <c r="J20" t="s">
        <v>47</v>
      </c>
      <c r="K20">
        <f t="shared" si="1"/>
        <v>2.0718052219642394E-7</v>
      </c>
      <c r="L20">
        <f t="shared" si="1"/>
        <v>1.3816421982124865E-7</v>
      </c>
      <c r="O20">
        <v>6.5978506612996943E-8</v>
      </c>
      <c r="P20">
        <v>2.1892168790314976E-7</v>
      </c>
      <c r="Q20">
        <v>3.1171254436594115E-7</v>
      </c>
    </row>
    <row r="21" spans="1:17" x14ac:dyDescent="0.2">
      <c r="A21">
        <v>6</v>
      </c>
      <c r="B21">
        <v>9.5415157011322266E-7</v>
      </c>
      <c r="C21">
        <v>1.0495667271245452E-6</v>
      </c>
      <c r="E21" t="s">
        <v>41</v>
      </c>
      <c r="F21">
        <f>MAX(B16:B24)</f>
        <v>1.0147865762284791E-6</v>
      </c>
      <c r="G21">
        <f>MAX(C16:C24)</f>
        <v>1.116265233851327E-6</v>
      </c>
      <c r="J21" t="s">
        <v>48</v>
      </c>
      <c r="K21">
        <f t="shared" si="1"/>
        <v>1.1744303028030189E-7</v>
      </c>
      <c r="L21">
        <f t="shared" si="1"/>
        <v>2.1892168790314976E-7</v>
      </c>
    </row>
    <row r="22" spans="1:17" x14ac:dyDescent="0.2">
      <c r="A22">
        <v>7</v>
      </c>
      <c r="B22">
        <v>8.9734354594817721E-7</v>
      </c>
      <c r="C22">
        <v>8.9734354594817721E-7</v>
      </c>
    </row>
    <row r="23" spans="1:17" x14ac:dyDescent="0.2">
      <c r="A23">
        <v>8</v>
      </c>
      <c r="B23">
        <v>7.9873262216411744E-7</v>
      </c>
      <c r="C23">
        <v>8.7860588438052934E-7</v>
      </c>
    </row>
    <row r="24" spans="1:17" x14ac:dyDescent="0.2">
      <c r="A24">
        <v>9</v>
      </c>
      <c r="B24">
        <v>1.0147865762284791E-6</v>
      </c>
      <c r="C24">
        <v>1.116265233851327E-6</v>
      </c>
    </row>
    <row r="28" spans="1:17" x14ac:dyDescent="0.2">
      <c r="A28" t="s">
        <v>25</v>
      </c>
      <c r="B28" t="s">
        <v>36</v>
      </c>
      <c r="C28" t="s">
        <v>14</v>
      </c>
    </row>
    <row r="29" spans="1:17" x14ac:dyDescent="0.2">
      <c r="A29">
        <v>1</v>
      </c>
      <c r="B29">
        <v>8.9937975011858378E-8</v>
      </c>
      <c r="C29">
        <v>9.8931772513044239E-8</v>
      </c>
      <c r="F29" t="s">
        <v>35</v>
      </c>
      <c r="G29" t="s">
        <v>43</v>
      </c>
      <c r="K29" t="s">
        <v>53</v>
      </c>
      <c r="L29" t="s">
        <v>54</v>
      </c>
    </row>
    <row r="30" spans="1:17" x14ac:dyDescent="0.2">
      <c r="A30">
        <v>2</v>
      </c>
      <c r="B30">
        <v>1.1114349256390631E-7</v>
      </c>
      <c r="C30">
        <v>1.2225784182029695E-7</v>
      </c>
      <c r="E30" t="s">
        <v>37</v>
      </c>
      <c r="F30">
        <f>MIN(B29:B38)</f>
        <v>0</v>
      </c>
      <c r="G30">
        <f>MIN(C29:C38)</f>
        <v>0</v>
      </c>
      <c r="J30" t="s">
        <v>44</v>
      </c>
    </row>
    <row r="31" spans="1:17" x14ac:dyDescent="0.2">
      <c r="A31">
        <v>3</v>
      </c>
      <c r="B31">
        <v>1.1639868994237584E-7</v>
      </c>
      <c r="C31">
        <v>1.2803855893661344E-7</v>
      </c>
      <c r="E31" t="s">
        <v>38</v>
      </c>
      <c r="F31">
        <f>_xlfn.QUARTILE.INC(B29:B38,1)</f>
        <v>0</v>
      </c>
      <c r="G31">
        <f>_xlfn.QUARTILE.INC(C29:C38,1)</f>
        <v>0</v>
      </c>
      <c r="J31" t="s">
        <v>45</v>
      </c>
      <c r="K31">
        <f t="shared" ref="K31:L34" si="2">F31-F30</f>
        <v>0</v>
      </c>
      <c r="L31">
        <f t="shared" si="2"/>
        <v>0</v>
      </c>
    </row>
    <row r="32" spans="1:17" x14ac:dyDescent="0.2">
      <c r="A32">
        <v>4</v>
      </c>
      <c r="B32">
        <v>1.3826329308476455E-7</v>
      </c>
      <c r="C32">
        <v>1.5208962239324101E-7</v>
      </c>
      <c r="E32" t="s">
        <v>39</v>
      </c>
      <c r="F32">
        <f>_xlfn.QUARTILE.INC(B29:B38,2)</f>
        <v>4.4968987505929189E-8</v>
      </c>
      <c r="G32">
        <f>_xlfn.QUARTILE.INC(C29:C38,2)</f>
        <v>4.9465886256522119E-8</v>
      </c>
      <c r="J32" t="s">
        <v>46</v>
      </c>
      <c r="K32">
        <f t="shared" si="2"/>
        <v>4.4968987505929189E-8</v>
      </c>
      <c r="L32">
        <f t="shared" si="2"/>
        <v>4.9465886256522119E-8</v>
      </c>
    </row>
    <row r="33" spans="1:12" x14ac:dyDescent="0.2">
      <c r="A33">
        <v>5</v>
      </c>
      <c r="B33">
        <v>3.9845993093043218E-7</v>
      </c>
      <c r="C33">
        <v>4.3830592402347546E-7</v>
      </c>
      <c r="E33" t="s">
        <v>40</v>
      </c>
      <c r="F33">
        <f>_xlfn.QUARTILE.INC(B29:B38,3)</f>
        <v>1.1508489059775846E-7</v>
      </c>
      <c r="G33">
        <f>_xlfn.QUARTILE.INC(C29:C38,3)</f>
        <v>1.2659337965753431E-7</v>
      </c>
      <c r="J33" t="s">
        <v>47</v>
      </c>
      <c r="K33">
        <f t="shared" si="2"/>
        <v>7.011590309182926E-8</v>
      </c>
      <c r="L33">
        <f t="shared" si="2"/>
        <v>7.7127493401012199E-8</v>
      </c>
    </row>
    <row r="34" spans="1:12" x14ac:dyDescent="0.2">
      <c r="A34">
        <v>6</v>
      </c>
      <c r="B34">
        <v>0</v>
      </c>
      <c r="C34">
        <v>0</v>
      </c>
      <c r="E34" t="s">
        <v>41</v>
      </c>
      <c r="F34">
        <f>MAX(B29:B38)</f>
        <v>3.9845993093043218E-7</v>
      </c>
      <c r="G34">
        <f>MAX(C29:C38)</f>
        <v>4.3830592402347546E-7</v>
      </c>
      <c r="J34" t="s">
        <v>48</v>
      </c>
      <c r="K34">
        <f t="shared" si="2"/>
        <v>2.8337504033267372E-7</v>
      </c>
      <c r="L34">
        <f t="shared" si="2"/>
        <v>3.1171254436594115E-7</v>
      </c>
    </row>
    <row r="35" spans="1:12" x14ac:dyDescent="0.2">
      <c r="A35">
        <v>7</v>
      </c>
      <c r="B35">
        <v>0</v>
      </c>
      <c r="C35">
        <v>0</v>
      </c>
    </row>
    <row r="36" spans="1:12" x14ac:dyDescent="0.2">
      <c r="A36">
        <v>8</v>
      </c>
      <c r="B36">
        <v>0</v>
      </c>
      <c r="C36">
        <v>0</v>
      </c>
    </row>
    <row r="37" spans="1:12" x14ac:dyDescent="0.2">
      <c r="A37">
        <v>9</v>
      </c>
      <c r="B37">
        <v>0</v>
      </c>
      <c r="C37">
        <v>0</v>
      </c>
    </row>
    <row r="38" spans="1:12" x14ac:dyDescent="0.2">
      <c r="A38">
        <v>10</v>
      </c>
      <c r="B38">
        <v>0</v>
      </c>
      <c r="C3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6E45-38B3-0544-A094-070F33205EB9}">
  <dimension ref="A1:O38"/>
  <sheetViews>
    <sheetView topLeftCell="H1" workbookViewId="0">
      <selection activeCell="L10" sqref="L10"/>
    </sheetView>
  </sheetViews>
  <sheetFormatPr baseColWidth="10" defaultRowHeight="15" x14ac:dyDescent="0.2"/>
  <cols>
    <col min="2" max="2" width="12.83203125" customWidth="1"/>
  </cols>
  <sheetData>
    <row r="1" spans="1:15" x14ac:dyDescent="0.2">
      <c r="A1" t="s">
        <v>15</v>
      </c>
      <c r="B1" t="s">
        <v>56</v>
      </c>
    </row>
    <row r="2" spans="1:15" x14ac:dyDescent="0.2">
      <c r="A2">
        <v>1</v>
      </c>
      <c r="B2" s="10">
        <v>9</v>
      </c>
      <c r="E2" s="10" t="s">
        <v>15</v>
      </c>
      <c r="I2" s="10" t="s">
        <v>15</v>
      </c>
      <c r="J2" s="10" t="s">
        <v>15</v>
      </c>
      <c r="M2" s="24" t="s">
        <v>15</v>
      </c>
      <c r="N2" s="24" t="s">
        <v>21</v>
      </c>
      <c r="O2" s="24" t="s">
        <v>25</v>
      </c>
    </row>
    <row r="3" spans="1:15" x14ac:dyDescent="0.2">
      <c r="A3">
        <v>2</v>
      </c>
      <c r="B3" s="10">
        <v>10</v>
      </c>
      <c r="E3" t="s">
        <v>37</v>
      </c>
      <c r="F3">
        <f>MIN(B2:B11)</f>
        <v>8</v>
      </c>
      <c r="I3" t="s">
        <v>44</v>
      </c>
    </row>
    <row r="4" spans="1:15" x14ac:dyDescent="0.2">
      <c r="A4">
        <v>3</v>
      </c>
      <c r="B4" s="10">
        <v>15</v>
      </c>
      <c r="E4" t="s">
        <v>38</v>
      </c>
      <c r="F4">
        <f>_xlfn.QUARTILE.INC(B2:B11,1)</f>
        <v>10.25</v>
      </c>
      <c r="I4" t="s">
        <v>45</v>
      </c>
      <c r="J4">
        <f>F4-F3</f>
        <v>2.25</v>
      </c>
      <c r="M4">
        <v>2.25</v>
      </c>
      <c r="N4">
        <v>2</v>
      </c>
      <c r="O4">
        <v>0</v>
      </c>
    </row>
    <row r="5" spans="1:15" x14ac:dyDescent="0.2">
      <c r="A5">
        <v>4</v>
      </c>
      <c r="B5" s="20">
        <v>15</v>
      </c>
      <c r="E5" t="s">
        <v>39</v>
      </c>
      <c r="F5">
        <f>_xlfn.QUARTILE.INC(B2:B11,2)</f>
        <v>11</v>
      </c>
      <c r="I5" t="s">
        <v>46</v>
      </c>
      <c r="J5">
        <f>F5-F4</f>
        <v>0.75</v>
      </c>
      <c r="M5">
        <v>0.75</v>
      </c>
      <c r="N5">
        <v>6</v>
      </c>
      <c r="O5">
        <v>0.5</v>
      </c>
    </row>
    <row r="6" spans="1:15" x14ac:dyDescent="0.2">
      <c r="A6">
        <v>5</v>
      </c>
      <c r="B6" s="20">
        <v>11</v>
      </c>
      <c r="E6" t="s">
        <v>40</v>
      </c>
      <c r="F6">
        <f>_xlfn.QUARTILE.INC(B2:B11,3)</f>
        <v>12.75</v>
      </c>
      <c r="I6" t="s">
        <v>47</v>
      </c>
      <c r="J6">
        <f>F6-F5</f>
        <v>1.75</v>
      </c>
      <c r="M6">
        <v>1.75</v>
      </c>
      <c r="N6">
        <v>6</v>
      </c>
      <c r="O6">
        <v>1.5</v>
      </c>
    </row>
    <row r="7" spans="1:15" x14ac:dyDescent="0.2">
      <c r="A7">
        <v>6</v>
      </c>
      <c r="B7" s="20">
        <v>8</v>
      </c>
      <c r="E7" t="s">
        <v>41</v>
      </c>
      <c r="F7">
        <f>MAX(B2:B11)</f>
        <v>15</v>
      </c>
      <c r="I7" t="s">
        <v>48</v>
      </c>
      <c r="J7">
        <f>F7-F6</f>
        <v>2.25</v>
      </c>
      <c r="M7">
        <v>2.25</v>
      </c>
      <c r="N7">
        <v>3</v>
      </c>
      <c r="O7">
        <v>61</v>
      </c>
    </row>
    <row r="8" spans="1:15" x14ac:dyDescent="0.2">
      <c r="A8">
        <v>7</v>
      </c>
      <c r="B8" s="20">
        <v>11</v>
      </c>
    </row>
    <row r="9" spans="1:15" x14ac:dyDescent="0.2">
      <c r="A9">
        <v>8</v>
      </c>
      <c r="B9" s="20">
        <v>11</v>
      </c>
    </row>
    <row r="10" spans="1:15" x14ac:dyDescent="0.2">
      <c r="A10">
        <v>9</v>
      </c>
      <c r="B10" s="20">
        <v>13</v>
      </c>
    </row>
    <row r="11" spans="1:15" x14ac:dyDescent="0.2">
      <c r="A11">
        <v>10</v>
      </c>
      <c r="B11" s="20">
        <v>12</v>
      </c>
    </row>
    <row r="15" spans="1:15" x14ac:dyDescent="0.2">
      <c r="A15" t="s">
        <v>21</v>
      </c>
      <c r="B15" t="s">
        <v>57</v>
      </c>
    </row>
    <row r="16" spans="1:15" x14ac:dyDescent="0.2">
      <c r="A16">
        <v>1</v>
      </c>
      <c r="B16" s="3">
        <v>22</v>
      </c>
      <c r="E16" s="3" t="s">
        <v>21</v>
      </c>
      <c r="I16" s="3" t="s">
        <v>21</v>
      </c>
      <c r="J16" s="3" t="s">
        <v>21</v>
      </c>
    </row>
    <row r="17" spans="1:10" x14ac:dyDescent="0.2">
      <c r="A17">
        <v>2</v>
      </c>
      <c r="B17" s="3">
        <v>22</v>
      </c>
      <c r="E17" t="s">
        <v>37</v>
      </c>
      <c r="F17">
        <f>MIN(B16:B24)</f>
        <v>8</v>
      </c>
      <c r="I17" t="s">
        <v>44</v>
      </c>
    </row>
    <row r="18" spans="1:10" x14ac:dyDescent="0.2">
      <c r="A18">
        <v>3</v>
      </c>
      <c r="B18" s="3">
        <v>12</v>
      </c>
      <c r="E18" t="s">
        <v>38</v>
      </c>
      <c r="F18">
        <f>_xlfn.QUARTILE.INC(B16:B24,1)</f>
        <v>10</v>
      </c>
      <c r="I18" t="s">
        <v>45</v>
      </c>
      <c r="J18">
        <f>F18-F17</f>
        <v>2</v>
      </c>
    </row>
    <row r="19" spans="1:10" x14ac:dyDescent="0.2">
      <c r="A19">
        <v>4</v>
      </c>
      <c r="B19" s="21">
        <v>9</v>
      </c>
      <c r="E19" t="s">
        <v>39</v>
      </c>
      <c r="F19">
        <f>_xlfn.QUARTILE.INC(B16:B24,2)</f>
        <v>16</v>
      </c>
      <c r="I19" t="s">
        <v>46</v>
      </c>
      <c r="J19">
        <f>F19-F18</f>
        <v>6</v>
      </c>
    </row>
    <row r="20" spans="1:10" x14ac:dyDescent="0.2">
      <c r="A20">
        <v>5</v>
      </c>
      <c r="B20" s="21">
        <v>8</v>
      </c>
      <c r="E20" t="s">
        <v>40</v>
      </c>
      <c r="F20">
        <f>_xlfn.QUARTILE.INC(B16:B24,3)</f>
        <v>22</v>
      </c>
      <c r="I20" t="s">
        <v>47</v>
      </c>
      <c r="J20">
        <f>F20-F19</f>
        <v>6</v>
      </c>
    </row>
    <row r="21" spans="1:10" x14ac:dyDescent="0.2">
      <c r="A21">
        <v>6</v>
      </c>
      <c r="B21" s="21">
        <v>16</v>
      </c>
      <c r="E21" t="s">
        <v>41</v>
      </c>
      <c r="F21">
        <f>MAX(B16:B24)</f>
        <v>25</v>
      </c>
      <c r="I21" t="s">
        <v>48</v>
      </c>
      <c r="J21">
        <f>F21-F20</f>
        <v>3</v>
      </c>
    </row>
    <row r="22" spans="1:10" x14ac:dyDescent="0.2">
      <c r="A22">
        <v>7</v>
      </c>
      <c r="B22" s="21">
        <v>10</v>
      </c>
    </row>
    <row r="23" spans="1:10" x14ac:dyDescent="0.2">
      <c r="A23">
        <v>8</v>
      </c>
      <c r="B23" s="21">
        <v>19</v>
      </c>
    </row>
    <row r="24" spans="1:10" x14ac:dyDescent="0.2">
      <c r="A24">
        <v>9</v>
      </c>
      <c r="B24" s="21">
        <v>25</v>
      </c>
    </row>
    <row r="28" spans="1:10" x14ac:dyDescent="0.2">
      <c r="A28" t="s">
        <v>25</v>
      </c>
      <c r="B28" t="s">
        <v>57</v>
      </c>
    </row>
    <row r="29" spans="1:10" x14ac:dyDescent="0.2">
      <c r="A29">
        <v>1</v>
      </c>
      <c r="B29" s="19">
        <v>2</v>
      </c>
      <c r="E29" s="11" t="s">
        <v>25</v>
      </c>
      <c r="I29" s="11" t="s">
        <v>25</v>
      </c>
      <c r="J29" s="11" t="s">
        <v>25</v>
      </c>
    </row>
    <row r="30" spans="1:10" x14ac:dyDescent="0.2">
      <c r="A30">
        <v>2</v>
      </c>
      <c r="B30" s="19">
        <v>5</v>
      </c>
      <c r="E30" t="s">
        <v>37</v>
      </c>
      <c r="F30">
        <f>MIN(B29:B38)</f>
        <v>0</v>
      </c>
      <c r="I30" t="s">
        <v>44</v>
      </c>
    </row>
    <row r="31" spans="1:10" x14ac:dyDescent="0.2">
      <c r="A31">
        <v>3</v>
      </c>
      <c r="B31" s="19">
        <v>1</v>
      </c>
      <c r="E31" t="s">
        <v>38</v>
      </c>
      <c r="F31">
        <f>_xlfn.QUARTILE.INC(B29:B38,1)</f>
        <v>0</v>
      </c>
      <c r="I31" t="s">
        <v>45</v>
      </c>
      <c r="J31">
        <f>F31-F30</f>
        <v>0</v>
      </c>
    </row>
    <row r="32" spans="1:10" x14ac:dyDescent="0.2">
      <c r="A32">
        <v>4</v>
      </c>
      <c r="B32" s="22">
        <v>2</v>
      </c>
      <c r="E32" t="s">
        <v>39</v>
      </c>
      <c r="F32">
        <f>_xlfn.QUARTILE.INC(B29:B38,2)</f>
        <v>0.5</v>
      </c>
      <c r="I32" t="s">
        <v>46</v>
      </c>
      <c r="J32">
        <f>F32-F31</f>
        <v>0.5</v>
      </c>
    </row>
    <row r="33" spans="1:10" x14ac:dyDescent="0.2">
      <c r="A33">
        <v>5</v>
      </c>
      <c r="B33" s="22">
        <v>63</v>
      </c>
      <c r="E33" t="s">
        <v>40</v>
      </c>
      <c r="F33">
        <f>_xlfn.QUARTILE.INC(B29:B38,3)</f>
        <v>2</v>
      </c>
      <c r="I33" t="s">
        <v>47</v>
      </c>
      <c r="J33">
        <f>F33-F32</f>
        <v>1.5</v>
      </c>
    </row>
    <row r="34" spans="1:10" x14ac:dyDescent="0.2">
      <c r="A34">
        <v>6</v>
      </c>
      <c r="B34" s="22">
        <v>0</v>
      </c>
      <c r="E34" t="s">
        <v>41</v>
      </c>
      <c r="F34">
        <f>MAX(B29:B38)</f>
        <v>63</v>
      </c>
      <c r="I34" t="s">
        <v>48</v>
      </c>
      <c r="J34">
        <f>F34-F33</f>
        <v>61</v>
      </c>
    </row>
    <row r="35" spans="1:10" x14ac:dyDescent="0.2">
      <c r="A35">
        <v>7</v>
      </c>
      <c r="B35" s="22">
        <v>0</v>
      </c>
    </row>
    <row r="36" spans="1:10" x14ac:dyDescent="0.2">
      <c r="A36">
        <v>8</v>
      </c>
      <c r="B36" s="22">
        <v>0</v>
      </c>
    </row>
    <row r="37" spans="1:10" x14ac:dyDescent="0.2">
      <c r="A37">
        <v>9</v>
      </c>
      <c r="B37" s="22">
        <v>0</v>
      </c>
    </row>
    <row r="38" spans="1:10" x14ac:dyDescent="0.2">
      <c r="A38">
        <v>10</v>
      </c>
      <c r="B38" s="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Eggs</vt:lpstr>
      <vt:lpstr>20 Eggs</vt:lpstr>
      <vt:lpstr>200 Eggs</vt:lpstr>
      <vt:lpstr>Worm Data</vt:lpstr>
      <vt:lpstr>Plotting for Volume and MD</vt:lpstr>
      <vt:lpstr>Plotting for Worm burden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Smithaveni Barre</dc:creator>
  <cp:lastModifiedBy>Andrea L. Graham</cp:lastModifiedBy>
  <dcterms:created xsi:type="dcterms:W3CDTF">2021-04-19T17:45:41Z</dcterms:created>
  <dcterms:modified xsi:type="dcterms:W3CDTF">2021-05-25T15:00:16Z</dcterms:modified>
</cp:coreProperties>
</file>