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greek\PycharmProjects\LegAffairs\"/>
    </mc:Choice>
  </mc:AlternateContent>
  <xr:revisionPtr revIDLastSave="0" documentId="13_ncr:1_{6D259BEF-F94C-449B-94CF-8421CB03EAF0}" xr6:coauthVersionLast="46" xr6:coauthVersionMax="46" xr10:uidLastSave="{00000000-0000-0000-0000-000000000000}"/>
  <bookViews>
    <workbookView xWindow="-108" yWindow="-108" windowWidth="23256" windowHeight="12576" activeTab="1" xr2:uid="{3C6D9EA7-51A4-499F-95E1-17FF9F4E3556}"/>
  </bookViews>
  <sheets>
    <sheet name="Congress" sheetId="1" r:id="rId1"/>
    <sheet name="State Senate" sheetId="2" r:id="rId2"/>
    <sheet name="State House" sheetId="3" r:id="rId3"/>
    <sheet name="Referenc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2" i="1"/>
  <c r="AZ9" i="4"/>
  <c r="AZ8" i="4"/>
  <c r="AZ7" i="4"/>
  <c r="AZ20" i="4"/>
  <c r="AZ19" i="4"/>
  <c r="AZ18" i="4"/>
  <c r="AZ17" i="4"/>
  <c r="AZ16" i="4"/>
  <c r="AZ15" i="4"/>
  <c r="AZ14" i="4"/>
  <c r="AZ13" i="4"/>
  <c r="AZ12" i="4"/>
  <c r="AZ11" i="4"/>
  <c r="AZ10" i="4"/>
  <c r="AZ21" i="4"/>
  <c r="AZ22" i="4"/>
  <c r="AZ23" i="4"/>
  <c r="AZ27" i="4"/>
  <c r="AZ29" i="4"/>
  <c r="AZ37" i="4"/>
  <c r="AZ35" i="4"/>
  <c r="AZ33" i="4"/>
  <c r="AZ32" i="4"/>
  <c r="AZ31" i="4"/>
  <c r="AZ30" i="4"/>
  <c r="AZ28" i="4"/>
  <c r="AZ26" i="4"/>
  <c r="AZ25" i="4"/>
  <c r="AZ24" i="4"/>
  <c r="AZ34" i="4"/>
  <c r="AZ36" i="4"/>
  <c r="BJ37" i="4"/>
  <c r="BI37" i="4"/>
  <c r="BO34" i="4"/>
  <c r="BN34" i="4"/>
  <c r="BI33" i="4"/>
  <c r="BH33" i="4"/>
  <c r="BE32" i="4"/>
  <c r="BD32" i="4"/>
  <c r="BJ31" i="4"/>
  <c r="BI31" i="4"/>
  <c r="BI30" i="4"/>
  <c r="BH30" i="4"/>
  <c r="BJ29" i="4"/>
  <c r="BI29" i="4"/>
  <c r="BH28" i="4"/>
  <c r="BG28" i="4"/>
  <c r="BH27" i="4"/>
  <c r="BG27" i="4"/>
  <c r="BL26" i="4"/>
  <c r="BK26" i="4"/>
  <c r="BN25" i="4"/>
  <c r="BM25" i="4"/>
  <c r="BI35" i="4"/>
  <c r="BH35" i="4"/>
  <c r="BQ36" i="4"/>
  <c r="BA36" i="4"/>
  <c r="BP36" i="4"/>
  <c r="AZ6" i="4"/>
  <c r="AZ5" i="4"/>
  <c r="AZ4" i="4"/>
  <c r="AZ3" i="4"/>
  <c r="AZ2" i="4"/>
  <c r="BH37" i="4"/>
  <c r="BG37" i="4"/>
  <c r="BF37" i="4"/>
  <c r="BE37" i="4"/>
  <c r="BD37" i="4"/>
  <c r="BC37" i="4"/>
  <c r="BB37" i="4"/>
  <c r="BA37" i="4"/>
  <c r="BO36" i="4"/>
  <c r="BN36" i="4"/>
  <c r="BM36" i="4"/>
  <c r="BL36" i="4"/>
  <c r="BK36" i="4"/>
  <c r="BJ36" i="4"/>
  <c r="BI36" i="4"/>
  <c r="BH36" i="4"/>
  <c r="BG36" i="4"/>
  <c r="BF36" i="4"/>
  <c r="BE36" i="4"/>
  <c r="BD36" i="4"/>
  <c r="BC36" i="4"/>
  <c r="BB36" i="4"/>
  <c r="BG35" i="4"/>
  <c r="BF35" i="4"/>
  <c r="BE35" i="4"/>
  <c r="BD35" i="4"/>
  <c r="BC35" i="4"/>
  <c r="BB35" i="4"/>
  <c r="BA35" i="4"/>
  <c r="BM34" i="4"/>
  <c r="BL34" i="4"/>
  <c r="BK34" i="4"/>
  <c r="BJ34" i="4"/>
  <c r="BI34" i="4"/>
  <c r="BH34" i="4"/>
  <c r="BG34" i="4"/>
  <c r="BF34" i="4"/>
  <c r="BE34" i="4"/>
  <c r="BD34" i="4"/>
  <c r="BC34" i="4"/>
  <c r="BB34" i="4"/>
  <c r="BA34" i="4"/>
  <c r="BG33" i="4"/>
  <c r="BF33" i="4"/>
  <c r="BE33" i="4"/>
  <c r="BD33" i="4"/>
  <c r="BC33" i="4"/>
  <c r="BB33" i="4"/>
  <c r="BA33" i="4"/>
  <c r="BC32" i="4"/>
  <c r="BB32" i="4"/>
  <c r="BA32" i="4"/>
  <c r="BH31" i="4"/>
  <c r="BG31" i="4"/>
  <c r="BF31" i="4"/>
  <c r="BE31" i="4"/>
  <c r="BD31" i="4"/>
  <c r="BC31" i="4"/>
  <c r="BB31" i="4"/>
  <c r="BA31" i="4"/>
  <c r="BG30" i="4"/>
  <c r="BF30" i="4"/>
  <c r="BE30" i="4"/>
  <c r="BD30" i="4"/>
  <c r="BC30" i="4"/>
  <c r="BB30" i="4"/>
  <c r="BA30" i="4"/>
  <c r="BH29" i="4"/>
  <c r="BG29" i="4"/>
  <c r="BF29" i="4"/>
  <c r="BE29" i="4"/>
  <c r="BD29" i="4"/>
  <c r="BC29" i="4"/>
  <c r="BB29" i="4"/>
  <c r="BA29" i="4"/>
  <c r="BF28" i="4"/>
  <c r="BE28" i="4"/>
  <c r="BD28" i="4"/>
  <c r="BC28" i="4"/>
  <c r="BB28" i="4"/>
  <c r="BA28" i="4"/>
  <c r="BF27" i="4"/>
  <c r="BE27" i="4"/>
  <c r="BD27" i="4"/>
  <c r="BC27" i="4"/>
  <c r="BB27" i="4"/>
  <c r="BA27" i="4"/>
  <c r="BJ26" i="4"/>
  <c r="BI26" i="4"/>
  <c r="BH26" i="4"/>
  <c r="BG26" i="4"/>
  <c r="BF26" i="4"/>
  <c r="BE26" i="4"/>
  <c r="BD26" i="4"/>
  <c r="BC26" i="4"/>
  <c r="BB26" i="4"/>
  <c r="BA26" i="4"/>
  <c r="BL25" i="4"/>
  <c r="BK25" i="4"/>
  <c r="BJ25" i="4"/>
  <c r="BI25" i="4"/>
  <c r="BH25" i="4"/>
  <c r="BG25" i="4"/>
  <c r="BF25" i="4"/>
  <c r="BE25" i="4"/>
  <c r="BD25" i="4"/>
  <c r="BC25" i="4"/>
  <c r="BB25" i="4"/>
  <c r="BA25" i="4"/>
  <c r="BO24" i="4"/>
  <c r="BN24" i="4"/>
  <c r="BM24" i="4"/>
  <c r="BL24" i="4"/>
  <c r="BK24" i="4"/>
  <c r="BJ24" i="4"/>
  <c r="BI24" i="4"/>
  <c r="BH24" i="4"/>
  <c r="BG24" i="4"/>
  <c r="BF24" i="4"/>
  <c r="BE24" i="4"/>
  <c r="BD24" i="4"/>
  <c r="BC24" i="4"/>
  <c r="BB24" i="4"/>
  <c r="BA24" i="4"/>
  <c r="BI23" i="4"/>
  <c r="BH23" i="4"/>
  <c r="BG23" i="4"/>
  <c r="BF23" i="4"/>
  <c r="BE23" i="4"/>
  <c r="BD23" i="4"/>
  <c r="BC23" i="4"/>
  <c r="BB23" i="4"/>
  <c r="BA23" i="4"/>
  <c r="BM22" i="4"/>
  <c r="BL22" i="4"/>
  <c r="BK22" i="4"/>
  <c r="BJ22" i="4"/>
  <c r="BI22" i="4"/>
  <c r="BH22" i="4"/>
  <c r="BG22" i="4"/>
  <c r="BF22" i="4"/>
  <c r="BE22" i="4"/>
  <c r="BD22" i="4"/>
  <c r="BC22" i="4"/>
  <c r="BB22" i="4"/>
  <c r="BA22" i="4"/>
  <c r="BI21" i="4"/>
  <c r="BH21" i="4"/>
  <c r="BG21" i="4"/>
  <c r="BF21" i="4"/>
  <c r="BE21" i="4"/>
  <c r="BD21" i="4"/>
  <c r="BC21" i="4"/>
  <c r="BB21" i="4"/>
  <c r="BA21" i="4"/>
  <c r="BH20" i="4"/>
  <c r="BG20" i="4"/>
  <c r="BF20" i="4"/>
  <c r="BE20" i="4"/>
  <c r="BD20" i="4"/>
  <c r="BC20" i="4"/>
  <c r="BB20" i="4"/>
  <c r="BA20" i="4"/>
  <c r="BN19" i="4"/>
  <c r="BM19" i="4"/>
  <c r="BL19" i="4"/>
  <c r="BK19" i="4"/>
  <c r="BJ19" i="4"/>
  <c r="BI19" i="4"/>
  <c r="BH19" i="4"/>
  <c r="BG19" i="4"/>
  <c r="BF19" i="4"/>
  <c r="BE19" i="4"/>
  <c r="BD19" i="4"/>
  <c r="BC19" i="4"/>
  <c r="BB19" i="4"/>
  <c r="BA19" i="4"/>
  <c r="BK18" i="4"/>
  <c r="BJ18" i="4"/>
  <c r="BI18" i="4"/>
  <c r="BH18" i="4"/>
  <c r="BG18" i="4"/>
  <c r="BF18" i="4"/>
  <c r="BE18" i="4"/>
  <c r="BD18" i="4"/>
  <c r="BC18" i="4"/>
  <c r="BB18" i="4"/>
  <c r="BA18" i="4"/>
  <c r="BE17" i="4"/>
  <c r="BD17" i="4"/>
  <c r="BC17" i="4"/>
  <c r="BB17" i="4"/>
  <c r="BA17" i="4"/>
  <c r="BH16" i="4"/>
  <c r="BG16" i="4"/>
  <c r="BF16" i="4"/>
  <c r="BE16" i="4"/>
  <c r="BD16" i="4"/>
  <c r="BC16" i="4"/>
  <c r="BB16" i="4"/>
  <c r="BA16" i="4"/>
  <c r="BF15" i="4"/>
  <c r="BE15" i="4"/>
  <c r="BD15" i="4"/>
  <c r="BC15" i="4"/>
  <c r="BB15" i="4"/>
  <c r="BA15" i="4"/>
  <c r="BF14" i="4"/>
  <c r="BE14" i="4"/>
  <c r="BD14" i="4"/>
  <c r="BC14" i="4"/>
  <c r="BB14" i="4"/>
  <c r="BA14" i="4"/>
  <c r="BJ13" i="4"/>
  <c r="BI13" i="4"/>
  <c r="BH13" i="4"/>
  <c r="BG13" i="4"/>
  <c r="BF13" i="4"/>
  <c r="BE13" i="4"/>
  <c r="BD13" i="4"/>
  <c r="BC13" i="4"/>
  <c r="BB13" i="4"/>
  <c r="BA13" i="4"/>
  <c r="BG12" i="4"/>
  <c r="BF12" i="4"/>
  <c r="BE12" i="4"/>
  <c r="BD12" i="4"/>
  <c r="BC12" i="4"/>
  <c r="BB12" i="4"/>
  <c r="BA12" i="4"/>
  <c r="AO75" i="4"/>
  <c r="BL11" i="4"/>
  <c r="BK11" i="4"/>
  <c r="BJ11" i="4"/>
  <c r="BI11" i="4"/>
  <c r="BH11" i="4"/>
  <c r="BG11" i="4"/>
  <c r="BF11" i="4"/>
  <c r="BE11" i="4"/>
  <c r="BD11" i="4"/>
  <c r="BC11" i="4"/>
  <c r="BB11" i="4"/>
  <c r="BA11" i="4"/>
  <c r="BJ10" i="4"/>
  <c r="BI10" i="4"/>
  <c r="BH10" i="4"/>
  <c r="BG10" i="4"/>
  <c r="BF10" i="4"/>
  <c r="BE10" i="4"/>
  <c r="BD10" i="4"/>
  <c r="BC10" i="4"/>
  <c r="BB10" i="4"/>
  <c r="BA10" i="4"/>
  <c r="BH9" i="4"/>
  <c r="BG9" i="4"/>
  <c r="BF9" i="4"/>
  <c r="BE9" i="4"/>
  <c r="BD9" i="4"/>
  <c r="BC9" i="4"/>
  <c r="BB9" i="4"/>
  <c r="BA9" i="4"/>
  <c r="BJ8" i="4"/>
  <c r="BI8" i="4"/>
  <c r="BH8" i="4"/>
  <c r="BG8" i="4"/>
  <c r="BF8" i="4"/>
  <c r="BE8" i="4"/>
  <c r="BD8" i="4"/>
  <c r="BC8" i="4"/>
  <c r="BB8" i="4"/>
  <c r="BA8" i="4"/>
  <c r="BI7" i="4"/>
  <c r="BH7" i="4"/>
  <c r="BG7" i="4"/>
  <c r="BF7" i="4"/>
  <c r="BE7" i="4"/>
  <c r="BD7" i="4"/>
  <c r="BC7" i="4"/>
  <c r="BB7" i="4"/>
  <c r="BA7" i="4"/>
  <c r="BO6" i="4"/>
  <c r="BN6" i="4"/>
  <c r="BM6" i="4"/>
  <c r="BL6" i="4"/>
  <c r="BK6" i="4"/>
  <c r="BJ6" i="4"/>
  <c r="BI6" i="4"/>
  <c r="BH6" i="4"/>
  <c r="BG6" i="4"/>
  <c r="BF6" i="4"/>
  <c r="BE6" i="4"/>
  <c r="BD6" i="4"/>
  <c r="BC6" i="4"/>
  <c r="BB6" i="4"/>
  <c r="BA6" i="4"/>
  <c r="BH5" i="4"/>
  <c r="BG5" i="4"/>
  <c r="BF5" i="4"/>
  <c r="BE5" i="4"/>
  <c r="BD5" i="4"/>
  <c r="BC5" i="4"/>
  <c r="BB5" i="4"/>
  <c r="BA5" i="4"/>
  <c r="BE4" i="4"/>
  <c r="BD4" i="4"/>
  <c r="BC4" i="4"/>
  <c r="BB4" i="4"/>
  <c r="BA4" i="4"/>
  <c r="BN3" i="4"/>
  <c r="BM3" i="4"/>
  <c r="BL3" i="4"/>
  <c r="BK3" i="4"/>
  <c r="BJ3" i="4"/>
  <c r="BI3" i="4"/>
  <c r="BH3" i="4"/>
  <c r="BG3" i="4"/>
  <c r="BF3" i="4"/>
  <c r="BE3" i="4"/>
  <c r="BD3" i="4"/>
  <c r="BC3" i="4"/>
  <c r="BB3" i="4"/>
  <c r="BA3" i="4"/>
  <c r="BF2" i="4"/>
  <c r="BE2" i="4"/>
  <c r="BD2" i="4"/>
  <c r="BC2" i="4"/>
  <c r="BB2" i="4"/>
  <c r="BA2" i="4"/>
  <c r="AZ38" i="4"/>
  <c r="AZ39" i="4"/>
  <c r="AZ40" i="4"/>
  <c r="AZ41" i="4"/>
  <c r="AZ42" i="4"/>
  <c r="AZ43" i="4"/>
  <c r="AZ44" i="4"/>
  <c r="AZ45" i="4"/>
  <c r="AZ46" i="4"/>
  <c r="AZ47" i="4"/>
  <c r="AZ48" i="4"/>
  <c r="AZ49" i="4"/>
  <c r="AZ50" i="4"/>
  <c r="AZ51" i="4"/>
  <c r="AZ52" i="4"/>
  <c r="AZ53" i="4"/>
  <c r="AZ54" i="4"/>
  <c r="AZ55" i="4"/>
  <c r="AZ56" i="4"/>
  <c r="AZ57" i="4"/>
  <c r="AZ58" i="4"/>
  <c r="AZ59" i="4"/>
  <c r="AZ60" i="4"/>
  <c r="AZ61" i="4"/>
  <c r="AZ62" i="4"/>
  <c r="AZ63" i="4"/>
  <c r="AZ64" i="4"/>
  <c r="AZ65" i="4"/>
  <c r="AZ66" i="4"/>
  <c r="AZ67" i="4"/>
  <c r="AZ68" i="4"/>
  <c r="AZ69" i="4"/>
  <c r="AZ70" i="4"/>
  <c r="AD59" i="4"/>
  <c r="AL41" i="4"/>
  <c r="AL42" i="4"/>
  <c r="AL43" i="4"/>
  <c r="AL44" i="4"/>
  <c r="AL45" i="4"/>
  <c r="AL46" i="4"/>
  <c r="AL47" i="4"/>
  <c r="AL48" i="4"/>
  <c r="AL49" i="4"/>
  <c r="AL50" i="4"/>
  <c r="AL51" i="4"/>
  <c r="AL52" i="4"/>
  <c r="AL53" i="4"/>
  <c r="AL54" i="4"/>
  <c r="AL55" i="4"/>
  <c r="AL56" i="4"/>
  <c r="AL57" i="4"/>
  <c r="AL58" i="4"/>
  <c r="AL59" i="4"/>
  <c r="AL60" i="4"/>
  <c r="AL61" i="4"/>
  <c r="AL62" i="4"/>
  <c r="AL63" i="4"/>
  <c r="AL64" i="4"/>
  <c r="AL65" i="4"/>
  <c r="AL66" i="4"/>
  <c r="AL67" i="4"/>
  <c r="AL68" i="4"/>
  <c r="AL69" i="4"/>
  <c r="AL70" i="4"/>
  <c r="AL40" i="4"/>
  <c r="E3" i="2"/>
  <c r="E5" i="2"/>
  <c r="E6" i="2"/>
  <c r="E7" i="2"/>
  <c r="E8" i="2"/>
  <c r="E9" i="2"/>
  <c r="E10" i="2"/>
  <c r="E11" i="2"/>
  <c r="E12" i="2"/>
  <c r="E13" i="2"/>
  <c r="E14" i="2"/>
  <c r="E15" i="2"/>
  <c r="E16" i="2"/>
  <c r="E17" i="2"/>
  <c r="E18" i="2"/>
  <c r="E19" i="2"/>
  <c r="E21" i="2"/>
  <c r="E22" i="2"/>
  <c r="E23" i="2"/>
  <c r="E24" i="2"/>
  <c r="E26" i="2"/>
  <c r="E28" i="2"/>
  <c r="E29" i="2"/>
  <c r="E30" i="2"/>
  <c r="E31" i="2"/>
  <c r="E32" i="2"/>
  <c r="AO53" i="4"/>
  <c r="AO52" i="4"/>
  <c r="AO51" i="4"/>
  <c r="AO50" i="4"/>
  <c r="AO49" i="4"/>
  <c r="AO70" i="4"/>
  <c r="AO69" i="4"/>
  <c r="AO68" i="4"/>
  <c r="AO67" i="4"/>
  <c r="AO66" i="4"/>
  <c r="AO64" i="4"/>
  <c r="AO62" i="4"/>
  <c r="AO61" i="4"/>
  <c r="AO60" i="4"/>
  <c r="AO59" i="4"/>
  <c r="AO57" i="4"/>
  <c r="AO56" i="4"/>
  <c r="AO55" i="4"/>
  <c r="AO54" i="4"/>
  <c r="AO48" i="4"/>
  <c r="AO46" i="4"/>
  <c r="AO45" i="4"/>
  <c r="AO43" i="4"/>
  <c r="AO44" i="4"/>
  <c r="AO41" i="4"/>
  <c r="AO74" i="4"/>
  <c r="AO73" i="4"/>
  <c r="AO72" i="4"/>
  <c r="AO71" i="4"/>
  <c r="AO47" i="4"/>
  <c r="AR69" i="4"/>
  <c r="AS65" i="4"/>
  <c r="AU63" i="4"/>
  <c r="AT63" i="4"/>
  <c r="AP61" i="4"/>
  <c r="AP59" i="4"/>
  <c r="AT58" i="4"/>
  <c r="AT56" i="4"/>
  <c r="AS56" i="4"/>
  <c r="AR54" i="4"/>
  <c r="AQ54" i="4"/>
  <c r="AQ52" i="4"/>
  <c r="AP52" i="4"/>
  <c r="AP46" i="4"/>
  <c r="AL3" i="4"/>
  <c r="AP43" i="4" s="1"/>
  <c r="AL4" i="4"/>
  <c r="AP47" i="4" s="1"/>
  <c r="AL5" i="4"/>
  <c r="AQ40" i="4" s="1"/>
  <c r="AL6" i="4"/>
  <c r="AQ42" i="4" s="1"/>
  <c r="AL7" i="4"/>
  <c r="AP49" i="4" s="1"/>
  <c r="AL8" i="4"/>
  <c r="AQ56" i="4" s="1"/>
  <c r="AL9" i="4"/>
  <c r="AP44" i="4" s="1"/>
  <c r="AL10" i="4"/>
  <c r="AR52" i="4" s="1"/>
  <c r="AL11" i="4"/>
  <c r="AP53" i="4" s="1"/>
  <c r="AL12" i="4"/>
  <c r="AP63" i="4" s="1"/>
  <c r="AL13" i="4"/>
  <c r="AP51" i="4" s="1"/>
  <c r="AL14" i="4"/>
  <c r="AQ70" i="4" s="1"/>
  <c r="AL15" i="4"/>
  <c r="AP50" i="4" s="1"/>
  <c r="AL16" i="4"/>
  <c r="AP60" i="4" s="1"/>
  <c r="AL17" i="4"/>
  <c r="AP68" i="4" s="1"/>
  <c r="AL18" i="4"/>
  <c r="AQ44" i="4" s="1"/>
  <c r="AL19" i="4"/>
  <c r="AT46" i="4" s="1"/>
  <c r="AL20" i="4"/>
  <c r="AR70" i="4" s="1"/>
  <c r="AL21" i="4"/>
  <c r="AR63" i="4" s="1"/>
  <c r="AO63" i="4" s="1"/>
  <c r="E25" i="2" s="1"/>
  <c r="AL22" i="4"/>
  <c r="AQ65" i="4" s="1"/>
  <c r="AL23" i="4"/>
  <c r="AR45" i="4" s="1"/>
  <c r="AL24" i="4"/>
  <c r="AS70" i="4" s="1"/>
  <c r="AL25" i="4"/>
  <c r="AQ51" i="4" s="1"/>
  <c r="AL26" i="4"/>
  <c r="AS53" i="4" s="1"/>
  <c r="AL27" i="4"/>
  <c r="AS48" i="4" s="1"/>
  <c r="AL28" i="4"/>
  <c r="AT53" i="4" s="1"/>
  <c r="AL29" i="4"/>
  <c r="AT60" i="4" s="1"/>
  <c r="AL30" i="4"/>
  <c r="AS45" i="4" s="1"/>
  <c r="AL31" i="4"/>
  <c r="AT48" i="4" s="1"/>
  <c r="AL32" i="4"/>
  <c r="AR44" i="4" s="1"/>
  <c r="AL33" i="4"/>
  <c r="AR41" i="4" s="1"/>
  <c r="AL34" i="4"/>
  <c r="AU48" i="4" s="1"/>
  <c r="AL35" i="4"/>
  <c r="AU60" i="4" s="1"/>
  <c r="AL36" i="4"/>
  <c r="AU53" i="4" s="1"/>
  <c r="AL37" i="4"/>
  <c r="AR42" i="4" s="1"/>
  <c r="AL2" i="4"/>
  <c r="AP40" i="4" s="1"/>
  <c r="AO40" i="4" s="1"/>
  <c r="E2" i="2" s="1"/>
  <c r="AP41" i="4"/>
  <c r="AH3" i="4"/>
  <c r="AH4"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3" i="4"/>
  <c r="AJ147" i="4"/>
  <c r="AJ146" i="4"/>
  <c r="AJ145" i="4"/>
  <c r="AJ142" i="4"/>
  <c r="AJ144" i="4"/>
  <c r="AJ141" i="4"/>
  <c r="AJ151" i="4"/>
  <c r="AJ149" i="4"/>
  <c r="F51" i="3" s="1"/>
  <c r="AJ148" i="4"/>
  <c r="AJ143" i="4"/>
  <c r="AJ139" i="4"/>
  <c r="F138" i="3" s="1"/>
  <c r="AJ133" i="4"/>
  <c r="AJ138" i="4"/>
  <c r="AJ136" i="4"/>
  <c r="AJ134" i="4"/>
  <c r="AJ152" i="4"/>
  <c r="F147" i="3" s="1"/>
  <c r="AJ137" i="4"/>
  <c r="AJ135" i="4"/>
  <c r="AJ132" i="4"/>
  <c r="AJ131" i="4"/>
  <c r="AJ130" i="4"/>
  <c r="AJ129" i="4"/>
  <c r="AJ128" i="4"/>
  <c r="AJ127" i="4"/>
  <c r="F116" i="3" s="1"/>
  <c r="AJ126" i="4"/>
  <c r="AJ125" i="4"/>
  <c r="AJ124" i="4"/>
  <c r="AJ123" i="4"/>
  <c r="AJ122" i="4"/>
  <c r="AJ121" i="4"/>
  <c r="AJ120" i="4"/>
  <c r="AJ119" i="4"/>
  <c r="AJ118" i="4"/>
  <c r="AJ116" i="4"/>
  <c r="AJ114" i="4"/>
  <c r="AJ113" i="4"/>
  <c r="AJ111" i="4"/>
  <c r="F110" i="3" s="1"/>
  <c r="AJ115" i="4"/>
  <c r="AJ112" i="4"/>
  <c r="AJ4" i="4"/>
  <c r="AJ110" i="4"/>
  <c r="AJ109" i="4"/>
  <c r="AJ108" i="4"/>
  <c r="F107" i="3" s="1"/>
  <c r="AJ101" i="4"/>
  <c r="AJ107" i="4"/>
  <c r="AJ106" i="4"/>
  <c r="AJ105" i="4"/>
  <c r="AJ102" i="4"/>
  <c r="AJ104" i="4"/>
  <c r="AJ103" i="4"/>
  <c r="F102" i="3" s="1"/>
  <c r="AJ100" i="4"/>
  <c r="AJ95" i="4"/>
  <c r="F94" i="3" s="1"/>
  <c r="AJ93" i="4"/>
  <c r="AJ99" i="4"/>
  <c r="AJ98" i="4"/>
  <c r="AJ97" i="4"/>
  <c r="AJ96" i="4"/>
  <c r="AJ94" i="4"/>
  <c r="AJ92" i="4"/>
  <c r="AJ91" i="4"/>
  <c r="AJ90" i="4"/>
  <c r="AJ89" i="4"/>
  <c r="AJ88" i="4"/>
  <c r="AJ87" i="4"/>
  <c r="AJ86" i="4"/>
  <c r="AJ85" i="4"/>
  <c r="AJ83" i="4"/>
  <c r="AJ84" i="4"/>
  <c r="F139" i="3" s="1"/>
  <c r="AJ82" i="4"/>
  <c r="AJ81" i="4"/>
  <c r="AJ80" i="4"/>
  <c r="F79" i="3" s="1"/>
  <c r="AJ79" i="4"/>
  <c r="F78" i="3" s="1"/>
  <c r="AJ78" i="4"/>
  <c r="AJ77" i="4"/>
  <c r="AJ76" i="4"/>
  <c r="AJ75" i="4"/>
  <c r="AJ74" i="4"/>
  <c r="AJ73" i="4"/>
  <c r="AJ70" i="4"/>
  <c r="AJ69" i="4"/>
  <c r="AJ72" i="4"/>
  <c r="AJ68" i="4"/>
  <c r="AJ67" i="4"/>
  <c r="F104" i="3" s="1"/>
  <c r="AJ65" i="4"/>
  <c r="AJ71" i="4"/>
  <c r="AJ66" i="4"/>
  <c r="AJ64" i="4"/>
  <c r="F117" i="3" s="1"/>
  <c r="AJ63" i="4"/>
  <c r="AJ61" i="4"/>
  <c r="AJ56" i="4"/>
  <c r="AJ62" i="4"/>
  <c r="AJ60" i="4"/>
  <c r="AJ58" i="4"/>
  <c r="AJ59" i="4"/>
  <c r="AJ57" i="4"/>
  <c r="AJ55" i="4"/>
  <c r="F54" i="3" s="1"/>
  <c r="AJ54" i="4"/>
  <c r="AJ22" i="4"/>
  <c r="AJ49" i="4"/>
  <c r="F149" i="3" s="1"/>
  <c r="AJ48" i="4"/>
  <c r="F129" i="3" s="1"/>
  <c r="AJ47" i="4"/>
  <c r="AJ53" i="4"/>
  <c r="AJ51" i="4"/>
  <c r="AJ50" i="4"/>
  <c r="AJ46" i="4"/>
  <c r="AJ45" i="4"/>
  <c r="AJ44" i="4"/>
  <c r="AJ33" i="4"/>
  <c r="AJ41" i="4"/>
  <c r="AJ40" i="4"/>
  <c r="AJ39" i="4"/>
  <c r="AJ43" i="4"/>
  <c r="F42" i="3" s="1"/>
  <c r="AJ42" i="4"/>
  <c r="AJ38" i="4"/>
  <c r="AJ37" i="4"/>
  <c r="AJ36" i="4"/>
  <c r="AJ34" i="4"/>
  <c r="AJ35" i="4"/>
  <c r="AJ31" i="4"/>
  <c r="AJ27" i="4"/>
  <c r="AJ32" i="4"/>
  <c r="AJ30" i="4"/>
  <c r="AJ15" i="4"/>
  <c r="AJ29" i="4"/>
  <c r="AJ28" i="4"/>
  <c r="AJ26" i="4"/>
  <c r="AJ25" i="4"/>
  <c r="AJ24" i="4"/>
  <c r="AJ5" i="4"/>
  <c r="AJ14" i="4"/>
  <c r="F93" i="3" s="1"/>
  <c r="AJ23" i="4"/>
  <c r="F33" i="3" s="1"/>
  <c r="AJ21" i="4"/>
  <c r="AJ20" i="4"/>
  <c r="AJ19" i="4"/>
  <c r="F81" i="3" s="1"/>
  <c r="AJ18" i="4"/>
  <c r="AJ17" i="4"/>
  <c r="F133" i="3" s="1"/>
  <c r="AJ16" i="4"/>
  <c r="AJ13" i="4"/>
  <c r="AJ6" i="4"/>
  <c r="AJ12" i="4"/>
  <c r="AJ10" i="4"/>
  <c r="AJ11" i="4"/>
  <c r="F10" i="3" s="1"/>
  <c r="AJ9" i="4"/>
  <c r="AJ8" i="4"/>
  <c r="F7" i="3" s="1"/>
  <c r="AJ7" i="4"/>
  <c r="AJ3" i="4"/>
  <c r="F2" i="3" s="1"/>
  <c r="AH147" i="4"/>
  <c r="E146" i="3" s="1"/>
  <c r="AH146" i="4"/>
  <c r="AH142" i="4"/>
  <c r="AH151" i="4"/>
  <c r="AH148" i="4"/>
  <c r="AH133" i="4"/>
  <c r="AH149" i="4"/>
  <c r="AH145" i="4"/>
  <c r="AH144" i="4"/>
  <c r="AH143" i="4"/>
  <c r="AH141" i="4"/>
  <c r="AH138" i="4"/>
  <c r="AH139" i="4"/>
  <c r="AH136" i="4"/>
  <c r="AH135" i="4"/>
  <c r="AH134" i="4"/>
  <c r="AH131" i="4"/>
  <c r="AH130" i="4"/>
  <c r="AH127" i="4"/>
  <c r="AH126" i="4"/>
  <c r="AH125" i="4"/>
  <c r="AH119" i="4"/>
  <c r="E113" i="3" s="1"/>
  <c r="AH124" i="4"/>
  <c r="AH120" i="4"/>
  <c r="AH123" i="4"/>
  <c r="E122" i="3" s="1"/>
  <c r="AH121" i="4"/>
  <c r="AH118" i="4"/>
  <c r="AH117" i="4"/>
  <c r="AH116" i="4"/>
  <c r="AH115" i="4"/>
  <c r="AH114" i="4"/>
  <c r="AH110" i="4"/>
  <c r="AH112" i="4"/>
  <c r="AH113" i="4"/>
  <c r="AH111" i="4"/>
  <c r="E110" i="3" s="1"/>
  <c r="AH105" i="4"/>
  <c r="AH109" i="4"/>
  <c r="E148" i="3" s="1"/>
  <c r="AH108" i="4"/>
  <c r="AH107" i="4"/>
  <c r="AH106" i="4"/>
  <c r="AH104" i="4"/>
  <c r="AH102" i="4"/>
  <c r="AH103" i="4"/>
  <c r="AH98" i="4"/>
  <c r="AH96" i="4"/>
  <c r="AH122" i="4"/>
  <c r="AH101" i="4"/>
  <c r="AH100" i="4"/>
  <c r="AH99" i="4"/>
  <c r="AH97" i="4"/>
  <c r="AH95" i="4"/>
  <c r="AH93" i="4"/>
  <c r="AH94" i="4"/>
  <c r="AH92" i="4"/>
  <c r="AH91" i="4"/>
  <c r="AH69" i="4"/>
  <c r="AH90" i="4"/>
  <c r="AH89" i="4"/>
  <c r="AH88" i="4"/>
  <c r="AH71" i="4"/>
  <c r="AH86" i="4"/>
  <c r="AH85" i="4"/>
  <c r="AH73" i="4"/>
  <c r="AH84" i="4"/>
  <c r="E139" i="3" s="1"/>
  <c r="AH83" i="4"/>
  <c r="AH74" i="4"/>
  <c r="AH81" i="4"/>
  <c r="AH80" i="4"/>
  <c r="E79" i="3" s="1"/>
  <c r="AH79" i="4"/>
  <c r="AH78" i="4"/>
  <c r="AH77" i="4"/>
  <c r="AH76" i="4"/>
  <c r="AH75" i="4"/>
  <c r="AH72" i="4"/>
  <c r="AH70" i="4"/>
  <c r="AH68" i="4"/>
  <c r="E102" i="3" s="1"/>
  <c r="AH67" i="4"/>
  <c r="AH66" i="4"/>
  <c r="AH65" i="4"/>
  <c r="AH63" i="4"/>
  <c r="E62" i="3" s="1"/>
  <c r="AH62" i="4"/>
  <c r="AH59" i="4"/>
  <c r="AH57" i="4"/>
  <c r="AH56" i="4"/>
  <c r="AH54" i="4"/>
  <c r="E53" i="3" s="1"/>
  <c r="AH55" i="4"/>
  <c r="AH53" i="4"/>
  <c r="AH47" i="4"/>
  <c r="AH46" i="4"/>
  <c r="AH43" i="4"/>
  <c r="AH42" i="4"/>
  <c r="AH41" i="4"/>
  <c r="AH40" i="4"/>
  <c r="AH39" i="4"/>
  <c r="AH82" i="4"/>
  <c r="AH44" i="4"/>
  <c r="E119" i="3" s="1"/>
  <c r="AH38" i="4"/>
  <c r="E126" i="3" s="1"/>
  <c r="AH37" i="4"/>
  <c r="AH33" i="4"/>
  <c r="AH87" i="4"/>
  <c r="AH45" i="4"/>
  <c r="E64" i="3" s="1"/>
  <c r="AH36" i="4"/>
  <c r="AH34" i="4"/>
  <c r="AH32" i="4"/>
  <c r="AH30" i="4"/>
  <c r="AH29" i="4"/>
  <c r="E121" i="3" s="1"/>
  <c r="AH31" i="4"/>
  <c r="AH28" i="4"/>
  <c r="AH27" i="4"/>
  <c r="AH26" i="4"/>
  <c r="AH24" i="4"/>
  <c r="AH25" i="4"/>
  <c r="AH23" i="4"/>
  <c r="E33" i="3" s="1"/>
  <c r="AH21" i="4"/>
  <c r="AH22" i="4"/>
  <c r="AH137" i="4"/>
  <c r="AH129" i="4"/>
  <c r="AH128" i="4"/>
  <c r="AH17" i="4"/>
  <c r="AH152" i="4"/>
  <c r="AH132" i="4"/>
  <c r="AH51" i="4"/>
  <c r="AH19" i="4"/>
  <c r="AH15" i="4"/>
  <c r="AH58" i="4"/>
  <c r="AH52" i="4"/>
  <c r="AH16" i="4"/>
  <c r="AH14" i="4"/>
  <c r="AH12" i="4"/>
  <c r="AH61" i="4"/>
  <c r="E128" i="3" s="1"/>
  <c r="AH60" i="4"/>
  <c r="AH50" i="4"/>
  <c r="AH49" i="4"/>
  <c r="E149" i="3" s="1"/>
  <c r="AH48" i="4"/>
  <c r="AH10" i="4"/>
  <c r="AH64" i="4"/>
  <c r="AH35" i="4"/>
  <c r="AH7" i="4"/>
  <c r="AH20" i="4"/>
  <c r="AH18" i="4"/>
  <c r="AH5" i="4"/>
  <c r="E21" i="3" s="1"/>
  <c r="AH13" i="4"/>
  <c r="AH11" i="4"/>
  <c r="AH9" i="4"/>
  <c r="AH8" i="4"/>
  <c r="AH6" i="4"/>
  <c r="E90" i="3" s="1"/>
  <c r="AP2" i="4"/>
  <c r="AT12" i="4"/>
  <c r="AW24" i="4"/>
  <c r="AU22" i="4"/>
  <c r="AR21" i="4"/>
  <c r="AS20" i="4"/>
  <c r="AU24" i="4"/>
  <c r="AQ20" i="4"/>
  <c r="AT37" i="4"/>
  <c r="AT23" i="4"/>
  <c r="AS11" i="4"/>
  <c r="AT36" i="4"/>
  <c r="AT29" i="4"/>
  <c r="AT24" i="4"/>
  <c r="AS35" i="4"/>
  <c r="AS16" i="4"/>
  <c r="AS31" i="4"/>
  <c r="AR33" i="4"/>
  <c r="AS28" i="4"/>
  <c r="AQ29" i="4"/>
  <c r="AS26" i="4"/>
  <c r="AR24" i="4"/>
  <c r="AS25" i="4"/>
  <c r="AR27" i="4"/>
  <c r="AS23" i="4"/>
  <c r="AR15" i="4"/>
  <c r="AV24" i="4"/>
  <c r="AP17" i="4"/>
  <c r="AO17" i="4" s="1"/>
  <c r="F17" i="1" s="1"/>
  <c r="AU26" i="4"/>
  <c r="AS33" i="4"/>
  <c r="AS27" i="4"/>
  <c r="AS12" i="4"/>
  <c r="AS13" i="4"/>
  <c r="AR13" i="4"/>
  <c r="AR25" i="4"/>
  <c r="AR6" i="4"/>
  <c r="AQ33" i="4"/>
  <c r="AR10" i="4"/>
  <c r="AR22" i="4"/>
  <c r="AR35" i="4"/>
  <c r="AQ27" i="4"/>
  <c r="AS34" i="4"/>
  <c r="AR26" i="4"/>
  <c r="AP12" i="4"/>
  <c r="AR23" i="4"/>
  <c r="AQ8" i="4"/>
  <c r="AR37" i="4"/>
  <c r="AP15" i="4"/>
  <c r="AR31" i="4"/>
  <c r="AR34" i="4"/>
  <c r="AP16" i="4"/>
  <c r="AQ23" i="4"/>
  <c r="AQ15" i="4"/>
  <c r="AP14" i="4"/>
  <c r="AP32" i="4"/>
  <c r="AP18" i="4"/>
  <c r="AP3" i="4"/>
  <c r="AT28" i="4"/>
  <c r="AR29" i="4"/>
  <c r="AR36" i="4"/>
  <c r="AQ24" i="4"/>
  <c r="AU37" i="4"/>
  <c r="AQ30" i="4"/>
  <c r="AS3" i="4"/>
  <c r="AP29" i="4"/>
  <c r="AP24" i="4"/>
  <c r="AS37" i="4"/>
  <c r="AP30" i="4"/>
  <c r="AQ37" i="4"/>
  <c r="AQ35" i="4"/>
  <c r="AQ26" i="4"/>
  <c r="AQ18" i="4"/>
  <c r="AR28" i="4"/>
  <c r="AP35" i="4"/>
  <c r="AP37" i="4"/>
  <c r="AP31" i="4"/>
  <c r="AQ22" i="4"/>
  <c r="AQ36" i="4"/>
  <c r="AP21" i="4"/>
  <c r="AP23" i="4"/>
  <c r="AP19" i="4"/>
  <c r="AQ28" i="4"/>
  <c r="AP36" i="4"/>
  <c r="AP28" i="4"/>
  <c r="AP22" i="4"/>
  <c r="AQ11" i="4"/>
  <c r="AQ34" i="4"/>
  <c r="AQ25" i="4"/>
  <c r="AP26" i="4"/>
  <c r="AQ13" i="4"/>
  <c r="AQ7" i="4"/>
  <c r="AQ31" i="4"/>
  <c r="AP34" i="4"/>
  <c r="AP27" i="4"/>
  <c r="AP25" i="4"/>
  <c r="AP13" i="4"/>
  <c r="AP7" i="4"/>
  <c r="AP33" i="4"/>
  <c r="AP4" i="4"/>
  <c r="AS22" i="4"/>
  <c r="AQ32" i="4"/>
  <c r="AP20" i="4"/>
  <c r="AT22" i="4"/>
  <c r="AS24" i="4"/>
  <c r="AS36" i="4"/>
  <c r="AS29" i="4"/>
  <c r="AT26" i="4"/>
  <c r="AR16" i="4"/>
  <c r="AQ21" i="4"/>
  <c r="AS19" i="4"/>
  <c r="AR19" i="4"/>
  <c r="AR20" i="4"/>
  <c r="AQ19" i="4"/>
  <c r="AS18" i="4"/>
  <c r="AR18" i="4"/>
  <c r="AQ16" i="4"/>
  <c r="AR14" i="4"/>
  <c r="AQ14" i="4"/>
  <c r="AR12" i="4"/>
  <c r="AQ12" i="4"/>
  <c r="AR11" i="4"/>
  <c r="AP11" i="4"/>
  <c r="AQ10" i="4"/>
  <c r="AP10" i="4"/>
  <c r="AQ9" i="4"/>
  <c r="AP9" i="4"/>
  <c r="AR8" i="4"/>
  <c r="AP8" i="4"/>
  <c r="AS7" i="4"/>
  <c r="AR7" i="4"/>
  <c r="AQ6" i="4"/>
  <c r="AP6" i="4"/>
  <c r="AQ5" i="4"/>
  <c r="AP5" i="4"/>
  <c r="AQ4" i="4"/>
  <c r="AT3" i="4"/>
  <c r="AR3" i="4"/>
  <c r="AQ3" i="4"/>
  <c r="AQ2" i="4"/>
  <c r="F106" i="3" l="1"/>
  <c r="F137" i="3"/>
  <c r="F111" i="3"/>
  <c r="F144" i="3"/>
  <c r="F99" i="3"/>
  <c r="F48" i="3"/>
  <c r="E142" i="3"/>
  <c r="E54" i="3"/>
  <c r="E118" i="3"/>
  <c r="F75" i="3"/>
  <c r="F84" i="3"/>
  <c r="E15" i="3"/>
  <c r="E67" i="3"/>
  <c r="F52" i="3"/>
  <c r="F134" i="3"/>
  <c r="E150" i="3"/>
  <c r="F108" i="3"/>
  <c r="F30" i="3"/>
  <c r="F37" i="3"/>
  <c r="F43" i="3"/>
  <c r="E140" i="3"/>
  <c r="E30" i="3"/>
  <c r="AP45" i="4"/>
  <c r="AR51" i="4"/>
  <c r="AP54" i="4"/>
  <c r="AR56" i="4"/>
  <c r="AS58" i="4"/>
  <c r="AV60" i="4"/>
  <c r="AS63" i="4"/>
  <c r="AR65" i="4"/>
  <c r="AQ69" i="4"/>
  <c r="AQ61" i="4"/>
  <c r="AS69" i="4"/>
  <c r="E123" i="3"/>
  <c r="AS46" i="4"/>
  <c r="AS54" i="4"/>
  <c r="AU56" i="4"/>
  <c r="AQ59" i="4"/>
  <c r="AR61" i="4"/>
  <c r="AV63" i="4"/>
  <c r="AP66" i="4"/>
  <c r="AT69" i="4"/>
  <c r="AR48" i="4"/>
  <c r="AT65" i="4"/>
  <c r="F123" i="3"/>
  <c r="AQ48" i="4"/>
  <c r="AS52" i="4"/>
  <c r="AP55" i="4"/>
  <c r="AP57" i="4"/>
  <c r="AR59" i="4"/>
  <c r="AS61" i="4"/>
  <c r="AP64" i="4"/>
  <c r="AQ66" i="4"/>
  <c r="AU69" i="4"/>
  <c r="AO20" i="4"/>
  <c r="F20" i="1" s="1"/>
  <c r="E87" i="3"/>
  <c r="F89" i="3"/>
  <c r="F145" i="3"/>
  <c r="AQ49" i="4"/>
  <c r="AT52" i="4"/>
  <c r="AQ55" i="4"/>
  <c r="AQ57" i="4"/>
  <c r="AS59" i="4"/>
  <c r="AP62" i="4"/>
  <c r="AQ64" i="4"/>
  <c r="AP67" i="4"/>
  <c r="AV69" i="4"/>
  <c r="E138" i="3"/>
  <c r="F146" i="3"/>
  <c r="AQ43" i="4"/>
  <c r="AR55" i="4"/>
  <c r="AR57" i="4"/>
  <c r="AQ62" i="4"/>
  <c r="AR64" i="4"/>
  <c r="AQ67" i="4"/>
  <c r="AW69" i="4"/>
  <c r="F39" i="3"/>
  <c r="AQ53" i="4"/>
  <c r="AS55" i="4"/>
  <c r="AS57" i="4"/>
  <c r="AQ60" i="4"/>
  <c r="AR62" i="4"/>
  <c r="AS64" i="4"/>
  <c r="AR67" i="4"/>
  <c r="AX69" i="4"/>
  <c r="F103" i="3"/>
  <c r="AQ50" i="4"/>
  <c r="AR53" i="4"/>
  <c r="AT55" i="4"/>
  <c r="AT57" i="4"/>
  <c r="AR60" i="4"/>
  <c r="AS62" i="4"/>
  <c r="AT64" i="4"/>
  <c r="AS67" i="4"/>
  <c r="AP70" i="4"/>
  <c r="AR50" i="4"/>
  <c r="AU55" i="4"/>
  <c r="AP58" i="4"/>
  <c r="AO58" i="4" s="1"/>
  <c r="E20" i="2" s="1"/>
  <c r="AS60" i="4"/>
  <c r="AU64" i="4"/>
  <c r="AO7" i="4"/>
  <c r="F7" i="1" s="1"/>
  <c r="E81" i="3"/>
  <c r="E100" i="3"/>
  <c r="F65" i="3"/>
  <c r="F135" i="3"/>
  <c r="F40" i="3"/>
  <c r="AP56" i="4"/>
  <c r="AQ58" i="4"/>
  <c r="AQ63" i="4"/>
  <c r="AP65" i="4"/>
  <c r="AO65" i="4" s="1"/>
  <c r="E27" i="2" s="1"/>
  <c r="AQ68" i="4"/>
  <c r="E56" i="3"/>
  <c r="E108" i="3"/>
  <c r="AR58" i="4"/>
  <c r="AP69" i="4"/>
  <c r="E22" i="3"/>
  <c r="E69" i="3"/>
  <c r="E115" i="3"/>
  <c r="F113" i="3"/>
  <c r="AO5" i="4"/>
  <c r="F5" i="1" s="1"/>
  <c r="E117" i="3"/>
  <c r="E103" i="3"/>
  <c r="F45" i="3"/>
  <c r="AQ45" i="4"/>
  <c r="AQ46" i="4"/>
  <c r="AR46" i="4"/>
  <c r="E82" i="3"/>
  <c r="AT45" i="4"/>
  <c r="E147" i="3"/>
  <c r="E44" i="3"/>
  <c r="E80" i="3"/>
  <c r="F97" i="3"/>
  <c r="AQ41" i="4"/>
  <c r="AQ47" i="4"/>
  <c r="F82" i="3"/>
  <c r="E37" i="3"/>
  <c r="AP42" i="4"/>
  <c r="AO42" i="4" s="1"/>
  <c r="E4" i="2" s="1"/>
  <c r="AP48" i="4"/>
  <c r="E130" i="3"/>
  <c r="F131" i="3"/>
  <c r="E2" i="3"/>
  <c r="F69" i="3"/>
  <c r="E66" i="3"/>
  <c r="E34" i="3"/>
  <c r="F73" i="3"/>
  <c r="F119" i="3"/>
  <c r="AR43" i="4"/>
  <c r="E45" i="3"/>
  <c r="E93" i="3"/>
  <c r="F74" i="3"/>
  <c r="F86" i="3"/>
  <c r="F125" i="3"/>
  <c r="AO26" i="4"/>
  <c r="F26" i="1" s="1"/>
  <c r="AO9" i="4"/>
  <c r="F9" i="1" s="1"/>
  <c r="AO24" i="4"/>
  <c r="F24" i="1" s="1"/>
  <c r="AO14" i="4"/>
  <c r="F14" i="1" s="1"/>
  <c r="E52" i="3"/>
  <c r="E43" i="3"/>
  <c r="E49" i="3"/>
  <c r="E141" i="3"/>
  <c r="F62" i="3"/>
  <c r="F115" i="3"/>
  <c r="E84" i="3"/>
  <c r="E135" i="3"/>
  <c r="AO37" i="4"/>
  <c r="F37" i="1" s="1"/>
  <c r="E31" i="3"/>
  <c r="E120" i="3"/>
  <c r="E97" i="3"/>
  <c r="E40" i="3"/>
  <c r="E72" i="3"/>
  <c r="E16" i="3"/>
  <c r="F24" i="3"/>
  <c r="F36" i="3"/>
  <c r="AO11" i="4"/>
  <c r="F11" i="1" s="1"/>
  <c r="E13" i="3"/>
  <c r="E47" i="3"/>
  <c r="E131" i="3"/>
  <c r="E76" i="3"/>
  <c r="F77" i="3"/>
  <c r="F71" i="3"/>
  <c r="AO6" i="4"/>
  <c r="F6" i="1" s="1"/>
  <c r="AO15" i="4"/>
  <c r="F15" i="1" s="1"/>
  <c r="E10" i="3"/>
  <c r="F47" i="3"/>
  <c r="F128" i="3"/>
  <c r="F87" i="3"/>
  <c r="AO27" i="4"/>
  <c r="F27" i="1" s="1"/>
  <c r="F141" i="3"/>
  <c r="E57" i="3"/>
  <c r="F50" i="3"/>
  <c r="F38" i="3"/>
  <c r="F98" i="3"/>
  <c r="AO12" i="4"/>
  <c r="F12" i="1" s="1"/>
  <c r="E25" i="3"/>
  <c r="AO21" i="4"/>
  <c r="F21" i="1" s="1"/>
  <c r="E144" i="3"/>
  <c r="E145" i="3"/>
  <c r="E50" i="3"/>
  <c r="E151" i="3"/>
  <c r="E125" i="3"/>
  <c r="F122" i="3"/>
  <c r="F19" i="3"/>
  <c r="F72" i="3"/>
  <c r="F151" i="3"/>
  <c r="F3" i="3"/>
  <c r="E58" i="3"/>
  <c r="E60" i="3"/>
  <c r="E75" i="3"/>
  <c r="E63" i="3"/>
  <c r="E48" i="3"/>
  <c r="E137" i="3"/>
  <c r="E11" i="3"/>
  <c r="E19" i="3"/>
  <c r="E7" i="3"/>
  <c r="E116" i="3"/>
  <c r="E51" i="3"/>
  <c r="F29" i="3"/>
  <c r="F21" i="3"/>
  <c r="F83" i="3"/>
  <c r="F23" i="3"/>
  <c r="F124" i="3"/>
  <c r="F143" i="3"/>
  <c r="F142" i="3"/>
  <c r="F136" i="3"/>
  <c r="F16" i="3"/>
  <c r="F127" i="3"/>
  <c r="E89" i="3"/>
  <c r="E23" i="3"/>
  <c r="E83" i="3"/>
  <c r="E104" i="3"/>
  <c r="E17" i="3"/>
  <c r="E5" i="3"/>
  <c r="E36" i="3"/>
  <c r="E127" i="3"/>
  <c r="F109" i="3"/>
  <c r="F56" i="3"/>
  <c r="F58" i="3"/>
  <c r="F35" i="3"/>
  <c r="F17" i="3"/>
  <c r="F14" i="3"/>
  <c r="F70" i="3"/>
  <c r="F95" i="3"/>
  <c r="F140" i="3"/>
  <c r="F61" i="3"/>
  <c r="E38" i="3"/>
  <c r="F90" i="3"/>
  <c r="E112" i="3"/>
  <c r="E88" i="3"/>
  <c r="E105" i="3"/>
  <c r="E61" i="3"/>
  <c r="F59" i="3"/>
  <c r="F15" i="3"/>
  <c r="F130" i="3"/>
  <c r="F41" i="3"/>
  <c r="F32" i="3"/>
  <c r="F148" i="3"/>
  <c r="F46" i="3"/>
  <c r="E26" i="3"/>
  <c r="F88" i="3"/>
  <c r="E29" i="3"/>
  <c r="E77" i="3"/>
  <c r="F12" i="3"/>
  <c r="F60" i="3"/>
  <c r="E134" i="3"/>
  <c r="E18" i="3"/>
  <c r="E78" i="3"/>
  <c r="E129" i="3"/>
  <c r="E59" i="3"/>
  <c r="E109" i="3"/>
  <c r="E6" i="3"/>
  <c r="E124" i="3"/>
  <c r="E41" i="3"/>
  <c r="E70" i="3"/>
  <c r="E46" i="3"/>
  <c r="E8" i="3"/>
  <c r="F121" i="3"/>
  <c r="F120" i="3"/>
  <c r="F92" i="3"/>
  <c r="F112" i="3"/>
  <c r="F100" i="3"/>
  <c r="F132" i="3"/>
  <c r="E14" i="3"/>
  <c r="F66" i="3"/>
  <c r="E35" i="3"/>
  <c r="E136" i="3"/>
  <c r="E101" i="3"/>
  <c r="E68" i="3"/>
  <c r="E92" i="3"/>
  <c r="E32" i="3"/>
  <c r="E132" i="3"/>
  <c r="E55" i="3"/>
  <c r="E27" i="3"/>
  <c r="F13" i="3"/>
  <c r="F44" i="3"/>
  <c r="F85" i="3"/>
  <c r="F57" i="3"/>
  <c r="F96" i="3"/>
  <c r="F105" i="3"/>
  <c r="F4" i="3"/>
  <c r="F150" i="3"/>
  <c r="E73" i="3"/>
  <c r="E95" i="3"/>
  <c r="F26" i="3"/>
  <c r="F118" i="3"/>
  <c r="F8" i="3"/>
  <c r="E107" i="3"/>
  <c r="E39" i="3"/>
  <c r="E65" i="3"/>
  <c r="E114" i="3"/>
  <c r="E133" i="3"/>
  <c r="E42" i="3"/>
  <c r="E143" i="3"/>
  <c r="E99" i="3"/>
  <c r="E85" i="3"/>
  <c r="E24" i="3"/>
  <c r="E20" i="3"/>
  <c r="E96" i="3"/>
  <c r="E71" i="3"/>
  <c r="F9" i="3"/>
  <c r="F68" i="3"/>
  <c r="F67" i="3"/>
  <c r="F28" i="3"/>
  <c r="F91" i="3"/>
  <c r="F5" i="3"/>
  <c r="F20" i="3"/>
  <c r="F63" i="3"/>
  <c r="F80" i="3"/>
  <c r="F27" i="3"/>
  <c r="E98" i="3"/>
  <c r="F126" i="3"/>
  <c r="F22" i="3"/>
  <c r="E28" i="3"/>
  <c r="E12" i="3"/>
  <c r="F49" i="3"/>
  <c r="E94" i="3"/>
  <c r="F114" i="3"/>
  <c r="F18" i="3"/>
  <c r="F55" i="3"/>
  <c r="E86" i="3"/>
  <c r="E91" i="3"/>
  <c r="E9" i="3"/>
  <c r="E111" i="3"/>
  <c r="E106" i="3"/>
  <c r="E4" i="3"/>
  <c r="F64" i="3"/>
  <c r="F11" i="3"/>
  <c r="F76" i="3"/>
  <c r="F34" i="3"/>
  <c r="E74" i="3"/>
  <c r="F6" i="3"/>
  <c r="F31" i="3"/>
  <c r="F101" i="3"/>
  <c r="F53" i="3"/>
  <c r="E3" i="3"/>
  <c r="F25" i="3"/>
  <c r="AO33" i="4"/>
  <c r="F33" i="1" s="1"/>
  <c r="AO35" i="4"/>
  <c r="F35" i="1" s="1"/>
  <c r="AO22" i="4"/>
  <c r="F22" i="1" s="1"/>
  <c r="AO19" i="4"/>
  <c r="F19" i="1" s="1"/>
  <c r="AO25" i="4"/>
  <c r="F25" i="1" s="1"/>
  <c r="AO36" i="4"/>
  <c r="F36" i="1" s="1"/>
  <c r="AO4" i="4"/>
  <c r="F4" i="1" s="1"/>
  <c r="AO28" i="4"/>
  <c r="F28" i="1" s="1"/>
  <c r="AO3" i="4"/>
  <c r="F3" i="1" s="1"/>
  <c r="AO8" i="4"/>
  <c r="F8" i="1" s="1"/>
  <c r="AO31" i="4"/>
  <c r="F31" i="1" s="1"/>
  <c r="AO23" i="4"/>
  <c r="F23" i="1" s="1"/>
  <c r="AO30" i="4"/>
  <c r="F30" i="1" s="1"/>
  <c r="AO18" i="4"/>
  <c r="F18" i="1" s="1"/>
  <c r="AO13" i="4"/>
  <c r="F13" i="1" s="1"/>
  <c r="AO32" i="4"/>
  <c r="F32" i="1" s="1"/>
  <c r="AO29" i="4"/>
  <c r="F29" i="1" s="1"/>
  <c r="AO10" i="4"/>
  <c r="F10" i="1" s="1"/>
  <c r="AO16" i="4"/>
  <c r="F16" i="1" s="1"/>
  <c r="AO34" i="4"/>
  <c r="F34" i="1" s="1"/>
  <c r="AO2" i="4"/>
  <c r="F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Clay Parham</author>
  </authors>
  <commentList>
    <comment ref="E2" authorId="0" shapeId="0" xr:uid="{93E06345-5C73-40FB-AB46-B2E3B9882F28}">
      <text>
        <r>
          <rPr>
            <b/>
            <sz val="9"/>
            <color indexed="81"/>
            <rFont val="Tahoma"/>
            <family val="2"/>
          </rPr>
          <t>Clay Parham:</t>
        </r>
        <r>
          <rPr>
            <sz val="9"/>
            <color indexed="81"/>
            <rFont val="Tahoma"/>
            <family val="2"/>
          </rPr>
          <t xml:space="preserve">
Vice-chair on subcommittee on Crime, Terrorism, Homeland Security, and Investigations</t>
        </r>
      </text>
    </comment>
    <comment ref="E26" authorId="0" shapeId="0" xr:uid="{BCE578C2-72FA-4A3B-B801-ED1D4BAA3272}">
      <text>
        <r>
          <rPr>
            <sz val="9"/>
            <color indexed="81"/>
            <rFont val="Tahoma"/>
            <family val="2"/>
          </rPr>
          <t>Vice Ranking Member of Small Business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Clay Parham</author>
  </authors>
  <commentList>
    <comment ref="E1" authorId="0" shapeId="0" xr:uid="{6EB902F0-E086-4881-ACC9-DF6BEF6F8C23}">
      <text>
        <r>
          <rPr>
            <b/>
            <sz val="9"/>
            <color indexed="81"/>
            <rFont val="Tahoma"/>
            <family val="2"/>
          </rPr>
          <t>Clay Parham:</t>
        </r>
        <r>
          <rPr>
            <sz val="9"/>
            <color indexed="81"/>
            <rFont val="Tahoma"/>
            <family val="2"/>
          </rPr>
          <t xml:space="preserve">
Site of district office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Clay Parham</author>
  </authors>
  <commentList>
    <comment ref="B1" authorId="0" shapeId="0" xr:uid="{DA485BD7-8FEF-46C5-A473-6DB2676FFF19}">
      <text>
        <r>
          <rPr>
            <b/>
            <sz val="9"/>
            <color indexed="81"/>
            <rFont val="Tahoma"/>
            <family val="2"/>
          </rPr>
          <t>Clay Parham:</t>
        </r>
        <r>
          <rPr>
            <sz val="9"/>
            <color indexed="81"/>
            <rFont val="Tahoma"/>
            <family val="2"/>
          </rPr>
          <t xml:space="preserve">
Expand for State Senate Districts in this Congressional District</t>
        </r>
      </text>
    </comment>
    <comment ref="K1" authorId="0" shapeId="0" xr:uid="{84338A1D-965F-4A77-80B2-FAD70EB10BD6}">
      <text>
        <r>
          <rPr>
            <b/>
            <sz val="9"/>
            <color indexed="81"/>
            <rFont val="Tahoma"/>
            <family val="2"/>
          </rPr>
          <t>Clay Parham:</t>
        </r>
        <r>
          <rPr>
            <sz val="9"/>
            <color indexed="81"/>
            <rFont val="Tahoma"/>
            <family val="2"/>
          </rPr>
          <t xml:space="preserve">
Expand for State House districts in this Congressional district</t>
        </r>
      </text>
    </comment>
    <comment ref="AG2" authorId="0" shapeId="0" xr:uid="{A5030C17-C40E-4D31-95CA-67BB0920B341}">
      <text>
        <r>
          <rPr>
            <b/>
            <sz val="9"/>
            <color indexed="81"/>
            <rFont val="Tahoma"/>
            <family val="2"/>
          </rPr>
          <t xml:space="preserve">Clay Parham:
</t>
        </r>
        <r>
          <rPr>
            <sz val="9"/>
            <color indexed="81"/>
            <rFont val="Tahoma"/>
            <family val="2"/>
          </rPr>
          <t>This is based off which Congressional district the district office resides in</t>
        </r>
      </text>
    </comment>
    <comment ref="AI2" authorId="0" shapeId="0" xr:uid="{5BA243E1-5E39-4E31-9CA7-A27E01F6EC1D}">
      <text>
        <r>
          <rPr>
            <b/>
            <sz val="9"/>
            <color indexed="81"/>
            <rFont val="Tahoma"/>
            <family val="2"/>
          </rPr>
          <t>Clay Parham:</t>
        </r>
        <r>
          <rPr>
            <sz val="9"/>
            <color indexed="81"/>
            <rFont val="Tahoma"/>
            <family val="2"/>
          </rPr>
          <t xml:space="preserve">
This is based off which Senate district the district office resides in</t>
        </r>
      </text>
    </comment>
  </commentList>
</comments>
</file>

<file path=xl/sharedStrings.xml><?xml version="1.0" encoding="utf-8"?>
<sst xmlns="http://schemas.openxmlformats.org/spreadsheetml/2006/main" count="1324" uniqueCount="539">
  <si>
    <t>Name</t>
  </si>
  <si>
    <t>District</t>
  </si>
  <si>
    <t>Party</t>
  </si>
  <si>
    <t>Is Freshman</t>
  </si>
  <si>
    <t>Louie Gohmert</t>
  </si>
  <si>
    <t>Dan Crenshaw</t>
  </si>
  <si>
    <t>Van Taylor</t>
  </si>
  <si>
    <t>Pat Fallon</t>
  </si>
  <si>
    <t>Lance Gooden</t>
  </si>
  <si>
    <t>Vacant</t>
  </si>
  <si>
    <t>Lizzie Fletcher</t>
  </si>
  <si>
    <t>1st</t>
  </si>
  <si>
    <t>2nd</t>
  </si>
  <si>
    <t>3rd</t>
  </si>
  <si>
    <t>4th</t>
  </si>
  <si>
    <t>5th</t>
  </si>
  <si>
    <t>6th</t>
  </si>
  <si>
    <t>7th</t>
  </si>
  <si>
    <t>8th</t>
  </si>
  <si>
    <t>9th</t>
  </si>
  <si>
    <t>10th</t>
  </si>
  <si>
    <t>11th</t>
  </si>
  <si>
    <t>12th</t>
  </si>
  <si>
    <t>13th</t>
  </si>
  <si>
    <t>14th</t>
  </si>
  <si>
    <t>15th</t>
  </si>
  <si>
    <t>16th</t>
  </si>
  <si>
    <t>17th</t>
  </si>
  <si>
    <t>18th</t>
  </si>
  <si>
    <t>19th</t>
  </si>
  <si>
    <t>20th</t>
  </si>
  <si>
    <t>21st</t>
  </si>
  <si>
    <t>22nd</t>
  </si>
  <si>
    <t>23rd</t>
  </si>
  <si>
    <t>24th</t>
  </si>
  <si>
    <t>25th</t>
  </si>
  <si>
    <t>26th</t>
  </si>
  <si>
    <t>27th</t>
  </si>
  <si>
    <t>28th</t>
  </si>
  <si>
    <t>29th</t>
  </si>
  <si>
    <t>30th</t>
  </si>
  <si>
    <t>31st</t>
  </si>
  <si>
    <t>32nd</t>
  </si>
  <si>
    <t>33rd</t>
  </si>
  <si>
    <t>34th</t>
  </si>
  <si>
    <t>35th</t>
  </si>
  <si>
    <t>36th</t>
  </si>
  <si>
    <t>R</t>
  </si>
  <si>
    <t>D</t>
  </si>
  <si>
    <t>Kevin Brady</t>
  </si>
  <si>
    <t>Al Green</t>
  </si>
  <si>
    <t>Michael McCaul</t>
  </si>
  <si>
    <t>August Pfluger</t>
  </si>
  <si>
    <t>Kay Granger</t>
  </si>
  <si>
    <t>Ronny Jackson</t>
  </si>
  <si>
    <t>Randy Weber</t>
  </si>
  <si>
    <t>Vicente Gonzalez</t>
  </si>
  <si>
    <t>Veronica Escobar</t>
  </si>
  <si>
    <t>Pete Sessions</t>
  </si>
  <si>
    <t>Sheila Jackson Lee</t>
  </si>
  <si>
    <t>Jodey Arrington</t>
  </si>
  <si>
    <t>Joaquin Castro</t>
  </si>
  <si>
    <t>Chip Roy</t>
  </si>
  <si>
    <t>Troy Nehls</t>
  </si>
  <si>
    <t>Ernest Gonzales</t>
  </si>
  <si>
    <t>Beth Van Duyne</t>
  </si>
  <si>
    <t>Roger Williams</t>
  </si>
  <si>
    <t>Michael Burgess</t>
  </si>
  <si>
    <t>Michael Cloud</t>
  </si>
  <si>
    <t>Henry Cuellar</t>
  </si>
  <si>
    <t>Sylvia Garcia</t>
  </si>
  <si>
    <t>Eddie Johnson</t>
  </si>
  <si>
    <t>John Carter</t>
  </si>
  <si>
    <t>Colin Allred</t>
  </si>
  <si>
    <t>Marc Veasey</t>
  </si>
  <si>
    <t>Filemon Vela</t>
  </si>
  <si>
    <t>Lloyd Doggett</t>
  </si>
  <si>
    <t>Brian Babin</t>
  </si>
  <si>
    <t>Y</t>
  </si>
  <si>
    <t>N</t>
  </si>
  <si>
    <t>Committees</t>
  </si>
  <si>
    <t>Energy and Commerce</t>
  </si>
  <si>
    <t>Financial Services</t>
  </si>
  <si>
    <t>Ways and Means</t>
  </si>
  <si>
    <t>Appropriations</t>
  </si>
  <si>
    <t>Judiciary; Natural Resources</t>
  </si>
  <si>
    <t>Foreign Affairs; Homeland Security</t>
  </si>
  <si>
    <t>Foreign Affairs; Armed Services</t>
  </si>
  <si>
    <t>Financial Services; Foreign Affairs</t>
  </si>
  <si>
    <t>Judiciary; Homeland Security; Budget</t>
  </si>
  <si>
    <t>Transportation and Infrastructure; Veterans' Affairs</t>
  </si>
  <si>
    <t>Budget; Rules; Energy and Commerce</t>
  </si>
  <si>
    <t>Financial Services; Judiciary</t>
  </si>
  <si>
    <t>Foreign Affairs; Transportation and Infrastructure; Veterans' Affairs</t>
  </si>
  <si>
    <t>Agriculture; Armed Services</t>
  </si>
  <si>
    <t>Science, Space, and Technology; Transportation and Infrastructure</t>
  </si>
  <si>
    <t>Bryan Hughes</t>
  </si>
  <si>
    <t>Bob Hall</t>
  </si>
  <si>
    <t>Robert Nichols</t>
  </si>
  <si>
    <t>Charles Schwertner</t>
  </si>
  <si>
    <t>Carol Alvarado</t>
  </si>
  <si>
    <t>Paul Bettencourt</t>
  </si>
  <si>
    <t>Angela Paxton</t>
  </si>
  <si>
    <t>Kelly Hancock</t>
  </si>
  <si>
    <t>Beverly Powell</t>
  </si>
  <si>
    <t>Larry Taylor</t>
  </si>
  <si>
    <t>Jane Nelson</t>
  </si>
  <si>
    <t>Borris Miles</t>
  </si>
  <si>
    <t>Sarah Eckhardt</t>
  </si>
  <si>
    <t>John Whitmire</t>
  </si>
  <si>
    <t>Nathan Johnson</t>
  </si>
  <si>
    <t>Joan Huffman</t>
  </si>
  <si>
    <t>Lois Kolkhorst</t>
  </si>
  <si>
    <t>Roland Gutierrez</t>
  </si>
  <si>
    <t>Juan Hinojosa</t>
  </si>
  <si>
    <t>Judith Zaffirini</t>
  </si>
  <si>
    <t>Brian Birdwell</t>
  </si>
  <si>
    <t>Royce West</t>
  </si>
  <si>
    <t>Dawn Buckingham</t>
  </si>
  <si>
    <t>Donna Campbell</t>
  </si>
  <si>
    <t>Jose Menendez</t>
  </si>
  <si>
    <t>Eddie Lucio Jr</t>
  </si>
  <si>
    <t>Charles Perry</t>
  </si>
  <si>
    <t>Cesar Blanco</t>
  </si>
  <si>
    <t>Drew Springer</t>
  </si>
  <si>
    <t>Kel Seliger</t>
  </si>
  <si>
    <t>Brandon Creighton</t>
  </si>
  <si>
    <t>Local Government</t>
  </si>
  <si>
    <t>Natural Resources</t>
  </si>
  <si>
    <t>Nominations</t>
  </si>
  <si>
    <t>State Affairs</t>
  </si>
  <si>
    <t>Transportation</t>
  </si>
  <si>
    <t>Veteran Affairs and Border Security</t>
  </si>
  <si>
    <t>Water, Agriculture &amp; Rural Affairs</t>
  </si>
  <si>
    <t>Redistricting</t>
  </si>
  <si>
    <t>Constitutional Issues</t>
  </si>
  <si>
    <t>Select Committee on Ports</t>
  </si>
  <si>
    <t>Member</t>
  </si>
  <si>
    <t>Chair</t>
  </si>
  <si>
    <t>Vice-Chair</t>
  </si>
  <si>
    <t>In District</t>
  </si>
  <si>
    <t>Van Duyne</t>
  </si>
  <si>
    <t>Veasey</t>
  </si>
  <si>
    <t>Williams</t>
  </si>
  <si>
    <t>State Senators</t>
  </si>
  <si>
    <t>37th</t>
  </si>
  <si>
    <t>38th</t>
  </si>
  <si>
    <t>Gary VanDeaver</t>
  </si>
  <si>
    <t>Bryan Slaton</t>
  </si>
  <si>
    <t>Cecil Bell Jr.</t>
  </si>
  <si>
    <t>Keith Bell</t>
  </si>
  <si>
    <t>Cole Hefner</t>
  </si>
  <si>
    <t>Matt Schaefer</t>
  </si>
  <si>
    <t>Smith (part)</t>
  </si>
  <si>
    <t>Jay Dean</t>
  </si>
  <si>
    <t>Cody Harris</t>
  </si>
  <si>
    <t>Chris Paddie</t>
  </si>
  <si>
    <t>Jake Ellzey</t>
  </si>
  <si>
    <t>Travis Clardy</t>
  </si>
  <si>
    <t>Kyle Kacal</t>
  </si>
  <si>
    <t>Ben Leman</t>
  </si>
  <si>
    <t>John N. Raney</t>
  </si>
  <si>
    <t>Brazos (part)</t>
  </si>
  <si>
    <t>Steve Toth</t>
  </si>
  <si>
    <t>Montgomery (part)</t>
  </si>
  <si>
    <t>Will Metcalf</t>
  </si>
  <si>
    <t>John Cyrier</t>
  </si>
  <si>
    <t>Ernest Bailes</t>
  </si>
  <si>
    <t>James White</t>
  </si>
  <si>
    <t>Terry Wilson</t>
  </si>
  <si>
    <t>Dade Phelan</t>
  </si>
  <si>
    <t>Joe Deshotel</t>
  </si>
  <si>
    <t>Jefferson (part)</t>
  </si>
  <si>
    <t>Mayes Middleton</t>
  </si>
  <si>
    <t>Greg Bonnen</t>
  </si>
  <si>
    <t>Galveston(part)</t>
  </si>
  <si>
    <t>Cody Vasut</t>
  </si>
  <si>
    <t>Jacey Jetton</t>
  </si>
  <si>
    <t>Fort Bend (part)</t>
  </si>
  <si>
    <t>Ron Reynolds</t>
  </si>
  <si>
    <t>Gary Gates</t>
  </si>
  <si>
    <t>Ed Thompson</t>
  </si>
  <si>
    <t>Brazoria (part)</t>
  </si>
  <si>
    <t>Geanie Morrison</t>
  </si>
  <si>
    <t>Ryan Guillen</t>
  </si>
  <si>
    <t>Todd Ames Hunter</t>
  </si>
  <si>
    <t>Nueces (part)</t>
  </si>
  <si>
    <t>Justin Holland</t>
  </si>
  <si>
    <t>Abel Herrero</t>
  </si>
  <si>
    <t>Oscar Longoria</t>
  </si>
  <si>
    <t>Sergio Muñoz</t>
  </si>
  <si>
    <t>Hidalgo (part)</t>
  </si>
  <si>
    <t>Alex Dominguez</t>
  </si>
  <si>
    <t>Cameron (part)</t>
  </si>
  <si>
    <t>Eddie Lucio III</t>
  </si>
  <si>
    <t>Armando Martinez</t>
  </si>
  <si>
    <t>Terry Canales</t>
  </si>
  <si>
    <t>Robert Guerra</t>
  </si>
  <si>
    <t>Richard Raymond</t>
  </si>
  <si>
    <t>Webb (part)</t>
  </si>
  <si>
    <t>J. M. Lozano</t>
  </si>
  <si>
    <t>John Kuempel</t>
  </si>
  <si>
    <t>Erin Zwiener</t>
  </si>
  <si>
    <t>Sheryl Cole</t>
  </si>
  <si>
    <t>Travis (part)</t>
  </si>
  <si>
    <t>Vikki Goodwin</t>
  </si>
  <si>
    <t>Donna Howard</t>
  </si>
  <si>
    <t>Gina Hinojosa</t>
  </si>
  <si>
    <t>Celia Israel</t>
  </si>
  <si>
    <t>Eddie Rodriguez</t>
  </si>
  <si>
    <t>James Talarico</t>
  </si>
  <si>
    <t>Williamson (part)</t>
  </si>
  <si>
    <t>Andrew Murr</t>
  </si>
  <si>
    <t>Brad Buckley</t>
  </si>
  <si>
    <t>Hugh Shine</t>
  </si>
  <si>
    <t>Bell (part)</t>
  </si>
  <si>
    <t>Charles Anderson</t>
  </si>
  <si>
    <t>McLennan (part)</t>
  </si>
  <si>
    <t>Trent Ashby</t>
  </si>
  <si>
    <t>DeWayne Burns</t>
  </si>
  <si>
    <t>Shelby Slawson</t>
  </si>
  <si>
    <t>Glenn Rogers</t>
  </si>
  <si>
    <t>Phil King</t>
  </si>
  <si>
    <t>Reggie Smith</t>
  </si>
  <si>
    <t>Tan Parker</t>
  </si>
  <si>
    <t>Denton (part)</t>
  </si>
  <si>
    <t>Lynn Stucky</t>
  </si>
  <si>
    <t>Michelle Beckley</t>
  </si>
  <si>
    <t>Matt Shaheen</t>
  </si>
  <si>
    <t>Collin (part)</t>
  </si>
  <si>
    <t>Jeff Leach</t>
  </si>
  <si>
    <t>David Spiller</t>
  </si>
  <si>
    <t>James Frank</t>
  </si>
  <si>
    <t>Scott Sanford</t>
  </si>
  <si>
    <t>Stan Lambert</t>
  </si>
  <si>
    <t>Drew Darby</t>
  </si>
  <si>
    <t>Kyle Biedermann</t>
  </si>
  <si>
    <t>Eddie Morales</t>
  </si>
  <si>
    <t>Mary González</t>
  </si>
  <si>
    <t>El Paso (part)</t>
  </si>
  <si>
    <t>Claudia Ordaz Perez</t>
  </si>
  <si>
    <t>Evelina Ortega</t>
  </si>
  <si>
    <t>Joe Moody</t>
  </si>
  <si>
    <t>Art Fierro</t>
  </si>
  <si>
    <t>Tracy King</t>
  </si>
  <si>
    <t>Brooks Landgraf</t>
  </si>
  <si>
    <t>Tom Craddick</t>
  </si>
  <si>
    <t>Dustin Burrows</t>
  </si>
  <si>
    <t>John Frullo</t>
  </si>
  <si>
    <t>Lubbock (part)</t>
  </si>
  <si>
    <t>Phil Stephenson</t>
  </si>
  <si>
    <t>John T. Smithee</t>
  </si>
  <si>
    <t>Four Price</t>
  </si>
  <si>
    <t>Ken King</t>
  </si>
  <si>
    <t>Candy Noble</t>
  </si>
  <si>
    <t>Ramon Romero Jr.</t>
  </si>
  <si>
    <t>Tarrant (part)</t>
  </si>
  <si>
    <t>Stephanie Klick</t>
  </si>
  <si>
    <t>Jeff Cason</t>
  </si>
  <si>
    <t>Matt Krause</t>
  </si>
  <si>
    <t>Tony Tinderholt</t>
  </si>
  <si>
    <t>Nicole Collier</t>
  </si>
  <si>
    <t>Craig Goldman</t>
  </si>
  <si>
    <t>Giovanni Capriglione</t>
  </si>
  <si>
    <t>Charlie Geren</t>
  </si>
  <si>
    <t>Jasmine Crockett</t>
  </si>
  <si>
    <t>Dallas (part)</t>
  </si>
  <si>
    <t>Chris Turner</t>
  </si>
  <si>
    <t>Ana-Maria Ramos</t>
  </si>
  <si>
    <t>Rafael Anchia</t>
  </si>
  <si>
    <t>Jessica González</t>
  </si>
  <si>
    <t>Terry Meza</t>
  </si>
  <si>
    <t>Jared Patterson</t>
  </si>
  <si>
    <t>Victoria Neave</t>
  </si>
  <si>
    <t>Morgan Meyer</t>
  </si>
  <si>
    <t>Carl Sherman</t>
  </si>
  <si>
    <t>Toni Rose</t>
  </si>
  <si>
    <t>Yvonne Davis</t>
  </si>
  <si>
    <t>Angie Chen Button</t>
  </si>
  <si>
    <t>Rhetta Bowers</t>
  </si>
  <si>
    <t>John Turner</t>
  </si>
  <si>
    <t>Julie Johnson</t>
  </si>
  <si>
    <t>Trey Martinez Fischer</t>
  </si>
  <si>
    <t>Bexar (part)</t>
  </si>
  <si>
    <t>Philip Cortez</t>
  </si>
  <si>
    <t>Leo Pacheco</t>
  </si>
  <si>
    <t>Elizabeth Campos</t>
  </si>
  <si>
    <t>Barbara Gervin-Hawkins</t>
  </si>
  <si>
    <t>Steve Allison</t>
  </si>
  <si>
    <t>Lyle Larson</t>
  </si>
  <si>
    <t>Diego Bernal</t>
  </si>
  <si>
    <t>Ray Lopez</t>
  </si>
  <si>
    <t>Sam Harless</t>
  </si>
  <si>
    <t>Harris (part)</t>
  </si>
  <si>
    <t>Dan Huberty</t>
  </si>
  <si>
    <t>Briscoe Cain</t>
  </si>
  <si>
    <t>Dennis Paul</t>
  </si>
  <si>
    <t>Tom Oliverson</t>
  </si>
  <si>
    <t>Alma Allen</t>
  </si>
  <si>
    <t>Jim Murphy</t>
  </si>
  <si>
    <t>Ann Johnson</t>
  </si>
  <si>
    <t>Jon Rosenthal</t>
  </si>
  <si>
    <t>John Bucy III</t>
  </si>
  <si>
    <t>Gene Wu</t>
  </si>
  <si>
    <t>Jarvis Johnson</t>
  </si>
  <si>
    <t>Armando Walle</t>
  </si>
  <si>
    <t>Senfronia Thompson</t>
  </si>
  <si>
    <t>Harold Dutton Jr.</t>
  </si>
  <si>
    <t>Ana Hernandez</t>
  </si>
  <si>
    <t>Mary Ann Perez</t>
  </si>
  <si>
    <t>Christina Morales</t>
  </si>
  <si>
    <t>Shawn Thierry</t>
  </si>
  <si>
    <t>Garnet Coleman</t>
  </si>
  <si>
    <t>Penny Morales Shaw</t>
  </si>
  <si>
    <t>Hubert Vo</t>
  </si>
  <si>
    <t>Valoree Swanson</t>
  </si>
  <si>
    <t>Represented Counties</t>
  </si>
  <si>
    <t>Freshman</t>
  </si>
  <si>
    <t>Bowie, Franklin, Lamar, Red River</t>
  </si>
  <si>
    <t>Hopkins, Hunt, Van Zandt</t>
  </si>
  <si>
    <t>Montgomery (part), Waller</t>
  </si>
  <si>
    <t>Henderson (part), Kaufman</t>
  </si>
  <si>
    <t>Camp, Morris, Rains, Smith (part), Titus, Wood</t>
  </si>
  <si>
    <t>Gregg, Upshur</t>
  </si>
  <si>
    <t>Anderson, Freestone, Hill, Navarro</t>
  </si>
  <si>
    <t>Cass, Harrison, Marion, Panola, Sabine, Shelby</t>
  </si>
  <si>
    <t>Ellis, Henderson (part)</t>
  </si>
  <si>
    <t>Cherokee, Nacogdoches, Rusk</t>
  </si>
  <si>
    <t>Brazos (part), Falls, Limestone, McLennan (part), Robertson</t>
  </si>
  <si>
    <t>Austin, Burleson, Colorado, Fayette, Grimes, Lavaca, Washington</t>
  </si>
  <si>
    <t>Bastrop, Caldwell, Gonzales, Karnes, Lee</t>
  </si>
  <si>
    <t>Liberty, San Jacinto, Walker</t>
  </si>
  <si>
    <t>Hardin, Jasper, Newton, Polk, Tyler</t>
  </si>
  <si>
    <t>Burnet, Milam, Williamson (part)</t>
  </si>
  <si>
    <t>Jefferson (part), Orange</t>
  </si>
  <si>
    <t>Chambers, Galveston (part)</t>
  </si>
  <si>
    <t>Brazoria (part), Matagorda</t>
  </si>
  <si>
    <t>Aransas, Calhoun, DeWitt, Goliad, Refugio, Victoria</t>
  </si>
  <si>
    <t>Atascosa, Brooks, Duval, Jim Hogg, Kenedy, La Salle, Live Oak, McMullen, Starr, Willacy</t>
  </si>
  <si>
    <t>Collin (part), Rockwall</t>
  </si>
  <si>
    <t>Cameron (part) Hidalgo (part)</t>
  </si>
  <si>
    <t>Bee, Jim Wells, Kleberg, San Patricio</t>
  </si>
  <si>
    <t>Guadalupe, Wilson</t>
  </si>
  <si>
    <t>Blanco, Hays counties</t>
  </si>
  <si>
    <t>Bandera, Crockett, Edwards, Kerr, Kimble, Llano, Mason, Medina, Menard, Real, Schleicher, Sutton</t>
  </si>
  <si>
    <t>Bell (part), Lampasas</t>
  </si>
  <si>
    <t>Angelina, Houston, Leon, Madison, San Augustine, Trinity</t>
  </si>
  <si>
    <t>Bosque, Johnson</t>
  </si>
  <si>
    <t>Comanche, Coryell, Erath, Hamilton, McCulloch, Mills, San Saba, and Somervell</t>
  </si>
  <si>
    <t>Brown, Callahan, Coleman, Eastland, Hood, Palo Pinto, Shackelford, Stephens</t>
  </si>
  <si>
    <t>Parker, Wise</t>
  </si>
  <si>
    <t>Delta, Grayson, Fannin</t>
  </si>
  <si>
    <t>Childress, Collingsworth, Cooke, Cottle, Crosby, Dickens, Fisher, Floyd, Garza, Hall, Hardeman, Haskell,</t>
  </si>
  <si>
    <t>Jack, Kent, King, Montague, Motley, Stonewall, Throckmorton, Wheeler, Wilbarger, Young</t>
  </si>
  <si>
    <t>Archer, Baylor, Clay, Foard, Knox, Wichita</t>
  </si>
  <si>
    <t>Jones, Nolan, Taylor</t>
  </si>
  <si>
    <t>Coke, Concho, Glasscock, Howard, Irion, Reagan, Runnels, Sterling, Tom Green</t>
  </si>
  <si>
    <t>Comal, Gillespie, Kendall</t>
  </si>
  <si>
    <t>Brewster, Culberson, Hudspeth, Jeff Davis, Kinney, Loving, Maverick, Pecos, Presidio, Reeves, Terrell, Val Verde</t>
  </si>
  <si>
    <t>Dimmit, Frio, Webb (part), Uvalde, Zapata, Zavala</t>
  </si>
  <si>
    <t>Andrews, Ector, Ward, Winkler</t>
  </si>
  <si>
    <t>Crane, Dawson, Martin, Midland, Upton</t>
  </si>
  <si>
    <t>Borden, Gaines, Lubbock (part), Lynn, Mitchell, Scurry, Terry</t>
  </si>
  <si>
    <t>Fort Bend (part), Jackson, Wharton</t>
  </si>
  <si>
    <t>Dallam, Deaf Smith, Hartley, Oldham, Parmer, Randall</t>
  </si>
  <si>
    <t>Carson, Hutchinson, Moore, Potter, Sherman</t>
  </si>
  <si>
    <t>Armstrong, Bailey, Briscoe, Castro, Cochran, Donley, Gray, Hale, Hansford, Hemphill, Hockley, Lamb, Lipscomb, Ochiltree, Roberts, Swisher, Yoakum</t>
  </si>
  <si>
    <t>Congress</t>
  </si>
  <si>
    <t>Senate</t>
  </si>
  <si>
    <t>House</t>
  </si>
  <si>
    <t>Appropriations; Public Education</t>
  </si>
  <si>
    <t>Corrections; Urban Affairs</t>
  </si>
  <si>
    <t>Appropriations; International Relations and Economic Development</t>
  </si>
  <si>
    <t>Appropriations; Homeland Security &amp; Public Safety</t>
  </si>
  <si>
    <t>Appropriations; Environmental Regulation; Local &amp; Consent</t>
  </si>
  <si>
    <t>Energy Resources; Licensing and Administrative Procedures; Local &amp; Consent Calendars</t>
  </si>
  <si>
    <t>Culture, Recreation, &amp; Tourism; Elections</t>
  </si>
  <si>
    <t>Environmental Regulation; Natural Resources</t>
  </si>
  <si>
    <t>Appropriations; Higher Education</t>
  </si>
  <si>
    <t>Agriculture &amp; Livestock; Defense &amp; Veterans' Affairs</t>
  </si>
  <si>
    <t>Agriculture &amp; Livestock; Corrections</t>
  </si>
  <si>
    <t>Appropriations; Natural Resources</t>
  </si>
  <si>
    <t>No Committees</t>
  </si>
  <si>
    <t>Land &amp; Resource Management; State Affairs</t>
  </si>
  <si>
    <t>Insurance; Judiciary &amp; Civil Jurisprudence; Local &amp; Consent</t>
  </si>
  <si>
    <t>Criminal Jurisprudence; Juvenile Justice &amp; Family Issues; Resolutions Calendar</t>
  </si>
  <si>
    <t>Elections; Public Health; Redistricting</t>
  </si>
  <si>
    <t>Energy Resources; Environmental Regulation</t>
  </si>
  <si>
    <t>Appropriations; Urban Affairs</t>
  </si>
  <si>
    <t>Appropriations; Environmental Regulation; Redistricting</t>
  </si>
  <si>
    <t>County Affairs; Energy Resources</t>
  </si>
  <si>
    <t>Higher Ed; Pensions, Investments &amp; Financial Services</t>
  </si>
  <si>
    <t>Natural Resources; State Affairs</t>
  </si>
  <si>
    <t>Culture, Recreation, &amp; Tourism; Transportation</t>
  </si>
  <si>
    <t>Mike Schofield</t>
  </si>
  <si>
    <t>Lacy Hull</t>
  </si>
  <si>
    <t>State House Members</t>
  </si>
  <si>
    <t>Congressional Members</t>
  </si>
  <si>
    <t>NA</t>
  </si>
  <si>
    <t>New District</t>
  </si>
  <si>
    <r>
      <rPr>
        <sz val="11"/>
        <color rgb="FF00B050"/>
        <rFont val="Calibri"/>
        <family val="2"/>
        <scheme val="minor"/>
      </rPr>
      <t>Chair</t>
    </r>
    <r>
      <rPr>
        <sz val="11"/>
        <color theme="1"/>
        <rFont val="Calibri"/>
        <family val="2"/>
        <scheme val="minor"/>
      </rPr>
      <t xml:space="preserve">, </t>
    </r>
    <r>
      <rPr>
        <sz val="11"/>
        <color rgb="FF0070C0"/>
        <rFont val="Calibri"/>
        <family val="2"/>
        <scheme val="minor"/>
      </rPr>
      <t>Vice Chair</t>
    </r>
    <r>
      <rPr>
        <sz val="11"/>
        <color theme="1"/>
        <rFont val="Calibri"/>
        <family val="2"/>
        <scheme val="minor"/>
      </rPr>
      <t xml:space="preserve">, </t>
    </r>
    <r>
      <rPr>
        <sz val="11"/>
        <color rgb="FFFF0000"/>
        <rFont val="Calibri"/>
        <family val="2"/>
        <scheme val="minor"/>
      </rPr>
      <t>Ranking Member</t>
    </r>
  </si>
  <si>
    <r>
      <rPr>
        <sz val="11"/>
        <color rgb="FF00B050"/>
        <rFont val="Calibri"/>
        <family val="2"/>
        <scheme val="minor"/>
      </rPr>
      <t>Science, Space, and Technology</t>
    </r>
    <r>
      <rPr>
        <sz val="11"/>
        <color theme="1"/>
        <rFont val="Calibri"/>
        <family val="2"/>
        <scheme val="minor"/>
      </rPr>
      <t>; Transportation and Infrastructure</t>
    </r>
  </si>
  <si>
    <r>
      <rPr>
        <sz val="11"/>
        <color rgb="FFFF0000"/>
        <rFont val="Calibri"/>
        <family val="2"/>
        <scheme val="minor"/>
      </rPr>
      <t>Foreign Affairs</t>
    </r>
    <r>
      <rPr>
        <sz val="11"/>
        <color theme="1"/>
        <rFont val="Calibri"/>
        <family val="2"/>
        <scheme val="minor"/>
      </rPr>
      <t>; Homeland Security</t>
    </r>
  </si>
  <si>
    <t>Financial Services, Homeland Security</t>
  </si>
  <si>
    <t>Oversight and Reform, Science, Space, and Technology</t>
  </si>
  <si>
    <t>Armed Services, Oversight and Reform</t>
  </si>
  <si>
    <t>Ways and Means; Taxation; Budget</t>
  </si>
  <si>
    <t>Intelligence; Foreign Affairs, Education &amp; Labor</t>
  </si>
  <si>
    <t>Budget; Veterans' Affairs, Judiciary</t>
  </si>
  <si>
    <t>Oversight and Reform; Agriculture</t>
  </si>
  <si>
    <t>Armed Services; Energy and Commerce</t>
  </si>
  <si>
    <t>Financial Services, Small Business</t>
  </si>
  <si>
    <t>Science, Space, and Technology, Transportation and Infrastructure</t>
  </si>
  <si>
    <t>Armed Services; Judiciary, Ethics, Climate Crisis</t>
  </si>
  <si>
    <t>Energy and Commerce, Climate Crisis</t>
  </si>
  <si>
    <t>Transportation and Infrastructure; Small Business, Modernize Congress</t>
  </si>
  <si>
    <r>
      <rPr>
        <sz val="11"/>
        <color rgb="FF0070C0"/>
        <rFont val="Calibri"/>
        <family val="2"/>
        <scheme val="minor"/>
      </rPr>
      <t xml:space="preserve">Corrections, </t>
    </r>
    <r>
      <rPr>
        <sz val="11"/>
        <rFont val="Calibri"/>
        <family val="2"/>
        <scheme val="minor"/>
      </rPr>
      <t>Public Education, Resolutions Calendar</t>
    </r>
  </si>
  <si>
    <t>Public Education; Public Health</t>
  </si>
  <si>
    <r>
      <rPr>
        <sz val="11"/>
        <color rgb="FF00B050"/>
        <rFont val="Calibri"/>
        <family val="2"/>
        <scheme val="minor"/>
      </rPr>
      <t>Pensions, Investsments, and Financial Services</t>
    </r>
    <r>
      <rPr>
        <sz val="11"/>
        <rFont val="Calibri"/>
        <family val="2"/>
        <scheme val="minor"/>
      </rPr>
      <t>; Energy Resources; House Admin; Redistricting</t>
    </r>
  </si>
  <si>
    <r>
      <rPr>
        <sz val="11"/>
        <color rgb="FF0070C0"/>
        <rFont val="Calibri"/>
        <family val="2"/>
        <scheme val="minor"/>
      </rPr>
      <t>Agriculture &amp; Livestock</t>
    </r>
    <r>
      <rPr>
        <sz val="11"/>
        <rFont val="Calibri"/>
        <family val="2"/>
        <scheme val="minor"/>
      </rPr>
      <t>, County Affairs</t>
    </r>
  </si>
  <si>
    <t>Appropriations, Transportation</t>
  </si>
  <si>
    <t>Elections; International Relations &amp; Economic Development</t>
  </si>
  <si>
    <r>
      <rPr>
        <sz val="11"/>
        <color rgb="FF0070C0"/>
        <rFont val="Calibri"/>
        <family val="2"/>
        <scheme val="minor"/>
      </rPr>
      <t>Criminal Jurisprudence</t>
    </r>
    <r>
      <rPr>
        <sz val="11"/>
        <color theme="1"/>
        <rFont val="Calibri"/>
        <family val="2"/>
        <scheme val="minor"/>
      </rPr>
      <t>; Public Ed</t>
    </r>
  </si>
  <si>
    <t>Public Education;Urban Affairs</t>
  </si>
  <si>
    <t>Defense &amp; Veteran's Affairs, Land and Resource Management</t>
  </si>
  <si>
    <t xml:space="preserve"> and Public </t>
  </si>
  <si>
    <r>
      <rPr>
        <sz val="11"/>
        <color rgb="FF0070C0"/>
        <rFont val="Calibri"/>
        <family val="2"/>
        <scheme val="minor"/>
      </rPr>
      <t>Homeland Security and Public Safety</t>
    </r>
    <r>
      <rPr>
        <sz val="11"/>
        <rFont val="Calibri"/>
        <family val="2"/>
        <scheme val="minor"/>
      </rPr>
      <t>; Local and Consent Calendars; Natural Resources</t>
    </r>
  </si>
  <si>
    <r>
      <rPr>
        <sz val="11"/>
        <color rgb="FF0070C0"/>
        <rFont val="Calibri"/>
        <family val="2"/>
        <scheme val="minor"/>
      </rPr>
      <t>Defense &amp; Veteran's Affairs</t>
    </r>
    <r>
      <rPr>
        <sz val="11"/>
        <rFont val="Calibri"/>
        <family val="2"/>
        <scheme val="minor"/>
      </rPr>
      <t>; Local and Consent; Public Education</t>
    </r>
  </si>
  <si>
    <t>Elections; Transportation</t>
  </si>
  <si>
    <r>
      <rPr>
        <sz val="11"/>
        <color rgb="FF00B050"/>
        <rFont val="Calibri"/>
        <family val="2"/>
        <scheme val="minor"/>
      </rPr>
      <t>Agriculture and Livestock</t>
    </r>
    <r>
      <rPr>
        <sz val="11"/>
        <rFont val="Calibri"/>
        <family val="2"/>
        <scheme val="minor"/>
      </rPr>
      <t>; Culture; Recreation and Tourism; House Administration</t>
    </r>
  </si>
  <si>
    <r>
      <rPr>
        <sz val="11"/>
        <color rgb="FF00B050"/>
        <rFont val="Calibri"/>
        <family val="2"/>
        <scheme val="minor"/>
      </rPr>
      <t>Calendars</t>
    </r>
    <r>
      <rPr>
        <sz val="11"/>
        <rFont val="Calibri"/>
        <family val="2"/>
        <scheme val="minor"/>
      </rPr>
      <t>; Corrections; Land and Resource Management</t>
    </r>
  </si>
  <si>
    <r>
      <rPr>
        <sz val="11"/>
        <color rgb="FF00B050"/>
        <rFont val="Calibri"/>
        <family val="2"/>
        <scheme val="minor"/>
      </rPr>
      <t>International Relations and Economic Development</t>
    </r>
    <r>
      <rPr>
        <sz val="11"/>
        <rFont val="Calibri"/>
        <family val="2"/>
        <scheme val="minor"/>
      </rPr>
      <t>; Ways and Means</t>
    </r>
  </si>
  <si>
    <r>
      <rPr>
        <sz val="11"/>
        <color rgb="FF00B050"/>
        <rFont val="Calibri"/>
        <family val="2"/>
        <scheme val="minor"/>
      </rPr>
      <t>Elections</t>
    </r>
    <r>
      <rPr>
        <sz val="11"/>
        <rFont val="Calibri"/>
        <family val="2"/>
        <scheme val="minor"/>
      </rPr>
      <t>; Business and Industry</t>
    </r>
  </si>
  <si>
    <t>Public Health, Urban Affairs</t>
  </si>
  <si>
    <r>
      <t xml:space="preserve">International Relations &amp; Economic Development; </t>
    </r>
    <r>
      <rPr>
        <sz val="11"/>
        <color rgb="FF00B050"/>
        <rFont val="Calibri"/>
        <family val="2"/>
        <scheme val="minor"/>
      </rPr>
      <t>Transportation</t>
    </r>
  </si>
  <si>
    <t>Appropriations; Pensions, Investments, and Financial Services</t>
  </si>
  <si>
    <t>County Affairs; Criminal Jurisprudence</t>
  </si>
  <si>
    <r>
      <rPr>
        <sz val="11"/>
        <color rgb="FF0070C0"/>
        <rFont val="Calibri"/>
        <family val="2"/>
        <scheme val="minor"/>
      </rPr>
      <t>House Administration</t>
    </r>
    <r>
      <rPr>
        <sz val="11"/>
        <rFont val="Calibri"/>
        <family val="2"/>
        <scheme val="minor"/>
      </rPr>
      <t>; Agriculture &amp; Livestock; Ways and Means</t>
    </r>
  </si>
  <si>
    <r>
      <rPr>
        <sz val="11"/>
        <color rgb="FF00B050"/>
        <rFont val="Calibri"/>
        <family val="2"/>
        <scheme val="minor"/>
      </rPr>
      <t>County Affairs</t>
    </r>
    <r>
      <rPr>
        <sz val="11"/>
        <rFont val="Calibri"/>
        <family val="2"/>
        <scheme val="minor"/>
      </rPr>
      <t>; Public Health</t>
    </r>
  </si>
  <si>
    <r>
      <rPr>
        <sz val="11"/>
        <color rgb="FF00B050"/>
        <rFont val="Calibri"/>
        <family val="2"/>
        <scheme val="minor"/>
      </rPr>
      <t>Criminal Jurisprudence</t>
    </r>
    <r>
      <rPr>
        <sz val="11"/>
        <rFont val="Calibri"/>
        <family val="2"/>
        <scheme val="minor"/>
      </rPr>
      <t>; Public Health</t>
    </r>
  </si>
  <si>
    <t>David Cook</t>
  </si>
  <si>
    <t>Criminal Jurisprudence; Juvenile Justice &amp; Family Issues</t>
  </si>
  <si>
    <r>
      <rPr>
        <sz val="11"/>
        <color rgb="FF00B050"/>
        <rFont val="Calibri"/>
        <family val="2"/>
        <scheme val="minor"/>
      </rPr>
      <t>Urban Affairs</t>
    </r>
    <r>
      <rPr>
        <sz val="11"/>
        <rFont val="Calibri"/>
        <family val="2"/>
        <scheme val="minor"/>
      </rPr>
      <t>; Higher Education</t>
    </r>
  </si>
  <si>
    <t>Business &amp; Industry, Criminal Jurisprudence</t>
  </si>
  <si>
    <t>Energy Resources; Licensing and Administrative Procedures</t>
  </si>
  <si>
    <r>
      <rPr>
        <sz val="11"/>
        <color rgb="FF0070C0"/>
        <rFont val="Calibri"/>
        <family val="2"/>
        <scheme val="minor"/>
      </rPr>
      <t>Judiciary and Civil Jurisprudence</t>
    </r>
    <r>
      <rPr>
        <sz val="11"/>
        <rFont val="Calibri"/>
        <family val="2"/>
        <scheme val="minor"/>
      </rPr>
      <t>; Transportation</t>
    </r>
  </si>
  <si>
    <r>
      <t xml:space="preserve">Appropriations; </t>
    </r>
    <r>
      <rPr>
        <sz val="11"/>
        <color rgb="FF0070C0"/>
        <rFont val="Calibri"/>
        <family val="2"/>
        <scheme val="minor"/>
      </rPr>
      <t>Environmental Regulation; Local &amp; Consent</t>
    </r>
  </si>
  <si>
    <r>
      <rPr>
        <sz val="11"/>
        <color rgb="FF00B050"/>
        <rFont val="Calibri"/>
        <family val="2"/>
        <scheme val="minor"/>
      </rPr>
      <t>Public Education</t>
    </r>
    <r>
      <rPr>
        <sz val="11"/>
        <rFont val="Calibri"/>
        <family val="2"/>
        <scheme val="minor"/>
      </rPr>
      <t>; Judiciary and Civil Jurisprudence</t>
    </r>
  </si>
  <si>
    <t>Elections; Licensing and Administrative Procedures</t>
  </si>
  <si>
    <r>
      <rPr>
        <sz val="11"/>
        <color rgb="FF00B050"/>
        <rFont val="Calibri"/>
        <family val="2"/>
        <scheme val="minor"/>
      </rPr>
      <t>Human Services</t>
    </r>
    <r>
      <rPr>
        <sz val="11"/>
        <rFont val="Calibri"/>
        <family val="2"/>
        <scheme val="minor"/>
      </rPr>
      <t>, Juvenile Justice and Family Issues</t>
    </r>
  </si>
  <si>
    <t>Culture, Recreation, and Tourism; Higher Education</t>
  </si>
  <si>
    <t>Local &amp; Consent; Energy Resources; Licensing &amp; Administrative Procedures</t>
  </si>
  <si>
    <r>
      <rPr>
        <sz val="11"/>
        <color rgb="FF0070C0"/>
        <rFont val="Calibri"/>
        <family val="2"/>
        <scheme val="minor"/>
      </rPr>
      <t>Culture, Recreation, and Tourism</t>
    </r>
    <r>
      <rPr>
        <sz val="11"/>
        <rFont val="Calibri"/>
        <family val="2"/>
        <scheme val="minor"/>
      </rPr>
      <t>; Defense and Veterans' Affairs; Local and Consent</t>
    </r>
  </si>
  <si>
    <r>
      <rPr>
        <sz val="11"/>
        <color rgb="FF00B050"/>
        <rFont val="Calibri"/>
        <family val="2"/>
        <scheme val="minor"/>
      </rPr>
      <t>Energy Resources</t>
    </r>
    <r>
      <rPr>
        <sz val="11"/>
        <color theme="1"/>
        <rFont val="Calibri"/>
        <family val="2"/>
        <scheme val="minor"/>
      </rPr>
      <t xml:space="preserve">; </t>
    </r>
    <r>
      <rPr>
        <sz val="11"/>
        <rFont val="Calibri"/>
        <family val="2"/>
        <scheme val="minor"/>
      </rPr>
      <t>Licensing and Administrative Procedures; Redistricting</t>
    </r>
  </si>
  <si>
    <r>
      <rPr>
        <sz val="11"/>
        <color rgb="FF0070C0"/>
        <rFont val="Calibri"/>
        <family val="2"/>
        <scheme val="minor"/>
      </rPr>
      <t>Elections</t>
    </r>
    <r>
      <rPr>
        <sz val="11"/>
        <rFont val="Calibri"/>
        <family val="2"/>
        <scheme val="minor"/>
      </rPr>
      <t>; Insurance</t>
    </r>
  </si>
  <si>
    <r>
      <rPr>
        <sz val="11"/>
        <color rgb="FF0070C0"/>
        <rFont val="Calibri"/>
        <family val="2"/>
        <scheme val="minor"/>
      </rPr>
      <t>Appropriations</t>
    </r>
    <r>
      <rPr>
        <sz val="11"/>
        <rFont val="Calibri"/>
        <family val="2"/>
        <scheme val="minor"/>
      </rPr>
      <t>; Public Education</t>
    </r>
  </si>
  <si>
    <t>Environmental Regulation; Homeland Security and Public Safety</t>
  </si>
  <si>
    <r>
      <t xml:space="preserve">Local &amp; Consent; </t>
    </r>
    <r>
      <rPr>
        <sz val="11"/>
        <color rgb="FF0070C0"/>
        <rFont val="Calibri"/>
        <family val="2"/>
        <scheme val="minor"/>
      </rPr>
      <t>Public Health</t>
    </r>
    <r>
      <rPr>
        <sz val="11"/>
        <color theme="1"/>
        <rFont val="Calibri"/>
        <family val="2"/>
        <scheme val="minor"/>
      </rPr>
      <t>; Ways &amp; Means</t>
    </r>
  </si>
  <si>
    <r>
      <t xml:space="preserve">Agriculture &amp; Livestock; Licensing &amp; Administrative Procedures; Redistricting; </t>
    </r>
    <r>
      <rPr>
        <sz val="11"/>
        <color rgb="FF00B050"/>
        <rFont val="Calibri"/>
        <family val="2"/>
        <scheme val="minor"/>
      </rPr>
      <t>Resolutions Calendars</t>
    </r>
  </si>
  <si>
    <t>Homeland Security and Public Safety; State Affairs</t>
  </si>
  <si>
    <r>
      <t xml:space="preserve">Calendars; </t>
    </r>
    <r>
      <rPr>
        <sz val="11"/>
        <color rgb="FF0070C0"/>
        <rFont val="Calibri"/>
        <family val="2"/>
        <scheme val="minor"/>
      </rPr>
      <t>Natural Resources</t>
    </r>
    <r>
      <rPr>
        <sz val="11"/>
        <color theme="1"/>
        <rFont val="Calibri"/>
        <family val="2"/>
        <scheme val="minor"/>
      </rPr>
      <t>; Transportation</t>
    </r>
  </si>
  <si>
    <r>
      <rPr>
        <sz val="11"/>
        <color rgb="FF0070C0"/>
        <rFont val="Calibri"/>
        <family val="2"/>
        <scheme val="minor"/>
      </rPr>
      <t>Business &amp; Industry</t>
    </r>
    <r>
      <rPr>
        <sz val="11"/>
        <color theme="1"/>
        <rFont val="Calibri"/>
        <family val="2"/>
        <scheme val="minor"/>
      </rPr>
      <t>; Calendars; Homeland Security &amp; Public Safety</t>
    </r>
  </si>
  <si>
    <r>
      <rPr>
        <sz val="11"/>
        <color rgb="FF0070C0"/>
        <rFont val="Calibri"/>
        <family val="2"/>
        <scheme val="minor"/>
      </rPr>
      <t>State Affairs</t>
    </r>
    <r>
      <rPr>
        <sz val="11"/>
        <rFont val="Calibri"/>
        <family val="2"/>
        <scheme val="minor"/>
      </rPr>
      <t>; Calendars; Licensing and Administrative Procedures</t>
    </r>
  </si>
  <si>
    <r>
      <t xml:space="preserve">Agriculture &amp; Livestock; </t>
    </r>
    <r>
      <rPr>
        <sz val="11"/>
        <color rgb="FF0070C0"/>
        <rFont val="Calibri"/>
        <family val="2"/>
        <scheme val="minor"/>
      </rPr>
      <t>Energy Resources</t>
    </r>
  </si>
  <si>
    <r>
      <rPr>
        <sz val="11"/>
        <color rgb="FF0070C0"/>
        <rFont val="Calibri"/>
        <family val="2"/>
        <scheme val="minor"/>
      </rPr>
      <t>Human Services</t>
    </r>
    <r>
      <rPr>
        <sz val="11"/>
        <rFont val="Calibri"/>
        <family val="2"/>
        <scheme val="minor"/>
      </rPr>
      <t>; Criminal Jurisprudence</t>
    </r>
  </si>
  <si>
    <r>
      <t xml:space="preserve">Appropriations; </t>
    </r>
    <r>
      <rPr>
        <sz val="11"/>
        <color rgb="FF0070C0"/>
        <rFont val="Calibri"/>
        <family val="2"/>
        <scheme val="minor"/>
      </rPr>
      <t>Urban Affairs</t>
    </r>
  </si>
  <si>
    <t>Appropriations; State Affairs</t>
  </si>
  <si>
    <t>Licensing and Administrative Procedures; Public Education</t>
  </si>
  <si>
    <t>Human Services; Insurance; Resolutions</t>
  </si>
  <si>
    <r>
      <t xml:space="preserve">International Relations &amp; Economic Development; </t>
    </r>
    <r>
      <rPr>
        <sz val="11"/>
        <color rgb="FF00B050"/>
        <rFont val="Calibri"/>
        <family val="2"/>
        <scheme val="minor"/>
      </rPr>
      <t>Redistricting</t>
    </r>
    <r>
      <rPr>
        <sz val="11"/>
        <color theme="1"/>
        <rFont val="Calibri"/>
        <family val="2"/>
        <scheme val="minor"/>
      </rPr>
      <t>; State Affairs</t>
    </r>
  </si>
  <si>
    <t>Culture, Recreation, and Tourism; Insurance</t>
  </si>
  <si>
    <t>Appropriations; Criminal Jurisprudence</t>
  </si>
  <si>
    <t>Appropriations; Judiciary and Civil Jurisprudence</t>
  </si>
  <si>
    <r>
      <rPr>
        <sz val="11"/>
        <color rgb="FF00B050"/>
        <rFont val="Calibri"/>
        <family val="2"/>
        <scheme val="minor"/>
      </rPr>
      <t>Culture, Recreation, and Tourism</t>
    </r>
    <r>
      <rPr>
        <sz val="11"/>
        <rFont val="Calibri"/>
        <family val="2"/>
        <scheme val="minor"/>
      </rPr>
      <t>; Public Education</t>
    </r>
  </si>
  <si>
    <t>Higher Education; State Affairs</t>
  </si>
  <si>
    <r>
      <rPr>
        <sz val="11"/>
        <color rgb="FF00B050"/>
        <rFont val="Calibri"/>
        <family val="2"/>
        <scheme val="minor"/>
      </rPr>
      <t>Natural Resources</t>
    </r>
    <r>
      <rPr>
        <sz val="11"/>
        <rFont val="Calibri"/>
        <family val="2"/>
        <scheme val="minor"/>
      </rPr>
      <t>; Energy Resources</t>
    </r>
  </si>
  <si>
    <r>
      <rPr>
        <sz val="11"/>
        <color rgb="FF00B050"/>
        <rFont val="Calibri"/>
        <family val="2"/>
        <scheme val="minor"/>
      </rPr>
      <t>Public Health</t>
    </r>
    <r>
      <rPr>
        <sz val="11"/>
        <rFont val="Calibri"/>
        <family val="2"/>
        <scheme val="minor"/>
      </rPr>
      <t>; General Investigating; House Administration; Human Services</t>
    </r>
  </si>
  <si>
    <r>
      <rPr>
        <sz val="11"/>
        <color rgb="FF00B050"/>
        <rFont val="Calibri"/>
        <family val="2"/>
        <scheme val="minor"/>
      </rPr>
      <t>General Investigating</t>
    </r>
    <r>
      <rPr>
        <sz val="11"/>
        <rFont val="Calibri"/>
        <family val="2"/>
        <scheme val="minor"/>
      </rPr>
      <t>; Culture, Recreation, and Tourism, Judiciary and Civil Jurisprudence</t>
    </r>
  </si>
  <si>
    <r>
      <rPr>
        <sz val="11"/>
        <color rgb="FF0070C0"/>
        <rFont val="Calibri"/>
        <family val="2"/>
        <scheme val="minor"/>
      </rPr>
      <t>Licensing and Administrative Procedures</t>
    </r>
    <r>
      <rPr>
        <sz val="11"/>
        <rFont val="Calibri"/>
        <family val="2"/>
        <scheme val="minor"/>
      </rPr>
      <t>; Environmental Regulation</t>
    </r>
  </si>
  <si>
    <t>Business and Industry; Defense and Veterans' Affairs</t>
  </si>
  <si>
    <r>
      <rPr>
        <sz val="11"/>
        <color rgb="FF00B050"/>
        <rFont val="Calibri"/>
        <family val="2"/>
        <scheme val="minor"/>
      </rPr>
      <t>Environmental Regulation</t>
    </r>
    <r>
      <rPr>
        <sz val="11"/>
        <rFont val="Calibri"/>
        <family val="2"/>
        <scheme val="minor"/>
      </rPr>
      <t>; House Administration; Redistricting; Transportation</t>
    </r>
  </si>
  <si>
    <t>International Relations and Economic Development; Natural Resources</t>
  </si>
  <si>
    <r>
      <rPr>
        <sz val="11"/>
        <color rgb="FF00B050"/>
        <rFont val="Calibri"/>
        <family val="2"/>
        <scheme val="minor"/>
      </rPr>
      <t>Judiciary and Civil Jurisprudence</t>
    </r>
    <r>
      <rPr>
        <sz val="11"/>
        <rFont val="Calibri"/>
        <family val="2"/>
        <scheme val="minor"/>
      </rPr>
      <t>; Juvenile Justice and Family Issues</t>
    </r>
  </si>
  <si>
    <r>
      <t xml:space="preserve">Calendars; Energy Resources; </t>
    </r>
    <r>
      <rPr>
        <sz val="11"/>
        <color rgb="FF0070C0"/>
        <rFont val="Calibri"/>
        <family val="2"/>
        <scheme val="minor"/>
      </rPr>
      <t>Land &amp; Resource Management</t>
    </r>
  </si>
  <si>
    <t>County Affairs; Defense and Veterans' Affairs</t>
  </si>
  <si>
    <r>
      <rPr>
        <sz val="11"/>
        <color rgb="FF0070C0"/>
        <rFont val="Calibri"/>
        <family val="2"/>
        <scheme val="minor"/>
      </rPr>
      <t>Public Education</t>
    </r>
    <r>
      <rPr>
        <sz val="11"/>
        <rFont val="Calibri"/>
        <family val="2"/>
        <scheme val="minor"/>
      </rPr>
      <t>; Transportation</t>
    </r>
  </si>
  <si>
    <t>Corrections; Ways and Means</t>
  </si>
  <si>
    <r>
      <rPr>
        <sz val="11"/>
        <color rgb="FF00B050"/>
        <rFont val="Calibri"/>
        <family val="2"/>
        <scheme val="minor"/>
      </rPr>
      <t>House Administration</t>
    </r>
    <r>
      <rPr>
        <sz val="11"/>
        <color theme="1"/>
        <rFont val="Calibri"/>
        <family val="2"/>
        <scheme val="minor"/>
      </rPr>
      <t>; International Relations &amp; Economic Development; State Affairs</t>
    </r>
  </si>
  <si>
    <r>
      <rPr>
        <sz val="11"/>
        <color rgb="FF00B050"/>
        <rFont val="Calibri"/>
        <family val="2"/>
        <scheme val="minor"/>
      </rPr>
      <t>Ways and Means</t>
    </r>
    <r>
      <rPr>
        <sz val="11"/>
        <rFont val="Calibri"/>
        <family val="2"/>
        <scheme val="minor"/>
      </rPr>
      <t>; Local and Consent</t>
    </r>
  </si>
  <si>
    <t>Human Servies; Public Education; Resolutions</t>
  </si>
  <si>
    <t>Ina Minjarez</t>
  </si>
  <si>
    <t>Appropriations; Redistricting; Urban Affairs</t>
  </si>
  <si>
    <r>
      <rPr>
        <sz val="11"/>
        <color rgb="FF0070C0"/>
        <rFont val="Calibri"/>
        <family val="2"/>
        <scheme val="minor"/>
      </rPr>
      <t>Calendars</t>
    </r>
    <r>
      <rPr>
        <sz val="11"/>
        <rFont val="Calibri"/>
        <family val="2"/>
        <scheme val="minor"/>
      </rPr>
      <t>; Judiciary and Civil Jurisprudence; Redistricting</t>
    </r>
  </si>
  <si>
    <r>
      <rPr>
        <sz val="11"/>
        <color rgb="FF0070C0"/>
        <rFont val="Calibri"/>
        <family val="2"/>
        <scheme val="minor"/>
      </rPr>
      <t>International Relations and Economic Development</t>
    </r>
    <r>
      <rPr>
        <sz val="11"/>
        <rFont val="Calibri"/>
        <family val="2"/>
        <scheme val="minor"/>
      </rPr>
      <t>; Culture; Recreation and Tourism; Local and Consent</t>
    </r>
  </si>
  <si>
    <t>Defense and Veterans' Affairs; Homeland Security and Public Dafety; House Administration</t>
  </si>
  <si>
    <t>Environmental Regulations; Urban Affairs</t>
  </si>
  <si>
    <r>
      <rPr>
        <sz val="11"/>
        <color rgb="FF00B050"/>
        <rFont val="Calibri"/>
        <family val="2"/>
        <scheme val="minor"/>
      </rPr>
      <t>Higher Education</t>
    </r>
    <r>
      <rPr>
        <sz val="11"/>
        <rFont val="Calibri"/>
        <family val="2"/>
        <scheme val="minor"/>
      </rPr>
      <t>; Ways and Means</t>
    </r>
  </si>
  <si>
    <r>
      <rPr>
        <sz val="11"/>
        <color rgb="FF00B050"/>
        <rFont val="Calibri"/>
        <family val="2"/>
        <scheme val="minor"/>
      </rPr>
      <t>Corrections</t>
    </r>
    <r>
      <rPr>
        <sz val="11"/>
        <rFont val="Calibri"/>
        <family val="2"/>
        <scheme val="minor"/>
      </rPr>
      <t>; Criminal Jurisprudence; Redistricting</t>
    </r>
  </si>
  <si>
    <r>
      <rPr>
        <sz val="11"/>
        <color rgb="FF00B050"/>
        <rFont val="Calibri"/>
        <family val="2"/>
        <scheme val="minor"/>
      </rPr>
      <t>Juvenile Justice and Family Issues</t>
    </r>
    <r>
      <rPr>
        <sz val="11"/>
        <rFont val="Calibri"/>
        <family val="2"/>
        <scheme val="minor"/>
      </rPr>
      <t xml:space="preserve">; </t>
    </r>
    <r>
      <rPr>
        <sz val="11"/>
        <color rgb="FF0070C0"/>
        <rFont val="Calibri"/>
        <family val="2"/>
        <scheme val="minor"/>
      </rPr>
      <t>General Investigating</t>
    </r>
    <r>
      <rPr>
        <sz val="11"/>
        <rFont val="Calibri"/>
        <family val="2"/>
        <scheme val="minor"/>
      </rPr>
      <t>; Human Services</t>
    </r>
  </si>
  <si>
    <t>Human Services; Resolutions; Ways and Means</t>
  </si>
  <si>
    <r>
      <rPr>
        <sz val="11"/>
        <color rgb="FF00B050"/>
        <rFont val="Calibri"/>
        <family val="2"/>
        <scheme val="minor"/>
      </rPr>
      <t>Insurance</t>
    </r>
    <r>
      <rPr>
        <sz val="11"/>
        <rFont val="Calibri"/>
        <family val="2"/>
        <scheme val="minor"/>
      </rPr>
      <t>; House Administration; Public Health</t>
    </r>
  </si>
  <si>
    <t>Higher Education; Transportation</t>
  </si>
  <si>
    <r>
      <rPr>
        <sz val="11"/>
        <color rgb="FF0070C0"/>
        <rFont val="Calibri"/>
        <family val="2"/>
        <scheme val="minor"/>
      </rPr>
      <t>Higher Education</t>
    </r>
    <r>
      <rPr>
        <sz val="11"/>
        <rFont val="Calibri"/>
        <family val="2"/>
        <scheme val="minor"/>
      </rPr>
      <t>; General Investigating; Licensing and Administrative Procedures</t>
    </r>
  </si>
  <si>
    <r>
      <rPr>
        <sz val="11"/>
        <color rgb="FF0070C0"/>
        <rFont val="Calibri"/>
        <family val="2"/>
        <scheme val="minor"/>
      </rPr>
      <t>Pensions, Investsments, and Financial Services</t>
    </r>
    <r>
      <rPr>
        <sz val="11"/>
        <rFont val="Calibri"/>
        <family val="2"/>
        <scheme val="minor"/>
      </rPr>
      <t>; Higher Education</t>
    </r>
  </si>
  <si>
    <t>Business and Industry; Calendars; Homeland Security and Public Safety</t>
  </si>
  <si>
    <t>Insurance; Natural Resources</t>
  </si>
  <si>
    <t>Pensions, Investments, and Financial Services; Transportation</t>
  </si>
  <si>
    <t>Natural Resources; Public Health</t>
  </si>
  <si>
    <t>Juvenile Justice and Family Issues; Natural Resources</t>
  </si>
  <si>
    <r>
      <rPr>
        <sz val="11"/>
        <color rgb="FF00B050"/>
        <rFont val="Calibri"/>
        <family val="2"/>
        <scheme val="minor"/>
      </rPr>
      <t>Defense and Veterans' Affairs</t>
    </r>
    <r>
      <rPr>
        <sz val="11"/>
        <rFont val="Calibri"/>
        <family val="2"/>
        <scheme val="minor"/>
      </rPr>
      <t>; State Affairs</t>
    </r>
  </si>
  <si>
    <t>Insurance; Land and Resource Management</t>
  </si>
  <si>
    <r>
      <rPr>
        <sz val="11"/>
        <color rgb="FF0070C0"/>
        <rFont val="Calibri"/>
        <family val="2"/>
        <scheme val="minor"/>
      </rPr>
      <t>Redistricting</t>
    </r>
    <r>
      <rPr>
        <sz val="11"/>
        <rFont val="Calibri"/>
        <family val="2"/>
        <scheme val="minor"/>
      </rPr>
      <t>; Appropriations; Calendats; Human Services</t>
    </r>
  </si>
  <si>
    <t>Agriculture and Livestock; Land and Resource Management; Resolutions</t>
  </si>
  <si>
    <t>House Administration; Insurance; Ways and Means</t>
  </si>
  <si>
    <t>Elections; Judiciary and Civil Jurisprudence; Redistricting</t>
  </si>
  <si>
    <t>Human Servies; State Affairs</t>
  </si>
  <si>
    <t>Appropriations; Corrections</t>
  </si>
  <si>
    <t>Business and Industry; Ways and Means</t>
  </si>
  <si>
    <t>Calendars; Pensions, Investments, and Financial Services; State Affairs</t>
  </si>
  <si>
    <t>General Investigating; Judiciary and Civil Jurisprudence; Public Health</t>
  </si>
  <si>
    <t>State Affairs; Transportation</t>
  </si>
  <si>
    <t>County Affairs; Land and Resource Management</t>
  </si>
  <si>
    <t>County Affairs; Pensions, Investments, and Financial Services</t>
  </si>
  <si>
    <r>
      <rPr>
        <sz val="11"/>
        <color rgb="FF0070C0"/>
        <rFont val="Calibri"/>
        <family val="2"/>
        <scheme val="minor"/>
      </rPr>
      <t>County Affairs</t>
    </r>
    <r>
      <rPr>
        <sz val="11"/>
        <rFont val="Calibri"/>
        <family val="2"/>
        <scheme val="minor"/>
      </rPr>
      <t>; Appropriations</t>
    </r>
  </si>
  <si>
    <r>
      <rPr>
        <sz val="11"/>
        <color rgb="FF0070C0"/>
        <rFont val="Calibri"/>
        <family val="2"/>
        <scheme val="minor"/>
      </rPr>
      <t>Juvenile Justice and Family Issues</t>
    </r>
    <r>
      <rPr>
        <sz val="11"/>
        <rFont val="Calibri"/>
        <family val="2"/>
        <scheme val="minor"/>
      </rPr>
      <t>; Elections; Resolutions</t>
    </r>
  </si>
  <si>
    <t>Calendars; Juvenile Justice and Family Issues; Public Education</t>
  </si>
  <si>
    <r>
      <rPr>
        <sz val="11"/>
        <color rgb="FF0070C0"/>
        <rFont val="Calibri"/>
        <family val="2"/>
        <scheme val="minor"/>
      </rPr>
      <t>Ways and Means</t>
    </r>
    <r>
      <rPr>
        <sz val="11"/>
        <rFont val="Calibri"/>
        <family val="2"/>
        <scheme val="minor"/>
      </rPr>
      <t>; Land and Resource Management</t>
    </r>
  </si>
  <si>
    <r>
      <t xml:space="preserve">Appropriations; Resolutions Calendars; </t>
    </r>
    <r>
      <rPr>
        <sz val="11"/>
        <color rgb="FF0070C0"/>
        <rFont val="Calibri"/>
        <family val="2"/>
        <scheme val="minor"/>
      </rPr>
      <t>Transportation</t>
    </r>
  </si>
  <si>
    <r>
      <rPr>
        <sz val="11"/>
        <color rgb="FF00B050"/>
        <rFont val="Calibri"/>
        <family val="2"/>
        <scheme val="minor"/>
      </rPr>
      <t>Licensing and Administrative Procedures</t>
    </r>
    <r>
      <rPr>
        <sz val="11"/>
        <rFont val="Calibri"/>
        <family val="2"/>
        <scheme val="minor"/>
      </rPr>
      <t>; Business and Industry; Redistricting</t>
    </r>
  </si>
  <si>
    <t>Defense and Veterans' Affairs; Homeland Security and Public Safety</t>
  </si>
  <si>
    <r>
      <t xml:space="preserve">Appropriations; Agriculture &amp; Livestock; </t>
    </r>
    <r>
      <rPr>
        <sz val="11"/>
        <color rgb="FF0070C0"/>
        <rFont val="Calibri"/>
        <family val="2"/>
        <scheme val="minor"/>
      </rPr>
      <t>Resolutions Calendars</t>
    </r>
  </si>
  <si>
    <r>
      <rPr>
        <sz val="11"/>
        <color rgb="FF00B050"/>
        <rFont val="Calibri"/>
        <family val="2"/>
        <scheme val="minor"/>
      </rPr>
      <t>Business and Industry</t>
    </r>
    <r>
      <rPr>
        <sz val="11"/>
        <rFont val="Calibri"/>
        <family val="2"/>
        <scheme val="minor"/>
      </rPr>
      <t>; Higher Education; Redistricting</t>
    </r>
  </si>
  <si>
    <t>County Affairs; Higher Education</t>
  </si>
  <si>
    <r>
      <rPr>
        <sz val="11"/>
        <color rgb="FF0070C0"/>
        <rFont val="Calibri"/>
        <family val="2"/>
        <scheme val="minor"/>
      </rPr>
      <t>Insurance</t>
    </r>
    <r>
      <rPr>
        <sz val="11"/>
        <rFont val="Calibri"/>
        <family val="2"/>
        <scheme val="minor"/>
      </rPr>
      <t>; Pensions, Investments, and Financial Services</t>
    </r>
  </si>
  <si>
    <t>Appropriations; House Administration; Natural Resources</t>
  </si>
  <si>
    <r>
      <t xml:space="preserve">Corrections; </t>
    </r>
    <r>
      <rPr>
        <sz val="11"/>
        <color rgb="FF00B050"/>
        <rFont val="Calibri"/>
        <family val="2"/>
        <scheme val="minor"/>
      </rPr>
      <t>Homeland Security &amp; Public Safety</t>
    </r>
    <r>
      <rPr>
        <sz val="11"/>
        <color theme="1"/>
        <rFont val="Calibri"/>
        <family val="2"/>
        <scheme val="minor"/>
      </rPr>
      <t>; Redistricting</t>
    </r>
  </si>
  <si>
    <t>Appropriations; Juvenile Justice and Family Issues</t>
  </si>
  <si>
    <t>Appropriations; House Administration; Public Health</t>
  </si>
  <si>
    <t>State House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</si>
</sst>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sz val="8"/>
      <name val="Calibri"/>
      <family val="2"/>
      <scheme val="minor"/>
    </font>
    <font>
      <u/>
      <sz val="11"/>
      <color theme="10"/>
      <name val="Calibri"/>
      <family val="2"/>
      <scheme val="minor"/>
    </font>
    <font>
      <sz val="11"/>
      <name val="Calibri"/>
      <family val="2"/>
      <scheme val="minor"/>
    </font>
    <font>
      <sz val="9"/>
      <color indexed="81"/>
      <name val="Tahoma"/>
      <family val="2"/>
    </font>
    <font>
      <b/>
      <sz val="9"/>
      <color indexed="81"/>
      <name val="Tahoma"/>
      <family val="2"/>
    </font>
    <font>
      <sz val="11"/>
      <color rgb="FF0070C0"/>
      <name val="Calibri"/>
      <family val="2"/>
      <scheme val="minor"/>
    </font>
    <font>
      <sz val="11"/>
      <color rgb="FF00B05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0070C0"/>
        <bgColor indexed="64"/>
      </patternFill>
    </fill>
    <fill>
      <patternFill patternType="solid">
        <fgColor rgb="FFF8F9FA"/>
        <bgColor indexed="64"/>
      </patternFill>
    </fill>
    <fill>
      <patternFill patternType="solid">
        <fgColor rgb="FFFFB6B6"/>
        <bgColor indexed="64"/>
      </patternFill>
    </fill>
    <fill>
      <patternFill patternType="solid">
        <fgColor rgb="FFB0CE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3" fillId="0" borderId="0" applyNumberFormat="0" applyFill="0" applyBorder="0" applyAlignment="0" applyProtection="0"/>
  </cellStyleXfs>
  <cellXfs count="62">
    <xf numFmtId="0" fontId="0" fillId="0" borderId="0" xfId="0"/>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4" borderId="1" xfId="0" applyFill="1" applyBorder="1"/>
    <xf numFmtId="0" fontId="0" fillId="0" borderId="1" xfId="0" applyFill="1" applyBorder="1"/>
    <xf numFmtId="0" fontId="0" fillId="5" borderId="0" xfId="0" applyFill="1"/>
    <xf numFmtId="0" fontId="0" fillId="6" borderId="0" xfId="0" applyFill="1"/>
    <xf numFmtId="0" fontId="0" fillId="5" borderId="1" xfId="0" applyFill="1" applyBorder="1"/>
    <xf numFmtId="0" fontId="0" fillId="6" borderId="1" xfId="0" applyFill="1" applyBorder="1"/>
    <xf numFmtId="0" fontId="0" fillId="0" borderId="2" xfId="0" applyFill="1" applyBorder="1"/>
    <xf numFmtId="0" fontId="0" fillId="0" borderId="0" xfId="0" applyFill="1"/>
    <xf numFmtId="0" fontId="4" fillId="0" borderId="1" xfId="1" applyFont="1" applyFill="1" applyBorder="1"/>
    <xf numFmtId="0" fontId="4" fillId="7" borderId="1" xfId="1" applyFont="1" applyFill="1" applyBorder="1" applyAlignment="1">
      <alignment vertical="center" wrapText="1"/>
    </xf>
    <xf numFmtId="0" fontId="4" fillId="0" borderId="1" xfId="0" applyFont="1" applyBorder="1"/>
    <xf numFmtId="0" fontId="4" fillId="0" borderId="1" xfId="0" applyFont="1" applyFill="1" applyBorder="1"/>
    <xf numFmtId="0" fontId="4" fillId="0" borderId="1" xfId="0" applyFont="1" applyFill="1" applyBorder="1" applyAlignment="1">
      <alignment vertical="center"/>
    </xf>
    <xf numFmtId="0" fontId="4" fillId="0" borderId="0" xfId="0" applyFo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4" fillId="0" borderId="0" xfId="0" applyFont="1" applyFill="1"/>
    <xf numFmtId="0" fontId="4" fillId="0" borderId="0" xfId="0" applyFont="1" applyFill="1" applyAlignment="1">
      <alignment vertical="center"/>
    </xf>
    <xf numFmtId="0" fontId="4" fillId="0" borderId="1" xfId="1" applyFont="1" applyFill="1" applyBorder="1" applyAlignment="1"/>
    <xf numFmtId="0" fontId="4" fillId="8" borderId="1" xfId="0" applyFont="1" applyFill="1" applyBorder="1" applyAlignment="1">
      <alignment vertical="center" wrapText="1"/>
    </xf>
    <xf numFmtId="0" fontId="4" fillId="9" borderId="1" xfId="0" applyFont="1" applyFill="1" applyBorder="1" applyAlignment="1">
      <alignment vertical="center" wrapText="1"/>
    </xf>
    <xf numFmtId="0" fontId="4" fillId="0" borderId="4" xfId="0" applyFont="1" applyFill="1" applyBorder="1" applyAlignment="1"/>
    <xf numFmtId="0" fontId="4" fillId="0" borderId="1" xfId="0" applyFont="1" applyFill="1" applyBorder="1" applyAlignment="1"/>
    <xf numFmtId="0" fontId="4" fillId="0" borderId="1" xfId="0" applyFont="1" applyFill="1" applyBorder="1" applyAlignment="1">
      <alignment horizontal="left"/>
    </xf>
    <xf numFmtId="0" fontId="4" fillId="7" borderId="1" xfId="0" applyFont="1" applyFill="1" applyBorder="1" applyAlignment="1">
      <alignment vertical="center" wrapText="1"/>
    </xf>
    <xf numFmtId="0" fontId="4" fillId="0" borderId="0" xfId="0" applyFont="1" applyFill="1" applyBorder="1"/>
    <xf numFmtId="0" fontId="4" fillId="0" borderId="0" xfId="0" applyFont="1" applyBorder="1"/>
    <xf numFmtId="0" fontId="4" fillId="0" borderId="0" xfId="0" applyFont="1" applyFill="1" applyBorder="1" applyAlignment="1">
      <alignment vertical="center" wrapText="1"/>
    </xf>
    <xf numFmtId="0" fontId="4" fillId="0" borderId="0" xfId="0" applyFont="1" applyFill="1" applyBorder="1" applyAlignment="1">
      <alignment vertical="center"/>
    </xf>
    <xf numFmtId="0" fontId="4" fillId="0" borderId="1" xfId="0" applyFont="1" applyFill="1" applyBorder="1" applyAlignment="1">
      <alignment horizontal="center" vertical="center"/>
    </xf>
    <xf numFmtId="0" fontId="0" fillId="0" borderId="1" xfId="0" applyFont="1" applyBorder="1"/>
    <xf numFmtId="0" fontId="0" fillId="0" borderId="1" xfId="0" applyFont="1" applyBorder="1" applyAlignment="1"/>
    <xf numFmtId="0" fontId="0" fillId="0" borderId="0" xfId="0" applyFont="1" applyAlignment="1"/>
    <xf numFmtId="0" fontId="0" fillId="0" borderId="1" xfId="0" applyFont="1" applyFill="1" applyBorder="1" applyAlignment="1"/>
    <xf numFmtId="0" fontId="0" fillId="0" borderId="0" xfId="0" applyFont="1" applyFill="1" applyBorder="1" applyAlignment="1"/>
    <xf numFmtId="0" fontId="4" fillId="0" borderId="1" xfId="0" applyFont="1" applyBorder="1" applyAlignment="1"/>
    <xf numFmtId="0" fontId="0" fillId="2" borderId="1" xfId="0" applyFont="1" applyFill="1" applyBorder="1" applyAlignment="1"/>
    <xf numFmtId="0" fontId="4" fillId="7" borderId="1" xfId="1" applyFont="1" applyFill="1" applyBorder="1" applyAlignment="1">
      <alignment vertical="center"/>
    </xf>
    <xf numFmtId="0" fontId="4" fillId="8" borderId="1" xfId="0" applyFont="1" applyFill="1" applyBorder="1" applyAlignment="1">
      <alignment vertical="center"/>
    </xf>
    <xf numFmtId="0" fontId="0" fillId="0" borderId="2" xfId="0" applyFont="1" applyFill="1" applyBorder="1" applyAlignment="1"/>
    <xf numFmtId="0" fontId="0" fillId="3" borderId="1" xfId="0" applyFont="1" applyFill="1" applyBorder="1" applyAlignment="1"/>
    <xf numFmtId="0" fontId="0" fillId="0" borderId="6" xfId="0" applyFont="1" applyFill="1" applyBorder="1" applyAlignment="1"/>
    <xf numFmtId="0" fontId="4" fillId="9" borderId="1" xfId="0" applyFont="1" applyFill="1" applyBorder="1" applyAlignment="1">
      <alignment vertical="center"/>
    </xf>
    <xf numFmtId="0" fontId="0" fillId="0" borderId="5" xfId="0" applyFont="1" applyBorder="1" applyAlignment="1"/>
    <xf numFmtId="0" fontId="0" fillId="0" borderId="7" xfId="0" applyFont="1" applyBorder="1" applyAlignment="1"/>
    <xf numFmtId="0" fontId="0" fillId="0" borderId="0" xfId="0" applyFont="1" applyBorder="1" applyAlignment="1"/>
    <xf numFmtId="0" fontId="0" fillId="0" borderId="3" xfId="0" applyFont="1" applyBorder="1" applyAlignment="1"/>
    <xf numFmtId="0" fontId="0" fillId="0" borderId="1" xfId="0" applyFont="1" applyFill="1" applyBorder="1"/>
    <xf numFmtId="0" fontId="0" fillId="2" borderId="1" xfId="0" applyFont="1" applyFill="1" applyBorder="1"/>
    <xf numFmtId="0" fontId="0" fillId="3" borderId="1" xfId="0" applyFont="1" applyFill="1" applyBorder="1"/>
    <xf numFmtId="0" fontId="4" fillId="9" borderId="4" xfId="0" applyFont="1" applyFill="1" applyBorder="1" applyAlignment="1">
      <alignment vertical="center"/>
    </xf>
    <xf numFmtId="0" fontId="4" fillId="0" borderId="3" xfId="0" applyFont="1" applyFill="1" applyBorder="1" applyAlignment="1"/>
    <xf numFmtId="0" fontId="0" fillId="0" borderId="8" xfId="0" applyFont="1" applyFill="1" applyBorder="1" applyAlignment="1"/>
    <xf numFmtId="0" fontId="7" fillId="0" borderId="1" xfId="0" applyFont="1" applyBorder="1"/>
    <xf numFmtId="0" fontId="1" fillId="0" borderId="1" xfId="0" applyFont="1" applyBorder="1"/>
    <xf numFmtId="0" fontId="8" fillId="0" borderId="1" xfId="0" applyFont="1" applyBorder="1"/>
    <xf numFmtId="0" fontId="4" fillId="0" borderId="1" xfId="1" applyFont="1" applyBorder="1"/>
  </cellXfs>
  <cellStyles count="2">
    <cellStyle name="Hyperlink" xfId="1" builtinId="8"/>
    <cellStyle name="Normal" xfId="0" builtinId="0"/>
  </cellStyles>
  <dxfs count="12">
    <dxf>
      <fill>
        <patternFill>
          <bgColor rgb="FFFF0000"/>
        </patternFill>
      </fill>
    </dxf>
    <dxf>
      <fill>
        <patternFill>
          <bgColor rgb="FF00B0F0"/>
        </patternFill>
      </fill>
    </dxf>
    <dxf>
      <fill>
        <patternFill>
          <bgColor rgb="FF00B0F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00B0F0"/>
        </patternFill>
      </fill>
    </dxf>
    <dxf>
      <fill>
        <patternFill>
          <bgColor rgb="FFFF0000"/>
        </patternFill>
      </fill>
    </dxf>
    <dxf>
      <fill>
        <patternFill>
          <bgColor rgb="FF0070C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2ED2-F2BD-4611-B26B-1B043B06D74C}">
  <dimension ref="A1:G40"/>
  <sheetViews>
    <sheetView zoomScale="70" zoomScaleNormal="70" workbookViewId="0">
      <selection activeCell="G22" sqref="G22"/>
    </sheetView>
  </sheetViews>
  <sheetFormatPr defaultRowHeight="14.4" x14ac:dyDescent="0.3"/>
  <cols>
    <col min="1" max="1" width="16" bestFit="1" customWidth="1"/>
    <col min="4" max="4" width="10.6640625" bestFit="1" customWidth="1"/>
    <col min="5" max="5" width="56.6640625" bestFit="1" customWidth="1"/>
    <col min="6" max="6" width="114.21875" style="12" bestFit="1" customWidth="1"/>
    <col min="7" max="7" width="239.44140625" bestFit="1" customWidth="1"/>
  </cols>
  <sheetData>
    <row r="1" spans="1:7" x14ac:dyDescent="0.3">
      <c r="A1" s="2" t="s">
        <v>0</v>
      </c>
      <c r="B1" s="2" t="s">
        <v>1</v>
      </c>
      <c r="C1" s="2" t="s">
        <v>2</v>
      </c>
      <c r="D1" s="2" t="s">
        <v>3</v>
      </c>
      <c r="E1" s="2" t="s">
        <v>80</v>
      </c>
      <c r="F1" s="6" t="s">
        <v>144</v>
      </c>
      <c r="G1" s="6" t="s">
        <v>396</v>
      </c>
    </row>
    <row r="2" spans="1:7" x14ac:dyDescent="0.3">
      <c r="A2" s="6" t="s">
        <v>4</v>
      </c>
      <c r="B2" s="6" t="s">
        <v>11</v>
      </c>
      <c r="C2" s="3" t="s">
        <v>47</v>
      </c>
      <c r="D2" s="2" t="s">
        <v>79</v>
      </c>
      <c r="E2" s="58" t="s">
        <v>85</v>
      </c>
      <c r="F2" s="13" t="str">
        <f>Reference!AO2</f>
        <v>Bryan Hughes, Robert Nichols</v>
      </c>
      <c r="G2" s="61" t="str">
        <f>Reference!AZ2</f>
        <v>Trent Ashby, Travis Clardy, Jay Dean, Cole Hefner, Chris Paddie, Matt Schaefer</v>
      </c>
    </row>
    <row r="3" spans="1:7" x14ac:dyDescent="0.3">
      <c r="A3" s="6" t="s">
        <v>5</v>
      </c>
      <c r="B3" s="6" t="s">
        <v>12</v>
      </c>
      <c r="C3" s="3" t="s">
        <v>47</v>
      </c>
      <c r="D3" s="2" t="s">
        <v>79</v>
      </c>
      <c r="E3" s="2" t="s">
        <v>414</v>
      </c>
      <c r="F3" s="13" t="str">
        <f>Reference!AO3</f>
        <v>Brandon Creighton, Paul Bettencourt, Borris Miles, John Whitmire, Joan Huffman</v>
      </c>
      <c r="G3" s="61" t="str">
        <f>Reference!AZ3</f>
        <v>Briscoe Cain, Garnet Coleman, Harold Dutton Jr., Sam Harless, Dan Huberty, Lacy Hull, Ann Johnson, Jarvis Johnson, Penny Morales Shaw, Jim Murphy, Tom Oliverson, Jon Rosenthal, Valoree Swanson, Senfronia Thompson</v>
      </c>
    </row>
    <row r="4" spans="1:7" x14ac:dyDescent="0.3">
      <c r="A4" s="6" t="s">
        <v>6</v>
      </c>
      <c r="B4" s="6" t="s">
        <v>13</v>
      </c>
      <c r="C4" s="3" t="s">
        <v>47</v>
      </c>
      <c r="D4" s="2" t="s">
        <v>79</v>
      </c>
      <c r="E4" s="2" t="s">
        <v>82</v>
      </c>
      <c r="F4" s="13" t="str">
        <f>Reference!AO4</f>
        <v>Angela Paxton, Drew Springer</v>
      </c>
      <c r="G4" s="61" t="str">
        <f>Reference!AZ4</f>
        <v>Justin Holland, Jeff Leach, Candy Noble, Scott Sanford, Matt Shaheen</v>
      </c>
    </row>
    <row r="5" spans="1:7" x14ac:dyDescent="0.3">
      <c r="A5" s="6" t="s">
        <v>7</v>
      </c>
      <c r="B5" s="6" t="s">
        <v>14</v>
      </c>
      <c r="C5" s="3" t="s">
        <v>47</v>
      </c>
      <c r="D5" s="5" t="s">
        <v>78</v>
      </c>
      <c r="E5" s="2" t="s">
        <v>405</v>
      </c>
      <c r="F5" s="13" t="str">
        <f>Reference!AO5</f>
        <v>Bryan Hughes, Drew Springer</v>
      </c>
      <c r="G5" s="61" t="str">
        <f>Reference!AZ5</f>
        <v>Jay Dean, Cole Hefner, Candy Noble, Chris Paddie, Scott Sanford, Bryan Slaton, Reggie Smith, Gary VanDeaver</v>
      </c>
    </row>
    <row r="6" spans="1:7" x14ac:dyDescent="0.3">
      <c r="A6" s="6" t="s">
        <v>8</v>
      </c>
      <c r="B6" s="6" t="s">
        <v>15</v>
      </c>
      <c r="C6" s="3" t="s">
        <v>47</v>
      </c>
      <c r="D6" s="2" t="s">
        <v>79</v>
      </c>
      <c r="E6" s="2" t="s">
        <v>82</v>
      </c>
      <c r="F6" s="13" t="str">
        <f>Reference!AO6</f>
        <v>Bob Hall, Robert Nichols, Nathan Johnson</v>
      </c>
      <c r="G6" s="61" t="str">
        <f>Reference!AZ6</f>
        <v>Keith Bell, Rhetta Bowers, Angie Chen Button, Travis Clardy, Jasmine Crockett, Jake Ellzey, Cody Harris, Cole Hefner, Justin Holland, Morgan Meyer, Victoria Neave, Toni Rose, Carl Sherman, Bryan Slaton, John Turner</v>
      </c>
    </row>
    <row r="7" spans="1:7" x14ac:dyDescent="0.3">
      <c r="A7" s="6" t="s">
        <v>9</v>
      </c>
      <c r="B7" s="6" t="s">
        <v>16</v>
      </c>
      <c r="C7" s="2" t="s">
        <v>398</v>
      </c>
      <c r="D7" s="2" t="s">
        <v>398</v>
      </c>
      <c r="E7" s="2"/>
      <c r="F7" s="13" t="str">
        <f>Reference!AO7</f>
        <v>Kelly Hancock, Beverly Powell, Brian Birdwell, Royce West</v>
      </c>
      <c r="G7" s="61" t="str">
        <f>Reference!AZ7</f>
        <v>Jeff Cason, Nicole Collier, David Cook, Jake Ellzey, Craig Goldman, Cody Harris, Matt Krause, Ramon Romero Jr., Chris Turner</v>
      </c>
    </row>
    <row r="8" spans="1:7" x14ac:dyDescent="0.3">
      <c r="A8" s="6" t="s">
        <v>10</v>
      </c>
      <c r="B8" s="6" t="s">
        <v>17</v>
      </c>
      <c r="C8" s="4" t="s">
        <v>48</v>
      </c>
      <c r="D8" s="2" t="s">
        <v>79</v>
      </c>
      <c r="E8" s="2" t="s">
        <v>81</v>
      </c>
      <c r="F8" s="13" t="str">
        <f>Reference!AO8</f>
        <v>Paul Bettencourt, Borris Miles, Joan Huffman</v>
      </c>
      <c r="G8" s="61" t="str">
        <f>Reference!AZ8</f>
        <v>Alma Allen, Lacy Hull, Ann Johnson, Jim Murphy, Tom Oliverson, Jon Rosenthal, Mike Schofield, Shawn Thierry, Hubert Vo, Gene Wu</v>
      </c>
    </row>
    <row r="9" spans="1:7" x14ac:dyDescent="0.3">
      <c r="A9" s="6" t="s">
        <v>49</v>
      </c>
      <c r="B9" s="6" t="s">
        <v>18</v>
      </c>
      <c r="C9" s="3" t="s">
        <v>47</v>
      </c>
      <c r="D9" s="2" t="s">
        <v>79</v>
      </c>
      <c r="E9" s="59" t="s">
        <v>83</v>
      </c>
      <c r="F9" s="13" t="str">
        <f>Reference!AO9</f>
        <v>Charles Schwertner, Paul Bettencourt</v>
      </c>
      <c r="G9" s="61" t="str">
        <f>Reference!AZ9</f>
        <v>Trent Ashby, Ernest Bailes, Cecil Bell Jr., Sam Harless, Ben Leman, Tom Oliverson, Steve Toth, Valoree Swanson</v>
      </c>
    </row>
    <row r="10" spans="1:7" x14ac:dyDescent="0.3">
      <c r="A10" s="6" t="s">
        <v>50</v>
      </c>
      <c r="B10" s="6" t="s">
        <v>19</v>
      </c>
      <c r="C10" s="4" t="s">
        <v>48</v>
      </c>
      <c r="D10" s="2" t="s">
        <v>79</v>
      </c>
      <c r="E10" s="2" t="s">
        <v>403</v>
      </c>
      <c r="F10" s="13" t="str">
        <f>Reference!AO10</f>
        <v>Carol Alvarado, Borris Miles, Joan Huffman</v>
      </c>
      <c r="G10" s="61" t="str">
        <f>Reference!AZ10</f>
        <v>Alma Allen, Garnet Coleman, Gary Gates, Jacey Jetton, Ann Johnson, Ron Reynolds, Shawn Thierry, Tony Tinderholt, Gene Wu, Hubert Vo</v>
      </c>
    </row>
    <row r="11" spans="1:7" x14ac:dyDescent="0.3">
      <c r="A11" s="6" t="s">
        <v>51</v>
      </c>
      <c r="B11" s="6" t="s">
        <v>20</v>
      </c>
      <c r="C11" s="3" t="s">
        <v>47</v>
      </c>
      <c r="D11" s="2" t="s">
        <v>79</v>
      </c>
      <c r="E11" s="2" t="s">
        <v>402</v>
      </c>
      <c r="F11" s="13" t="str">
        <f>Reference!AO11</f>
        <v>Paul Bettencourt, Sarah Eckhardt, Joan Huffman, Lois Kolkhorst</v>
      </c>
      <c r="G11" s="61" t="str">
        <f>Reference!AZ11</f>
        <v>Cecil Bell Jr., Sheryl Cole, John Cyrier, Vikki Goodwin, Gina Hinojosa, Donna Howard, Celia Israel, Ben Leman, Eddie Rodriguez, Tom Oliverson, Mike Schofield, Valoree Swanson</v>
      </c>
    </row>
    <row r="12" spans="1:7" x14ac:dyDescent="0.3">
      <c r="A12" s="6" t="s">
        <v>52</v>
      </c>
      <c r="B12" s="6" t="s">
        <v>21</v>
      </c>
      <c r="C12" s="3" t="s">
        <v>47</v>
      </c>
      <c r="D12" s="5" t="s">
        <v>78</v>
      </c>
      <c r="E12" s="2" t="s">
        <v>86</v>
      </c>
      <c r="F12" s="13" t="str">
        <f>Reference!AO12</f>
        <v>Brian Birdwell, Dawn Buckingham, Charles Perry, Drew Springer, Kel Seliger</v>
      </c>
      <c r="G12" s="61" t="str">
        <f>Reference!AZ12</f>
        <v>Dustin Burrows, Tom Craddick, Drew Darby, Brooks Landgraf, Andrew Murr, Glenn Rogers, Shelby Slawson</v>
      </c>
    </row>
    <row r="13" spans="1:7" x14ac:dyDescent="0.3">
      <c r="A13" s="6" t="s">
        <v>53</v>
      </c>
      <c r="B13" s="6" t="s">
        <v>22</v>
      </c>
      <c r="C13" s="3" t="s">
        <v>47</v>
      </c>
      <c r="D13" s="2" t="s">
        <v>79</v>
      </c>
      <c r="E13" s="59" t="s">
        <v>84</v>
      </c>
      <c r="F13" s="13" t="str">
        <f>Reference!AO13</f>
        <v>Kelly Hancock, Beverly Powell, Jane Nelson, Drew Springer</v>
      </c>
      <c r="G13" s="61" t="str">
        <f>Reference!AZ13</f>
        <v>Giovanni Capriglione, Jeff Cason, Nicole Collier, David Cook, Charlie Geren, Craig Goldman, Phil King, Stephanie Klick, Matt Krause, Ramon Romero Jr.</v>
      </c>
    </row>
    <row r="14" spans="1:7" x14ac:dyDescent="0.3">
      <c r="A14" s="6" t="s">
        <v>54</v>
      </c>
      <c r="B14" s="6" t="s">
        <v>23</v>
      </c>
      <c r="C14" s="3" t="s">
        <v>47</v>
      </c>
      <c r="D14" s="5" t="s">
        <v>78</v>
      </c>
      <c r="E14" s="2" t="s">
        <v>87</v>
      </c>
      <c r="F14" s="13" t="str">
        <f>Reference!AO14</f>
        <v>Charles Perry, Drew Springer, Kel Seliger</v>
      </c>
      <c r="G14" s="61" t="str">
        <f>Reference!AZ14</f>
        <v>James Frank, Ken King, Phil King, Four Price, John T. Smithee, David Spiller</v>
      </c>
    </row>
    <row r="15" spans="1:7" x14ac:dyDescent="0.3">
      <c r="A15" s="6" t="s">
        <v>55</v>
      </c>
      <c r="B15" s="6" t="s">
        <v>24</v>
      </c>
      <c r="C15" s="3" t="s">
        <v>47</v>
      </c>
      <c r="D15" s="2" t="s">
        <v>79</v>
      </c>
      <c r="E15" s="2" t="s">
        <v>412</v>
      </c>
      <c r="F15" s="13" t="str">
        <f>Reference!AO15</f>
        <v>Brandon Creighton, Larry Taylor, Joan Huffman</v>
      </c>
      <c r="G15" s="61" t="str">
        <f>Reference!AZ15</f>
        <v>Greg Bonnen, Joe Deshotel, Mayes Middleton, Dade Phelan, Ed Thompson, Cody Vasut</v>
      </c>
    </row>
    <row r="16" spans="1:7" x14ac:dyDescent="0.3">
      <c r="A16" s="6" t="s">
        <v>56</v>
      </c>
      <c r="B16" s="6" t="s">
        <v>25</v>
      </c>
      <c r="C16" s="4" t="s">
        <v>48</v>
      </c>
      <c r="D16" s="2" t="s">
        <v>79</v>
      </c>
      <c r="E16" s="2" t="s">
        <v>88</v>
      </c>
      <c r="F16" s="13" t="str">
        <f>Reference!AO16</f>
        <v>Juan Hinojosa, Judith Zaffirini, Donna Campbell, Eddie Lucio Jr</v>
      </c>
      <c r="G16" s="61" t="str">
        <f>Reference!AZ16</f>
        <v>Terry Canales, John Cyrier, Robert Guerra, Ryan Guillen, John Kuempel, Oscar Longoria, Armando Martinez, Sergio Muñoz</v>
      </c>
    </row>
    <row r="17" spans="1:7" x14ac:dyDescent="0.3">
      <c r="A17" s="6" t="s">
        <v>57</v>
      </c>
      <c r="B17" s="6" t="s">
        <v>26</v>
      </c>
      <c r="C17" s="4" t="s">
        <v>48</v>
      </c>
      <c r="D17" s="2" t="s">
        <v>79</v>
      </c>
      <c r="E17" s="2" t="s">
        <v>413</v>
      </c>
      <c r="F17" s="13" t="str">
        <f>Reference!AO17</f>
        <v>Cesar Blanco</v>
      </c>
      <c r="G17" s="61" t="str">
        <f>Reference!AZ17</f>
        <v xml:space="preserve">Art Fierro, Mary González, Joe Moody, Claudia Ordaz Perez, Evelina Ortega, </v>
      </c>
    </row>
    <row r="18" spans="1:7" x14ac:dyDescent="0.3">
      <c r="A18" s="6" t="s">
        <v>58</v>
      </c>
      <c r="B18" s="6" t="s">
        <v>27</v>
      </c>
      <c r="C18" s="3" t="s">
        <v>47</v>
      </c>
      <c r="D18" s="6" t="s">
        <v>79</v>
      </c>
      <c r="E18" s="2" t="s">
        <v>404</v>
      </c>
      <c r="F18" s="13" t="str">
        <f>Reference!AO18</f>
        <v>Charles Schwertner, Sarah Eckhardt, Lois Kolkhorst, Brian Birdwell</v>
      </c>
      <c r="G18" s="61" t="str">
        <f>Reference!AZ18</f>
        <v>Charles Anderson, Trent Ashby, Sheryl Cole, John Cyrier, Cody Harris, Gina Hinojosa, Celia Israel, Kyle Kacal, Ben Leman, John N. Raney, Terry Wilson</v>
      </c>
    </row>
    <row r="19" spans="1:7" x14ac:dyDescent="0.3">
      <c r="A19" s="6" t="s">
        <v>59</v>
      </c>
      <c r="B19" s="6" t="s">
        <v>28</v>
      </c>
      <c r="C19" s="4" t="s">
        <v>48</v>
      </c>
      <c r="D19" s="6" t="s">
        <v>79</v>
      </c>
      <c r="E19" s="2" t="s">
        <v>89</v>
      </c>
      <c r="F19" s="13" t="str">
        <f>Reference!AO19</f>
        <v>Carol Alvarado, Paul Bettencourt, Borris Miles, John Whitmire</v>
      </c>
      <c r="G19" s="61" t="str">
        <f>Reference!AZ19</f>
        <v>Garnet Coleman, Harold Dutton Jr., Sam Harless, Ana Hernandez, Dan Huberty, Lacy Hull, Ann Johnson, Jarvis Johnson, Christina Morales, Penny Morales Shaw, Valoree Swanson, Shawn Thierry, Senfronia Thompson, Armando Walle</v>
      </c>
    </row>
    <row r="20" spans="1:7" x14ac:dyDescent="0.3">
      <c r="A20" s="6" t="s">
        <v>60</v>
      </c>
      <c r="B20" s="6" t="s">
        <v>29</v>
      </c>
      <c r="C20" s="3" t="s">
        <v>47</v>
      </c>
      <c r="D20" s="2" t="s">
        <v>79</v>
      </c>
      <c r="E20" s="2" t="s">
        <v>83</v>
      </c>
      <c r="F20" s="13" t="str">
        <f>Reference!AO20</f>
        <v>Dawn Buckingham, Charles Perry, Drew Springer, Kel Seliger</v>
      </c>
      <c r="G20" s="61" t="str">
        <f>Reference!AZ20</f>
        <v>Dustin Burrows, Drew Darby, John Frullo, Ken King, Stan Lambert, Glenn Rogers, John T. Smithee, David Spiller</v>
      </c>
    </row>
    <row r="21" spans="1:7" x14ac:dyDescent="0.3">
      <c r="A21" s="6" t="s">
        <v>61</v>
      </c>
      <c r="B21" s="6" t="s">
        <v>30</v>
      </c>
      <c r="C21" s="4" t="s">
        <v>48</v>
      </c>
      <c r="D21" s="2" t="s">
        <v>79</v>
      </c>
      <c r="E21" s="2" t="s">
        <v>407</v>
      </c>
      <c r="F21" s="13" t="str">
        <f>Reference!AO21</f>
        <v>Roland Gutierrez, Dawn Buckingham, Jose Menendez</v>
      </c>
      <c r="G21" s="61" t="str">
        <f>Reference!AZ21</f>
        <v>Steve Allison, Diego Bernal, Elizabeth Campos, Philip Cortez, Lyle Larson, Ray Lopez, Trey Martinez Fischer, Ina Minjarez, Leo Pacheco</v>
      </c>
    </row>
    <row r="22" spans="1:7" x14ac:dyDescent="0.3">
      <c r="A22" s="6" t="s">
        <v>62</v>
      </c>
      <c r="B22" s="6" t="s">
        <v>31</v>
      </c>
      <c r="C22" s="3" t="s">
        <v>47</v>
      </c>
      <c r="D22" s="2" t="s">
        <v>79</v>
      </c>
      <c r="E22" s="2" t="s">
        <v>408</v>
      </c>
      <c r="F22" s="13" t="str">
        <f>Reference!AO22</f>
        <v>Sarah Eckhardt, Roland Gutierrez, Judith Zaffirini, Dawn Buckingham, Donna Campbell, Jose Menendez</v>
      </c>
      <c r="G22" s="61" t="str">
        <f>Reference!AZ22</f>
        <v>Steve Allison, Diego Bernal, Kyle Biedermann, Barbara Gervin-Hawkins, Vikki Goodwin, Gina Hinojosa, Donna Howard, Lyle Larson, Trey Martinez Fischer, Andrew Murr, Leo Pacheco, Eddie Rodriguez, Erin Zwiener</v>
      </c>
    </row>
    <row r="23" spans="1:7" x14ac:dyDescent="0.3">
      <c r="A23" s="6" t="s">
        <v>63</v>
      </c>
      <c r="B23" s="6" t="s">
        <v>32</v>
      </c>
      <c r="C23" s="3" t="s">
        <v>47</v>
      </c>
      <c r="D23" s="5" t="s">
        <v>78</v>
      </c>
      <c r="E23" s="2" t="s">
        <v>90</v>
      </c>
      <c r="F23" s="13" t="str">
        <f>Reference!AO23</f>
        <v>Carol Alvarado, Larry Taylor, Borris Miles, Joan Huffman, Lois Kolkhorst</v>
      </c>
      <c r="G23" s="61" t="str">
        <f>Reference!AZ23</f>
        <v>Alma Allen, Gary Gates, Jacey Jetton, Christina Morales, Dennis Paul, Ron Reynolds, Phil Stephenson, Ed Thompson, Cody Vasut</v>
      </c>
    </row>
    <row r="24" spans="1:7" x14ac:dyDescent="0.3">
      <c r="A24" s="6" t="s">
        <v>64</v>
      </c>
      <c r="B24" s="6" t="s">
        <v>33</v>
      </c>
      <c r="C24" s="3" t="s">
        <v>47</v>
      </c>
      <c r="D24" s="5" t="s">
        <v>78</v>
      </c>
      <c r="E24" s="2" t="s">
        <v>84</v>
      </c>
      <c r="F24" s="13" t="str">
        <f>Reference!AO24</f>
        <v>Roland Gutierrez, Judith Zaffirini, Dawn Buckingham, Donna Campbell, Jose Menendez, Charles Perry, Cesar Blanco, Kel Seliger</v>
      </c>
      <c r="G24" s="61" t="str">
        <f>Reference!AZ24</f>
        <v>Elizabeth Campos, Philip Cortez, Tom Craddick, Drew Darby, Barbara Gervin-Hawkins, Mary González, Ryan Guillen, Tracy King, Brooks Landgraf, Lyle Larson, Ina Minjarez, Eddie Morales, Andrew Murr, Claudia Ordaz Perez, Leo Pacheco</v>
      </c>
    </row>
    <row r="25" spans="1:7" x14ac:dyDescent="0.3">
      <c r="A25" s="6" t="s">
        <v>65</v>
      </c>
      <c r="B25" s="6" t="s">
        <v>34</v>
      </c>
      <c r="C25" s="3" t="s">
        <v>47</v>
      </c>
      <c r="D25" s="5" t="s">
        <v>78</v>
      </c>
      <c r="E25" s="2" t="s">
        <v>415</v>
      </c>
      <c r="F25" s="13" t="str">
        <f>Reference!AO25</f>
        <v>Kelly Hancock, Beverly Powell, Jane Nelson, Nathan Johnson</v>
      </c>
      <c r="G25" s="61" t="str">
        <f>Reference!AZ25</f>
        <v>Giovanni Capriglione, Jeff Cason, Nicole Collier, Julie Johnson, Stephanie Klick, Matt Krause, Morgan Meyer, Terry Meza, Tan Parker, Jared Patterson, Ana-Maria Ramos, John Turner, Rafael Anchia, Michelle Beckley</v>
      </c>
    </row>
    <row r="26" spans="1:7" x14ac:dyDescent="0.3">
      <c r="A26" s="6" t="s">
        <v>66</v>
      </c>
      <c r="B26" s="6" t="s">
        <v>35</v>
      </c>
      <c r="C26" s="3" t="s">
        <v>47</v>
      </c>
      <c r="D26" s="2" t="s">
        <v>79</v>
      </c>
      <c r="E26" s="2" t="s">
        <v>411</v>
      </c>
      <c r="F26" s="13" t="str">
        <f>Reference!AO26</f>
        <v>Beverly Powell, Sarah Eckhardt, Brian Birdwell, Dawn Buckingham, Donna Campbell, Drew Springer</v>
      </c>
      <c r="G26" s="61" t="str">
        <f>Reference!AZ26</f>
        <v>Sheryl Cole, David Cook, Vikki Goodwin, Cody Harris, Gina Hinojosa, Donna Howard, Eddie Rodriguez, Shelby Slawson, Terry Wilson, Erin Zwiener, Brad Buckley, DeWayne Burns</v>
      </c>
    </row>
    <row r="27" spans="1:7" x14ac:dyDescent="0.3">
      <c r="A27" s="6" t="s">
        <v>67</v>
      </c>
      <c r="B27" s="6" t="s">
        <v>36</v>
      </c>
      <c r="C27" s="3" t="s">
        <v>47</v>
      </c>
      <c r="D27" s="2" t="s">
        <v>79</v>
      </c>
      <c r="E27" s="2" t="s">
        <v>91</v>
      </c>
      <c r="F27" s="13" t="str">
        <f>Reference!AO27</f>
        <v>Kelly Hancock, Jane Nelson, Nathan Johnson, Drew Springer</v>
      </c>
      <c r="G27" s="61" t="str">
        <f>Reference!AZ27</f>
        <v>Julie Johnson, Stephanie Klick, Matt Krause, Tan Parker, Lynn Stucky, Jared Patterson, Michelle Beckley, Giovanni Capriglione</v>
      </c>
    </row>
    <row r="28" spans="1:7" x14ac:dyDescent="0.3">
      <c r="A28" s="6" t="s">
        <v>68</v>
      </c>
      <c r="B28" s="6" t="s">
        <v>37</v>
      </c>
      <c r="C28" s="3" t="s">
        <v>47</v>
      </c>
      <c r="D28" s="2" t="s">
        <v>79</v>
      </c>
      <c r="E28" s="2" t="s">
        <v>409</v>
      </c>
      <c r="F28" s="13" t="str">
        <f>Reference!AO28</f>
        <v>Sarah Eckhardt, Sarah Eckhardt, Lois Kolkhorst, Juan Hinojosa, Judith Zaffirini</v>
      </c>
      <c r="G28" s="61" t="str">
        <f>Reference!AZ28</f>
        <v>Todd Ames Hunter, Ben Leman, J. M. Lozano, Geanie Morrison, Phil Stephenson, Cody Vasut, John Cyrier, Abel Herrero</v>
      </c>
    </row>
    <row r="29" spans="1:7" x14ac:dyDescent="0.3">
      <c r="A29" s="6" t="s">
        <v>69</v>
      </c>
      <c r="B29" s="6" t="s">
        <v>38</v>
      </c>
      <c r="C29" s="4" t="s">
        <v>48</v>
      </c>
      <c r="D29" s="2" t="s">
        <v>79</v>
      </c>
      <c r="E29" s="2" t="s">
        <v>84</v>
      </c>
      <c r="F29" s="13" t="str">
        <f>Reference!AO29</f>
        <v>Roland Gutierrez, Juan Hinojosa, Judith Zaffirini, Donna Campbell</v>
      </c>
      <c r="G29" s="61" t="str">
        <f>Reference!AZ29</f>
        <v>Robert Guerra, Ryan Guillen, Tracy King, John Kuempel, Oscar Longoria, Sergio Muñoz, Leo Pacheco, Richard Raymond, Elizabeth Campos, Barbara Gervin-Hawkins</v>
      </c>
    </row>
    <row r="30" spans="1:7" x14ac:dyDescent="0.3">
      <c r="A30" s="6" t="s">
        <v>70</v>
      </c>
      <c r="B30" s="6" t="s">
        <v>39</v>
      </c>
      <c r="C30" s="4" t="s">
        <v>48</v>
      </c>
      <c r="D30" s="2" t="s">
        <v>79</v>
      </c>
      <c r="E30" s="2" t="s">
        <v>92</v>
      </c>
      <c r="F30" s="13" t="str">
        <f>Reference!AO30</f>
        <v>Carol Alvarado, John Whitmire</v>
      </c>
      <c r="G30" s="61" t="str">
        <f>Reference!AZ30</f>
        <v>Armando Walle, Senfronia Thompson, Harold Dutton Jr., Ana Hernandez, Mary Ann Perez, Christina Morales, Penny Morales Shaw, Alma Allen, Garnet Coleman</v>
      </c>
    </row>
    <row r="31" spans="1:7" x14ac:dyDescent="0.3">
      <c r="A31" s="6" t="s">
        <v>71</v>
      </c>
      <c r="B31" s="6" t="s">
        <v>40</v>
      </c>
      <c r="C31" s="4" t="s">
        <v>48</v>
      </c>
      <c r="D31" s="2" t="s">
        <v>79</v>
      </c>
      <c r="E31" s="2" t="s">
        <v>401</v>
      </c>
      <c r="F31" s="13" t="str">
        <f>Reference!AO31</f>
        <v>Bob Hall, Kelly Hancock, Nathan Johnson, Royce West</v>
      </c>
      <c r="G31" s="61" t="str">
        <f>Reference!AZ31</f>
        <v>Jasmine Crockett, Yvonne Davis, Jessica González, Morgan Meyer, Terry Meza, Victoria Neave, Toni Rose, Carl Sherman, Rafael Anchia, Rhetta Bowers</v>
      </c>
    </row>
    <row r="32" spans="1:7" x14ac:dyDescent="0.3">
      <c r="A32" s="6" t="s">
        <v>72</v>
      </c>
      <c r="B32" s="6" t="s">
        <v>41</v>
      </c>
      <c r="C32" s="3" t="s">
        <v>47</v>
      </c>
      <c r="D32" s="2" t="s">
        <v>79</v>
      </c>
      <c r="E32" s="2" t="s">
        <v>84</v>
      </c>
      <c r="F32" s="13" t="str">
        <f>Reference!AO32</f>
        <v>Charles Schwertner, Dawn Buckingham</v>
      </c>
      <c r="G32" s="61" t="str">
        <f>Reference!AZ32</f>
        <v>Hugh Shine, James Talarico, Terry Wilson, Brad Buckley, John Bucy III</v>
      </c>
    </row>
    <row r="33" spans="1:7" x14ac:dyDescent="0.3">
      <c r="A33" s="6" t="s">
        <v>73</v>
      </c>
      <c r="B33" s="6" t="s">
        <v>42</v>
      </c>
      <c r="C33" s="4" t="s">
        <v>48</v>
      </c>
      <c r="D33" s="2" t="s">
        <v>79</v>
      </c>
      <c r="E33" s="2" t="s">
        <v>93</v>
      </c>
      <c r="F33" s="13" t="str">
        <f>Reference!AO33</f>
        <v>Angela Paxton, Nathan Johnson, Royce West, Drew Springer</v>
      </c>
      <c r="G33" s="61" t="str">
        <f>Reference!AZ33</f>
        <v>Angie Chen Button, Jasmine Crockett, Morgan Meyer, Victoria Neave, Candy Noble, Ana-Maria Ramos, John Turner, Rafael Anchia, Rhetta Bowers</v>
      </c>
    </row>
    <row r="34" spans="1:7" x14ac:dyDescent="0.3">
      <c r="A34" s="6" t="s">
        <v>74</v>
      </c>
      <c r="B34" s="6" t="s">
        <v>43</v>
      </c>
      <c r="C34" s="4" t="s">
        <v>48</v>
      </c>
      <c r="D34" s="2" t="s">
        <v>79</v>
      </c>
      <c r="E34" s="2" t="s">
        <v>410</v>
      </c>
      <c r="F34" s="13" t="str">
        <f>Reference!AO34</f>
        <v>Kelly Hancock, Beverly Powell, Nathan Johnson, Royce West</v>
      </c>
      <c r="G34" s="61" t="str">
        <f>Reference!AZ34</f>
        <v>Nicole Collier, Jasmine Crockett, Yvonne Davis, Charlie Geren, Craig Goldman, Jessica González, Stephanie Klick, Matt Krause, Terry Meza, Ramon Romero Jr., Toni Rose, Tony Tinderholt, Chris Turner, Rafael Anchia, Jeff Cason</v>
      </c>
    </row>
    <row r="35" spans="1:7" x14ac:dyDescent="0.3">
      <c r="A35" s="6" t="s">
        <v>75</v>
      </c>
      <c r="B35" s="6" t="s">
        <v>44</v>
      </c>
      <c r="C35" s="4" t="s">
        <v>48</v>
      </c>
      <c r="D35" s="2" t="s">
        <v>79</v>
      </c>
      <c r="E35" s="2" t="s">
        <v>94</v>
      </c>
      <c r="F35" s="13" t="str">
        <f>Reference!AO35</f>
        <v>Lois Kolkhorst, Juan Hinojosa, Judith Zaffirini, Eddie Lucio Jr</v>
      </c>
      <c r="G35" s="61" t="str">
        <f>Reference!AZ35</f>
        <v>Ryan Guillen, Oscar Longoria, J. M. Lozano, Eddie Lucio III, Armando Martinez, Geanie Morrison, Sergio Muñoz, John Cyrier, Alex Dominguez</v>
      </c>
    </row>
    <row r="36" spans="1:7" x14ac:dyDescent="0.3">
      <c r="A36" s="6" t="s">
        <v>76</v>
      </c>
      <c r="B36" s="6" t="s">
        <v>45</v>
      </c>
      <c r="C36" s="4" t="s">
        <v>48</v>
      </c>
      <c r="D36" s="2" t="s">
        <v>79</v>
      </c>
      <c r="E36" s="2" t="s">
        <v>406</v>
      </c>
      <c r="F36" s="13" t="str">
        <f>Reference!AO36</f>
        <v>Sarah Eckhardt, Roland Gutierrez, Judith Zaffirini, Donna Campbell, Jose Menendez</v>
      </c>
      <c r="G36" s="61" t="str">
        <f>Reference!AZ36</f>
        <v>Kyle Biedermann, Elizabeth Campos, Sheryl Cole, John Cyrier, Barbara Gervin-Hawkins, Vikki Goodwin, Gina Hinojosa, Donna Howard, Celia Israel, John Kuempel, Ray Lopez, Trey Martinez Fischer, Leo Pacheco, Eddie Rodriguez, Erin Zwiener, Steve Allison, Diego Bernal</v>
      </c>
    </row>
    <row r="37" spans="1:7" x14ac:dyDescent="0.3">
      <c r="A37" s="6" t="s">
        <v>77</v>
      </c>
      <c r="B37" s="6" t="s">
        <v>46</v>
      </c>
      <c r="C37" s="3" t="s">
        <v>47</v>
      </c>
      <c r="D37" s="2" t="s">
        <v>79</v>
      </c>
      <c r="E37" s="2" t="s">
        <v>95</v>
      </c>
      <c r="F37" s="13" t="str">
        <f>Reference!AO37</f>
        <v>Bob Hall, Robert Nichols, Brandon Creighton, Carol Alvarado, Larry Taylor, John Whitmire</v>
      </c>
      <c r="G37" s="61" t="str">
        <f>Reference!AZ37</f>
        <v>Harold Dutton Jr., Ana Hernandez, Mayes Middleton, Christina Morales, Dennis Paul, Mary Ann Perez, Dade Phelan, James White, Ernest Bailes, Briscoe Cain</v>
      </c>
    </row>
    <row r="38" spans="1:7" x14ac:dyDescent="0.3">
      <c r="A38" s="6" t="s">
        <v>399</v>
      </c>
      <c r="B38" s="6" t="s">
        <v>145</v>
      </c>
      <c r="C38" s="2"/>
      <c r="D38" s="2"/>
      <c r="E38" s="2"/>
      <c r="F38" s="6"/>
      <c r="G38" s="61" t="str">
        <f>Reference!AZ38</f>
        <v xml:space="preserve">, </v>
      </c>
    </row>
    <row r="39" spans="1:7" x14ac:dyDescent="0.3">
      <c r="A39" s="6" t="s">
        <v>399</v>
      </c>
      <c r="B39" s="6" t="s">
        <v>146</v>
      </c>
      <c r="C39" s="2"/>
      <c r="D39" s="2"/>
      <c r="E39" s="2"/>
      <c r="F39" s="6"/>
      <c r="G39" s="61" t="str">
        <f>Reference!AZ39</f>
        <v xml:space="preserve">, </v>
      </c>
    </row>
    <row r="40" spans="1:7" x14ac:dyDescent="0.3">
      <c r="E40" s="11" t="s">
        <v>400</v>
      </c>
    </row>
  </sheetData>
  <phoneticPr fontId="2" type="noConversion"/>
  <conditionalFormatting sqref="D1:D1048576">
    <cfRule type="iconSet" priority="7">
      <iconSet iconSet="3Symbols2">
        <cfvo type="percent" val="0"/>
        <cfvo type="percent" val="33"/>
        <cfvo type="percent" val="67"/>
      </iconSet>
    </cfRule>
  </conditionalFormatting>
  <conditionalFormatting sqref="D2:D37">
    <cfRule type="containsText" dxfId="11" priority="1" operator="containsText" text="Y">
      <formula>NOT(ISERROR(SEARCH("Y",D2)))</formula>
    </cfRule>
    <cfRule type="iconSet" priority="6">
      <iconSet iconSet="3Symbols2">
        <cfvo type="percent" val="0"/>
        <cfvo type="percent" val="33"/>
        <cfvo type="percent" val="67"/>
      </iconSet>
    </cfRule>
  </conditionalFormatting>
  <conditionalFormatting sqref="C2:C37">
    <cfRule type="containsText" dxfId="10" priority="2" operator="containsText" text="D">
      <formula>NOT(ISERROR(SEARCH("D",C2)))</formula>
    </cfRule>
    <cfRule type="containsText" dxfId="9" priority="3" operator="containsText" text="D">
      <formula>NOT(ISERROR(SEARCH("D",C2)))</formula>
    </cfRule>
    <cfRule type="containsText" dxfId="8" priority="4" operator="containsText" text="R">
      <formula>NOT(ISERROR(SEARCH("R",C2)))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86C6-BCF3-4424-BA99-EB2F44619975}">
  <dimension ref="A1:O33"/>
  <sheetViews>
    <sheetView tabSelected="1" zoomScale="85" zoomScaleNormal="85" workbookViewId="0">
      <selection activeCell="D17" sqref="D17"/>
    </sheetView>
  </sheetViews>
  <sheetFormatPr defaultRowHeight="14.4" x14ac:dyDescent="0.3"/>
  <cols>
    <col min="1" max="1" width="16.77734375" bestFit="1" customWidth="1"/>
    <col min="5" max="5" width="114.77734375" customWidth="1"/>
    <col min="6" max="15" width="15.88671875" customWidth="1"/>
    <col min="16" max="16" width="11.44140625" bestFit="1" customWidth="1"/>
    <col min="17" max="17" width="11" bestFit="1" customWidth="1"/>
    <col min="18" max="18" width="13.21875" bestFit="1" customWidth="1"/>
    <col min="19" max="19" width="18.5546875" customWidth="1"/>
    <col min="20" max="20" width="16.77734375" customWidth="1"/>
  </cols>
  <sheetData>
    <row r="1" spans="1:15" x14ac:dyDescent="0.3">
      <c r="A1" s="2" t="s">
        <v>0</v>
      </c>
      <c r="B1" s="2" t="s">
        <v>1</v>
      </c>
      <c r="C1" s="2" t="s">
        <v>2</v>
      </c>
      <c r="D1" s="6" t="s">
        <v>317</v>
      </c>
      <c r="E1" s="2" t="s">
        <v>397</v>
      </c>
      <c r="F1" s="6" t="s">
        <v>127</v>
      </c>
      <c r="G1" s="6" t="s">
        <v>128</v>
      </c>
      <c r="H1" s="6" t="s">
        <v>129</v>
      </c>
      <c r="I1" s="6" t="s">
        <v>130</v>
      </c>
      <c r="J1" s="6" t="s">
        <v>131</v>
      </c>
      <c r="K1" s="6" t="s">
        <v>132</v>
      </c>
      <c r="L1" s="6" t="s">
        <v>133</v>
      </c>
      <c r="M1" s="6" t="s">
        <v>134</v>
      </c>
      <c r="N1" s="6" t="s">
        <v>135</v>
      </c>
      <c r="O1" s="6" t="s">
        <v>136</v>
      </c>
    </row>
    <row r="2" spans="1:15" x14ac:dyDescent="0.3">
      <c r="A2" s="6" t="s">
        <v>96</v>
      </c>
      <c r="B2" s="6" t="s">
        <v>11</v>
      </c>
      <c r="C2" s="3" t="s">
        <v>47</v>
      </c>
      <c r="D2" s="6" t="s">
        <v>79</v>
      </c>
      <c r="E2" s="2" t="str">
        <f>Reference!AO40</f>
        <v>Louie Gohmert, Pat Fallon</v>
      </c>
      <c r="F2" s="2"/>
      <c r="G2" s="3"/>
      <c r="H2" s="3"/>
      <c r="I2" s="9"/>
      <c r="J2" s="2"/>
      <c r="K2" s="2"/>
      <c r="L2" s="2"/>
      <c r="M2" s="3"/>
      <c r="N2" s="2"/>
      <c r="O2" s="2"/>
    </row>
    <row r="3" spans="1:15" x14ac:dyDescent="0.3">
      <c r="A3" s="6" t="s">
        <v>97</v>
      </c>
      <c r="B3" s="6" t="s">
        <v>12</v>
      </c>
      <c r="C3" s="3" t="s">
        <v>47</v>
      </c>
      <c r="D3" s="6" t="s">
        <v>79</v>
      </c>
      <c r="E3" s="2" t="str">
        <f>Reference!AO41</f>
        <v>Lance Gooden, Eddie Johnson, Colin Allred</v>
      </c>
      <c r="F3" s="3"/>
      <c r="G3" s="2"/>
      <c r="H3" s="2"/>
      <c r="I3" s="3"/>
      <c r="J3" s="2"/>
      <c r="K3" s="10"/>
      <c r="L3" s="2"/>
      <c r="M3" s="2"/>
      <c r="N3" s="3"/>
      <c r="O3" s="2"/>
    </row>
    <row r="4" spans="1:15" x14ac:dyDescent="0.3">
      <c r="A4" s="6" t="s">
        <v>98</v>
      </c>
      <c r="B4" s="6" t="s">
        <v>13</v>
      </c>
      <c r="C4" s="3" t="s">
        <v>47</v>
      </c>
      <c r="D4" s="6" t="s">
        <v>79</v>
      </c>
      <c r="E4" s="2" t="str">
        <f>Reference!AO42</f>
        <v>Louie Gohmert, Lance Gooden, Brian Babin</v>
      </c>
      <c r="F4" s="3"/>
      <c r="G4" s="2"/>
      <c r="H4" s="2"/>
      <c r="I4" s="2"/>
      <c r="J4" s="9"/>
      <c r="K4" s="2"/>
      <c r="L4" s="2"/>
      <c r="M4" s="3"/>
      <c r="N4" s="2"/>
      <c r="O4" s="2"/>
    </row>
    <row r="5" spans="1:15" x14ac:dyDescent="0.3">
      <c r="A5" s="6" t="s">
        <v>126</v>
      </c>
      <c r="B5" s="6" t="s">
        <v>14</v>
      </c>
      <c r="C5" s="3" t="s">
        <v>47</v>
      </c>
      <c r="D5" s="6" t="s">
        <v>79</v>
      </c>
      <c r="E5" s="2" t="str">
        <f>Reference!AO43</f>
        <v>Dan Crenshaw, Randy Weber, Brian Babin</v>
      </c>
      <c r="F5" s="2"/>
      <c r="G5" s="2"/>
      <c r="H5" s="2"/>
      <c r="I5" s="2"/>
      <c r="J5" s="2"/>
      <c r="K5" s="2"/>
      <c r="L5" s="3"/>
      <c r="M5" s="2"/>
      <c r="N5" s="3"/>
      <c r="O5" s="9"/>
    </row>
    <row r="6" spans="1:15" x14ac:dyDescent="0.3">
      <c r="A6" s="6" t="s">
        <v>99</v>
      </c>
      <c r="B6" s="6" t="s">
        <v>15</v>
      </c>
      <c r="C6" s="3" t="s">
        <v>47</v>
      </c>
      <c r="D6" s="6" t="s">
        <v>79</v>
      </c>
      <c r="E6" s="2" t="str">
        <f>Reference!AO44</f>
        <v>Kevin Brady, Pete Sessions, John Carter</v>
      </c>
      <c r="F6" s="2"/>
      <c r="G6" s="2"/>
      <c r="H6" s="2"/>
      <c r="I6" s="3"/>
      <c r="J6" s="2"/>
      <c r="K6" s="2"/>
      <c r="L6" s="2"/>
      <c r="M6" s="2"/>
      <c r="N6" s="3"/>
      <c r="O6" s="2"/>
    </row>
    <row r="7" spans="1:15" x14ac:dyDescent="0.3">
      <c r="A7" s="6" t="s">
        <v>100</v>
      </c>
      <c r="B7" s="6" t="s">
        <v>16</v>
      </c>
      <c r="C7" s="4" t="s">
        <v>48</v>
      </c>
      <c r="D7" s="6" t="s">
        <v>79</v>
      </c>
      <c r="E7" s="2" t="str">
        <f>Reference!AO45</f>
        <v>Al Green, Sheila Jackson Lee, Troy Nehls, Sylvia Garcia, Brian Babin</v>
      </c>
      <c r="F7" s="2"/>
      <c r="G7" s="3"/>
      <c r="H7" s="3"/>
      <c r="I7" s="2"/>
      <c r="J7" s="3"/>
      <c r="K7" s="2"/>
      <c r="L7" s="2"/>
      <c r="M7" s="3"/>
      <c r="N7" s="2"/>
      <c r="O7" s="10"/>
    </row>
    <row r="8" spans="1:15" x14ac:dyDescent="0.3">
      <c r="A8" s="6" t="s">
        <v>101</v>
      </c>
      <c r="B8" s="6" t="s">
        <v>17</v>
      </c>
      <c r="C8" s="3" t="s">
        <v>47</v>
      </c>
      <c r="D8" s="6" t="s">
        <v>79</v>
      </c>
      <c r="E8" s="2" t="str">
        <f>Reference!AO46</f>
        <v>Lizzie Fletcher, Dan Crenshaw, Kevin Brady, Michael McCaul, Sheila Jackson Lee</v>
      </c>
      <c r="F8" s="9"/>
      <c r="G8" s="2"/>
      <c r="H8" s="2"/>
      <c r="I8" s="2"/>
      <c r="J8" s="2"/>
      <c r="K8" s="2"/>
      <c r="L8" s="2"/>
      <c r="M8" s="3"/>
      <c r="N8" s="2"/>
      <c r="O8" s="2"/>
    </row>
    <row r="9" spans="1:15" x14ac:dyDescent="0.3">
      <c r="A9" s="6" t="s">
        <v>102</v>
      </c>
      <c r="B9" s="6" t="s">
        <v>18</v>
      </c>
      <c r="C9" s="3" t="s">
        <v>47</v>
      </c>
      <c r="D9" s="6" t="s">
        <v>79</v>
      </c>
      <c r="E9" s="2" t="str">
        <f>Reference!AO47</f>
        <v>Van Taylor, Colin Allred</v>
      </c>
      <c r="F9" s="3"/>
      <c r="G9" s="2"/>
      <c r="H9" s="10"/>
      <c r="I9" s="2"/>
      <c r="J9" s="2"/>
      <c r="K9" s="2"/>
      <c r="L9" s="2"/>
      <c r="M9" s="3"/>
      <c r="N9" s="2"/>
      <c r="O9" s="2"/>
    </row>
    <row r="10" spans="1:15" x14ac:dyDescent="0.3">
      <c r="A10" s="6" t="s">
        <v>103</v>
      </c>
      <c r="B10" s="6" t="s">
        <v>19</v>
      </c>
      <c r="C10" s="3" t="s">
        <v>47</v>
      </c>
      <c r="D10" s="6" t="s">
        <v>79</v>
      </c>
      <c r="E10" s="2" t="str">
        <f>Reference!AO48</f>
        <v>Vacant, Kay Granger, Beth Van Duyne, Michael Burgess, Eddie Johnson, Marc Veasey</v>
      </c>
      <c r="F10" s="2"/>
      <c r="G10" s="3"/>
      <c r="H10" s="2"/>
      <c r="I10" s="2"/>
      <c r="J10" s="3"/>
      <c r="K10" s="2"/>
      <c r="L10" s="2"/>
      <c r="M10" s="3"/>
      <c r="N10" s="2"/>
      <c r="O10" s="2"/>
    </row>
    <row r="11" spans="1:15" x14ac:dyDescent="0.3">
      <c r="A11" s="6" t="s">
        <v>104</v>
      </c>
      <c r="B11" s="6" t="s">
        <v>20</v>
      </c>
      <c r="C11" s="4" t="s">
        <v>48</v>
      </c>
      <c r="D11" s="6" t="s">
        <v>79</v>
      </c>
      <c r="E11" s="2" t="str">
        <f>Reference!AO49</f>
        <v>Vacant, Kay Granger, Van Duyne, Williams, Veasey</v>
      </c>
      <c r="F11" s="2"/>
      <c r="G11" s="2"/>
      <c r="H11" s="2"/>
      <c r="I11" s="3"/>
      <c r="J11" s="2"/>
      <c r="K11" s="2"/>
      <c r="L11" s="3"/>
      <c r="M11" s="2"/>
      <c r="N11" s="2"/>
      <c r="O11" s="2"/>
    </row>
    <row r="12" spans="1:15" x14ac:dyDescent="0.3">
      <c r="A12" s="6" t="s">
        <v>105</v>
      </c>
      <c r="B12" s="6" t="s">
        <v>21</v>
      </c>
      <c r="C12" s="3" t="s">
        <v>47</v>
      </c>
      <c r="D12" s="6" t="s">
        <v>79</v>
      </c>
      <c r="E12" s="2" t="str">
        <f>Reference!AO50</f>
        <v>Randy Weber, Troy Nehls, Brian Babin</v>
      </c>
      <c r="F12" s="2"/>
      <c r="G12" s="2"/>
      <c r="H12" s="2"/>
      <c r="I12" s="2"/>
      <c r="J12" s="2"/>
      <c r="K12" s="3"/>
      <c r="L12" s="3"/>
      <c r="M12" s="2"/>
      <c r="N12" s="2"/>
      <c r="O12" s="3"/>
    </row>
    <row r="13" spans="1:15" x14ac:dyDescent="0.3">
      <c r="A13" s="6" t="s">
        <v>106</v>
      </c>
      <c r="B13" s="6" t="s">
        <v>22</v>
      </c>
      <c r="C13" s="3" t="s">
        <v>47</v>
      </c>
      <c r="D13" s="6" t="s">
        <v>79</v>
      </c>
      <c r="E13" s="2" t="str">
        <f>Reference!AO51</f>
        <v>Kay Granger, Beth Van Duyne, Michael Burgess</v>
      </c>
      <c r="F13" s="2"/>
      <c r="G13" s="2"/>
      <c r="H13" s="2"/>
      <c r="I13" s="3"/>
      <c r="J13" s="2"/>
      <c r="K13" s="2"/>
      <c r="L13" s="2"/>
      <c r="M13" s="2"/>
      <c r="N13" s="2"/>
      <c r="O13" s="3"/>
    </row>
    <row r="14" spans="1:15" x14ac:dyDescent="0.3">
      <c r="A14" s="6" t="s">
        <v>107</v>
      </c>
      <c r="B14" s="6" t="s">
        <v>23</v>
      </c>
      <c r="C14" s="4" t="s">
        <v>48</v>
      </c>
      <c r="D14" s="6" t="s">
        <v>79</v>
      </c>
      <c r="E14" s="2" t="str">
        <f>Reference!AO52</f>
        <v>Dan Crenshaw, Lizzie Fletcher, Al Green, Ronny Jackson, Troy Nehls</v>
      </c>
      <c r="F14" s="2"/>
      <c r="G14" s="2"/>
      <c r="H14" s="3"/>
      <c r="I14" s="2"/>
      <c r="J14" s="2"/>
      <c r="K14" s="2"/>
      <c r="L14" s="2"/>
      <c r="M14" s="2"/>
      <c r="N14" s="2"/>
      <c r="O14" s="2"/>
    </row>
    <row r="15" spans="1:15" x14ac:dyDescent="0.3">
      <c r="A15" s="6" t="s">
        <v>108</v>
      </c>
      <c r="B15" s="6" t="s">
        <v>24</v>
      </c>
      <c r="C15" s="4" t="s">
        <v>48</v>
      </c>
      <c r="D15" s="6" t="s">
        <v>78</v>
      </c>
      <c r="E15" s="2" t="str">
        <f>Reference!AO53</f>
        <v>Michael McCaul, Pete Sessions, Chip Roy, Roger Williams, Michael Cloud, Lloyd Doggett</v>
      </c>
      <c r="F15" s="3"/>
      <c r="G15" s="2"/>
      <c r="H15" s="3"/>
      <c r="I15" s="2"/>
      <c r="J15" s="2"/>
      <c r="K15" s="3"/>
      <c r="L15" s="3"/>
      <c r="M15" s="2"/>
      <c r="N15" s="2"/>
      <c r="O15" s="2"/>
    </row>
    <row r="16" spans="1:15" x14ac:dyDescent="0.3">
      <c r="A16" s="6" t="s">
        <v>109</v>
      </c>
      <c r="B16" s="6" t="s">
        <v>25</v>
      </c>
      <c r="C16" s="4" t="s">
        <v>48</v>
      </c>
      <c r="D16" s="6" t="s">
        <v>79</v>
      </c>
      <c r="E16" s="2" t="str">
        <f>Reference!AO54</f>
        <v>Dan Crenshaw, Sheila Jackson Lee, Sylvia Garcia, Brian Babin</v>
      </c>
      <c r="F16" s="2"/>
      <c r="G16" s="2"/>
      <c r="H16" s="2"/>
      <c r="I16" s="2"/>
      <c r="J16" s="2"/>
      <c r="K16" s="2"/>
      <c r="L16" s="2"/>
      <c r="M16" s="3"/>
      <c r="N16" s="2"/>
      <c r="O16" s="2"/>
    </row>
    <row r="17" spans="1:15" x14ac:dyDescent="0.3">
      <c r="A17" s="6" t="s">
        <v>110</v>
      </c>
      <c r="B17" s="6" t="s">
        <v>26</v>
      </c>
      <c r="C17" s="4" t="s">
        <v>48</v>
      </c>
      <c r="D17" s="6" t="s">
        <v>79</v>
      </c>
      <c r="E17" s="2" t="str">
        <f>Reference!AO55</f>
        <v>Lance Gooden, Beth Van Duyne, Michael Burgess, Eddie Johnson, Colin Allred, Marc Veasey</v>
      </c>
      <c r="F17" s="2"/>
      <c r="G17" s="2"/>
      <c r="H17" s="2"/>
      <c r="I17" s="2"/>
      <c r="J17" s="2"/>
      <c r="K17" s="2"/>
      <c r="L17" s="3"/>
      <c r="M17" s="3"/>
      <c r="N17" s="2"/>
      <c r="O17" s="2"/>
    </row>
    <row r="18" spans="1:15" x14ac:dyDescent="0.3">
      <c r="A18" s="6" t="s">
        <v>111</v>
      </c>
      <c r="B18" s="6" t="s">
        <v>27</v>
      </c>
      <c r="C18" s="3" t="s">
        <v>47</v>
      </c>
      <c r="D18" s="6" t="s">
        <v>79</v>
      </c>
      <c r="E18" s="2" t="str">
        <f>Reference!AO56</f>
        <v>Dan Crenshaw, Lizzie Fletcher, Al Green, Michael McCaul, Randy Weber, Troy Nehls</v>
      </c>
      <c r="F18" s="2"/>
      <c r="G18" s="2"/>
      <c r="H18" s="2"/>
      <c r="I18" s="2"/>
      <c r="J18" s="2"/>
      <c r="K18" s="2"/>
      <c r="L18" s="2"/>
      <c r="M18" s="9"/>
      <c r="N18" s="2"/>
      <c r="O18" s="2"/>
    </row>
    <row r="19" spans="1:15" x14ac:dyDescent="0.3">
      <c r="A19" s="6" t="s">
        <v>112</v>
      </c>
      <c r="B19" s="6" t="s">
        <v>28</v>
      </c>
      <c r="C19" s="3" t="s">
        <v>47</v>
      </c>
      <c r="D19" s="6" t="s">
        <v>79</v>
      </c>
      <c r="E19" s="2" t="str">
        <f>Reference!AO57</f>
        <v>Michael McCaul, Pete Sessions, Troy Nehls, Michael Cloud, Filemon Vela</v>
      </c>
      <c r="F19" s="2"/>
      <c r="G19" s="3"/>
      <c r="H19" s="2"/>
      <c r="I19" s="2"/>
      <c r="J19" s="3"/>
      <c r="K19" s="2"/>
      <c r="L19" s="3"/>
      <c r="M19" s="2"/>
      <c r="N19" s="2"/>
      <c r="O19" s="3"/>
    </row>
    <row r="20" spans="1:15" x14ac:dyDescent="0.3">
      <c r="A20" s="6" t="s">
        <v>113</v>
      </c>
      <c r="B20" s="6" t="s">
        <v>29</v>
      </c>
      <c r="C20" s="4" t="s">
        <v>48</v>
      </c>
      <c r="D20" s="6" t="s">
        <v>78</v>
      </c>
      <c r="E20" s="2" t="str">
        <f>Reference!AO58</f>
        <v>Joaquin Castro, Chip Roy, Ernest Gonzales, Henry Cuellar, Lloyd Doggett</v>
      </c>
      <c r="F20" s="3"/>
      <c r="G20" s="2"/>
      <c r="H20" s="3"/>
      <c r="I20" s="2"/>
      <c r="J20" s="2"/>
      <c r="K20" s="3"/>
      <c r="L20" s="3"/>
      <c r="M20" s="2"/>
      <c r="N20" s="2"/>
      <c r="O20" s="2"/>
    </row>
    <row r="21" spans="1:15" x14ac:dyDescent="0.3">
      <c r="A21" s="6" t="s">
        <v>114</v>
      </c>
      <c r="B21" s="6" t="s">
        <v>30</v>
      </c>
      <c r="C21" s="4" t="s">
        <v>48</v>
      </c>
      <c r="D21" s="6" t="s">
        <v>79</v>
      </c>
      <c r="E21" s="2" t="str">
        <f>Reference!AO59</f>
        <v>Vicente Gonzalez, Michael Cloud, Henry Cuellar, Filemon Vela</v>
      </c>
      <c r="F21" s="2"/>
      <c r="G21" s="3"/>
      <c r="H21" s="2"/>
      <c r="I21" s="2"/>
      <c r="J21" s="3"/>
      <c r="K21" s="2"/>
      <c r="L21" s="2"/>
      <c r="M21" s="10"/>
      <c r="N21" s="3"/>
      <c r="O21" s="3"/>
    </row>
    <row r="22" spans="1:15" x14ac:dyDescent="0.3">
      <c r="A22" s="6" t="s">
        <v>115</v>
      </c>
      <c r="B22" s="6" t="s">
        <v>31</v>
      </c>
      <c r="C22" s="4" t="s">
        <v>48</v>
      </c>
      <c r="D22" s="6" t="s">
        <v>79</v>
      </c>
      <c r="E22" s="2" t="str">
        <f>Reference!AO60</f>
        <v>Vicente Gonzalez, Chip Roy, Ernest Gonzales, Michael Cloud, Henry Cuellar, Filemon Vela, Lloyd Doggett</v>
      </c>
      <c r="F22" s="3"/>
      <c r="G22" s="10"/>
      <c r="H22" s="2"/>
      <c r="I22" s="3"/>
      <c r="J22" s="2"/>
      <c r="K22" s="2"/>
      <c r="L22" s="2"/>
      <c r="M22" s="2"/>
      <c r="N22" s="10"/>
      <c r="O22" s="2"/>
    </row>
    <row r="23" spans="1:15" x14ac:dyDescent="0.3">
      <c r="A23" s="6" t="s">
        <v>116</v>
      </c>
      <c r="B23" s="6" t="s">
        <v>32</v>
      </c>
      <c r="C23" s="3" t="s">
        <v>47</v>
      </c>
      <c r="D23" s="6" t="s">
        <v>79</v>
      </c>
      <c r="E23" s="2" t="str">
        <f>Reference!AO61</f>
        <v>Vacant, August Pfluger, Pete Sessions, Roger Williams</v>
      </c>
      <c r="F23" s="2"/>
      <c r="G23" s="9"/>
      <c r="H23" s="2"/>
      <c r="I23" s="10"/>
      <c r="J23" s="2"/>
      <c r="K23" s="2"/>
      <c r="L23" s="2"/>
      <c r="M23" s="3"/>
      <c r="N23" s="2"/>
      <c r="O23" s="2"/>
    </row>
    <row r="24" spans="1:15" x14ac:dyDescent="0.3">
      <c r="A24" s="6" t="s">
        <v>117</v>
      </c>
      <c r="B24" s="6" t="s">
        <v>33</v>
      </c>
      <c r="C24" s="4" t="s">
        <v>48</v>
      </c>
      <c r="D24" s="6" t="s">
        <v>79</v>
      </c>
      <c r="E24" s="2" t="str">
        <f>Reference!AO62</f>
        <v>Vacant, Eddie Johnson, Colin Allred, Marc Veasey</v>
      </c>
      <c r="F24" s="2"/>
      <c r="G24" s="2"/>
      <c r="H24" s="2"/>
      <c r="I24" s="2"/>
      <c r="J24" s="3"/>
      <c r="K24" s="2"/>
      <c r="L24" s="2"/>
      <c r="M24" s="3"/>
      <c r="N24" s="2"/>
      <c r="O24" s="2"/>
    </row>
    <row r="25" spans="1:15" x14ac:dyDescent="0.3">
      <c r="A25" s="6" t="s">
        <v>118</v>
      </c>
      <c r="B25" s="6" t="s">
        <v>34</v>
      </c>
      <c r="C25" s="3" t="s">
        <v>47</v>
      </c>
      <c r="D25" s="6" t="s">
        <v>79</v>
      </c>
      <c r="E25" s="2" t="str">
        <f>Reference!AO63</f>
        <v>August Pfluger, Jodey Arrington, Joaquin Castro, Chip Roy, Ernest Gonzales, Roger Williams, John Carter</v>
      </c>
      <c r="F25" s="2"/>
      <c r="G25" s="2"/>
      <c r="H25" s="9"/>
      <c r="I25" s="2"/>
      <c r="J25" s="2"/>
      <c r="K25" s="2"/>
      <c r="L25" s="2"/>
      <c r="M25" s="3"/>
      <c r="N25" s="3"/>
      <c r="O25" s="2"/>
    </row>
    <row r="26" spans="1:15" x14ac:dyDescent="0.3">
      <c r="A26" s="6" t="s">
        <v>119</v>
      </c>
      <c r="B26" s="6" t="s">
        <v>35</v>
      </c>
      <c r="C26" s="3" t="s">
        <v>47</v>
      </c>
      <c r="D26" s="6" t="s">
        <v>79</v>
      </c>
      <c r="E26" s="2" t="str">
        <f>Reference!AO64</f>
        <v>Vicente Gonzalez, Chip Roy, Ernest Gonzales, Roger Williams, Henry Cuellar, Lloyd Doggett</v>
      </c>
      <c r="F26" s="2"/>
      <c r="G26" s="2"/>
      <c r="H26" s="2"/>
      <c r="I26" s="3"/>
      <c r="J26" s="2"/>
      <c r="K26" s="9"/>
      <c r="L26" s="2"/>
      <c r="M26" s="3"/>
      <c r="N26" s="2"/>
      <c r="O26" s="2"/>
    </row>
    <row r="27" spans="1:15" x14ac:dyDescent="0.3">
      <c r="A27" s="6" t="s">
        <v>120</v>
      </c>
      <c r="B27" s="6" t="s">
        <v>36</v>
      </c>
      <c r="C27" s="4" t="s">
        <v>48</v>
      </c>
      <c r="D27" s="6" t="s">
        <v>79</v>
      </c>
      <c r="E27" s="2" t="str">
        <f>Reference!AO65</f>
        <v>Joaquin Castro, Chip Roy, Ernest Gonzales, Henry Cuellar, Lloyd Doggett</v>
      </c>
      <c r="F27" s="9"/>
      <c r="G27" s="2"/>
      <c r="H27" s="2"/>
      <c r="I27" s="2"/>
      <c r="J27" s="2"/>
      <c r="K27" s="2"/>
      <c r="L27" s="2"/>
      <c r="M27" s="3"/>
      <c r="N27" s="2"/>
      <c r="O27" s="2"/>
    </row>
    <row r="28" spans="1:15" x14ac:dyDescent="0.3">
      <c r="A28" s="6" t="s">
        <v>121</v>
      </c>
      <c r="B28" s="6" t="s">
        <v>37</v>
      </c>
      <c r="C28" s="4" t="s">
        <v>48</v>
      </c>
      <c r="D28" s="6" t="s">
        <v>79</v>
      </c>
      <c r="E28" s="2" t="str">
        <f>Reference!AO66</f>
        <v>Vicente Gonzalez, Filemon Vela</v>
      </c>
      <c r="F28" s="2"/>
      <c r="G28" s="3"/>
      <c r="H28" s="2"/>
      <c r="I28" s="3"/>
      <c r="J28" s="2"/>
      <c r="K28" s="2"/>
      <c r="L28" s="2"/>
      <c r="M28" s="3"/>
      <c r="N28" s="3"/>
      <c r="O28" s="3"/>
    </row>
    <row r="29" spans="1:15" x14ac:dyDescent="0.3">
      <c r="A29" s="6" t="s">
        <v>122</v>
      </c>
      <c r="B29" s="6" t="s">
        <v>38</v>
      </c>
      <c r="C29" s="3" t="s">
        <v>47</v>
      </c>
      <c r="D29" s="6" t="s">
        <v>79</v>
      </c>
      <c r="E29" s="2" t="str">
        <f>Reference!AO67</f>
        <v>August Pfluger, Ronny Jackson, Jodey Arrington, Ernest Gonzales</v>
      </c>
      <c r="F29" s="2"/>
      <c r="G29" s="2"/>
      <c r="H29" s="2"/>
      <c r="I29" s="2"/>
      <c r="J29" s="3"/>
      <c r="K29" s="2"/>
      <c r="L29" s="9"/>
      <c r="M29" s="3"/>
      <c r="N29" s="2"/>
      <c r="O29" s="2"/>
    </row>
    <row r="30" spans="1:15" x14ac:dyDescent="0.3">
      <c r="A30" s="6" t="s">
        <v>123</v>
      </c>
      <c r="B30" s="6" t="s">
        <v>39</v>
      </c>
      <c r="C30" s="4" t="s">
        <v>48</v>
      </c>
      <c r="D30" s="6" t="s">
        <v>78</v>
      </c>
      <c r="E30" s="2" t="str">
        <f>Reference!AO68</f>
        <v>Veronica Escobar, Ernest Gonzales</v>
      </c>
      <c r="F30" s="2"/>
      <c r="G30" s="2"/>
      <c r="H30" s="2"/>
      <c r="I30" s="2"/>
      <c r="J30" s="3"/>
      <c r="K30" s="3"/>
      <c r="L30" s="2"/>
      <c r="M30" s="2"/>
      <c r="N30" s="2"/>
      <c r="O30" s="2"/>
    </row>
    <row r="31" spans="1:15" x14ac:dyDescent="0.3">
      <c r="A31" s="6" t="s">
        <v>124</v>
      </c>
      <c r="B31" s="6" t="s">
        <v>40</v>
      </c>
      <c r="C31" s="3" t="s">
        <v>47</v>
      </c>
      <c r="D31" s="6" t="s">
        <v>78</v>
      </c>
      <c r="E31" s="2" t="str">
        <f>Reference!AO69</f>
        <v>Van Taylor, Pat Fallon, August Pfluger, Kay Granger, Ronny Jackson, Jodey Arrington, Roger Williams, Michael Burgess, Colin Allred</v>
      </c>
      <c r="F31" s="3"/>
      <c r="G31" s="2"/>
      <c r="H31" s="3"/>
      <c r="I31" s="2"/>
      <c r="J31" s="2"/>
      <c r="K31" s="2"/>
      <c r="L31" s="10"/>
      <c r="M31" s="2"/>
      <c r="N31" s="2"/>
      <c r="O31" s="2"/>
    </row>
    <row r="32" spans="1:15" x14ac:dyDescent="0.3">
      <c r="A32" s="6" t="s">
        <v>125</v>
      </c>
      <c r="B32" s="6" t="s">
        <v>41</v>
      </c>
      <c r="C32" s="3" t="s">
        <v>47</v>
      </c>
      <c r="D32" s="6" t="s">
        <v>79</v>
      </c>
      <c r="E32" s="2" t="str">
        <f>Reference!AO70</f>
        <v>August Pfluger, Ronny Jackson, Jodey Arrington, Ernest Gonzales</v>
      </c>
      <c r="F32" s="2"/>
      <c r="G32" s="3"/>
      <c r="H32" s="3"/>
      <c r="I32" s="2"/>
      <c r="J32" s="10"/>
      <c r="K32" s="3"/>
      <c r="L32" s="2"/>
      <c r="M32" s="2"/>
      <c r="N32" s="2"/>
      <c r="O32" s="2"/>
    </row>
    <row r="33" spans="6:8" x14ac:dyDescent="0.3">
      <c r="F33" s="7" t="s">
        <v>138</v>
      </c>
      <c r="G33" s="8" t="s">
        <v>139</v>
      </c>
      <c r="H33" s="1" t="s">
        <v>137</v>
      </c>
    </row>
  </sheetData>
  <phoneticPr fontId="2" type="noConversion"/>
  <conditionalFormatting sqref="E1">
    <cfRule type="iconSet" priority="4">
      <iconSet iconSet="3Symbols2">
        <cfvo type="percent" val="0"/>
        <cfvo type="percent" val="33"/>
        <cfvo type="percent" val="67"/>
      </iconSet>
    </cfRule>
  </conditionalFormatting>
  <conditionalFormatting sqref="C2:D32">
    <cfRule type="containsText" dxfId="7" priority="2" operator="containsText" text="D">
      <formula>NOT(ISERROR(SEARCH("D",C2)))</formula>
    </cfRule>
    <cfRule type="containsText" dxfId="6" priority="3" operator="containsText" text="R">
      <formula>NOT(ISERROR(SEARCH("R",C2)))</formula>
    </cfRule>
  </conditionalFormatting>
  <conditionalFormatting sqref="D1:D32">
    <cfRule type="containsText" dxfId="5" priority="1" operator="containsText" text="Y">
      <formula>NOT(ISERROR(SEARCH("Y",D1)))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E066D-64CE-4846-AB97-DA4AA7DC9765}">
  <dimension ref="A1:H154"/>
  <sheetViews>
    <sheetView zoomScale="80" zoomScaleNormal="80" workbookViewId="0">
      <selection activeCell="H47" sqref="H47"/>
    </sheetView>
  </sheetViews>
  <sheetFormatPr defaultRowHeight="14.4" x14ac:dyDescent="0.3"/>
  <cols>
    <col min="1" max="1" width="20.33203125" style="18" bestFit="1" customWidth="1"/>
    <col min="2" max="2" width="6.77734375" style="18" bestFit="1" customWidth="1"/>
    <col min="3" max="3" width="5.109375" style="18" bestFit="1" customWidth="1"/>
    <col min="4" max="4" width="8.77734375" style="21" bestFit="1" customWidth="1"/>
    <col min="5" max="5" width="15.6640625" style="21" bestFit="1" customWidth="1"/>
    <col min="6" max="6" width="16.6640625" style="21" bestFit="1" customWidth="1"/>
    <col min="7" max="7" width="90.77734375" style="22" bestFit="1" customWidth="1"/>
    <col min="8" max="8" width="89.33203125" style="18" bestFit="1" customWidth="1"/>
    <col min="9" max="16384" width="8.88671875" style="18"/>
  </cols>
  <sheetData>
    <row r="1" spans="1:8" x14ac:dyDescent="0.3">
      <c r="A1" s="15" t="s">
        <v>0</v>
      </c>
      <c r="B1" s="15" t="s">
        <v>1</v>
      </c>
      <c r="C1" s="15" t="s">
        <v>2</v>
      </c>
      <c r="D1" s="16" t="s">
        <v>317</v>
      </c>
      <c r="E1" s="16" t="s">
        <v>367</v>
      </c>
      <c r="F1" s="16" t="s">
        <v>368</v>
      </c>
      <c r="G1" s="17" t="s">
        <v>316</v>
      </c>
      <c r="H1" s="16" t="s">
        <v>80</v>
      </c>
    </row>
    <row r="2" spans="1:8" x14ac:dyDescent="0.3">
      <c r="A2" s="16" t="s">
        <v>147</v>
      </c>
      <c r="B2" s="14">
        <v>1</v>
      </c>
      <c r="C2" s="24" t="s">
        <v>47</v>
      </c>
      <c r="D2" s="16" t="s">
        <v>79</v>
      </c>
      <c r="E2" s="16" t="str">
        <f>Reference!AH3</f>
        <v>Pat Fallon</v>
      </c>
      <c r="F2" s="16" t="str">
        <f>Reference!AJ3</f>
        <v>Bryan Hughes</v>
      </c>
      <c r="G2" s="17" t="s">
        <v>318</v>
      </c>
      <c r="H2" s="35" t="s">
        <v>370</v>
      </c>
    </row>
    <row r="3" spans="1:8" x14ac:dyDescent="0.3">
      <c r="A3" s="16" t="s">
        <v>148</v>
      </c>
      <c r="B3" s="16">
        <v>2</v>
      </c>
      <c r="C3" s="24" t="s">
        <v>47</v>
      </c>
      <c r="D3" s="16" t="s">
        <v>78</v>
      </c>
      <c r="E3" s="16" t="str">
        <f>Reference!AH4</f>
        <v>Pat Fallon</v>
      </c>
      <c r="F3" s="16" t="str">
        <f>Reference!AJ4</f>
        <v>Bob Hall</v>
      </c>
      <c r="G3" s="17" t="s">
        <v>319</v>
      </c>
      <c r="H3" s="35" t="s">
        <v>371</v>
      </c>
    </row>
    <row r="4" spans="1:8" x14ac:dyDescent="0.3">
      <c r="A4" s="16" t="s">
        <v>149</v>
      </c>
      <c r="B4" s="16">
        <v>3</v>
      </c>
      <c r="C4" s="24" t="s">
        <v>47</v>
      </c>
      <c r="D4" s="16" t="s">
        <v>79</v>
      </c>
      <c r="E4" s="16" t="str">
        <f>Reference!AH5</f>
        <v>Kevin Brady</v>
      </c>
      <c r="F4" s="16" t="str">
        <f>Reference!AJ5</f>
        <v>Brandon Creighton</v>
      </c>
      <c r="G4" s="17" t="s">
        <v>320</v>
      </c>
      <c r="H4" s="35" t="s">
        <v>372</v>
      </c>
    </row>
    <row r="5" spans="1:8" x14ac:dyDescent="0.3">
      <c r="A5" s="16" t="s">
        <v>150</v>
      </c>
      <c r="B5" s="16">
        <v>4</v>
      </c>
      <c r="C5" s="24" t="s">
        <v>47</v>
      </c>
      <c r="D5" s="16" t="s">
        <v>79</v>
      </c>
      <c r="E5" s="16" t="str">
        <f>Reference!AH6</f>
        <v>Lance Gooden</v>
      </c>
      <c r="F5" s="16" t="str">
        <f>Reference!AJ6</f>
        <v>Robert Nichols</v>
      </c>
      <c r="G5" s="17" t="s">
        <v>321</v>
      </c>
      <c r="H5" s="35" t="s">
        <v>422</v>
      </c>
    </row>
    <row r="6" spans="1:8" x14ac:dyDescent="0.3">
      <c r="A6" s="16" t="s">
        <v>151</v>
      </c>
      <c r="B6" s="16">
        <v>5</v>
      </c>
      <c r="C6" s="24" t="s">
        <v>47</v>
      </c>
      <c r="D6" s="16" t="s">
        <v>79</v>
      </c>
      <c r="E6" s="16" t="str">
        <f>Reference!AH7</f>
        <v>Pat Fallon</v>
      </c>
      <c r="F6" s="16" t="str">
        <f>Reference!AJ7</f>
        <v>Bryan Hughes</v>
      </c>
      <c r="G6" s="17" t="s">
        <v>322</v>
      </c>
      <c r="H6" s="35" t="s">
        <v>461</v>
      </c>
    </row>
    <row r="7" spans="1:8" x14ac:dyDescent="0.3">
      <c r="A7" s="16" t="s">
        <v>152</v>
      </c>
      <c r="B7" s="16">
        <v>6</v>
      </c>
      <c r="C7" s="24" t="s">
        <v>47</v>
      </c>
      <c r="D7" s="16" t="s">
        <v>79</v>
      </c>
      <c r="E7" s="16" t="str">
        <f>Reference!AH8</f>
        <v>Louie Gohmert</v>
      </c>
      <c r="F7" s="16" t="str">
        <f>Reference!AJ8</f>
        <v>Bryan Hughes</v>
      </c>
      <c r="G7" s="17" t="s">
        <v>153</v>
      </c>
      <c r="H7" s="35" t="s">
        <v>373</v>
      </c>
    </row>
    <row r="8" spans="1:8" x14ac:dyDescent="0.3">
      <c r="A8" s="16" t="s">
        <v>154</v>
      </c>
      <c r="B8" s="16">
        <v>7</v>
      </c>
      <c r="C8" s="24" t="s">
        <v>47</v>
      </c>
      <c r="D8" s="16" t="s">
        <v>79</v>
      </c>
      <c r="E8" s="16" t="str">
        <f>Reference!AH9</f>
        <v>Louie Gohmert</v>
      </c>
      <c r="F8" s="16" t="str">
        <f>Reference!AJ9</f>
        <v>Bryan Hughes</v>
      </c>
      <c r="G8" s="17" t="s">
        <v>323</v>
      </c>
      <c r="H8" s="35" t="s">
        <v>374</v>
      </c>
    </row>
    <row r="9" spans="1:8" x14ac:dyDescent="0.3">
      <c r="A9" s="16" t="s">
        <v>155</v>
      </c>
      <c r="B9" s="16">
        <v>8</v>
      </c>
      <c r="C9" s="24" t="s">
        <v>47</v>
      </c>
      <c r="D9" s="16" t="s">
        <v>79</v>
      </c>
      <c r="E9" s="16" t="str">
        <f>Reference!AH10</f>
        <v>Roger Williams</v>
      </c>
      <c r="F9" s="16" t="str">
        <f>Reference!AJ10</f>
        <v>Brian Birdwell</v>
      </c>
      <c r="G9" s="17" t="s">
        <v>324</v>
      </c>
      <c r="H9" s="35" t="s">
        <v>460</v>
      </c>
    </row>
    <row r="10" spans="1:8" x14ac:dyDescent="0.3">
      <c r="A10" s="16" t="s">
        <v>156</v>
      </c>
      <c r="B10" s="16">
        <v>9</v>
      </c>
      <c r="C10" s="24" t="s">
        <v>47</v>
      </c>
      <c r="D10" s="16" t="s">
        <v>79</v>
      </c>
      <c r="E10" s="16" t="str">
        <f>Reference!AH11</f>
        <v>Louie Gohmert</v>
      </c>
      <c r="F10" s="16" t="str">
        <f>Reference!AJ11</f>
        <v>Bryan Hughes</v>
      </c>
      <c r="G10" s="17" t="s">
        <v>325</v>
      </c>
      <c r="H10" s="60" t="s">
        <v>130</v>
      </c>
    </row>
    <row r="11" spans="1:8" x14ac:dyDescent="0.3">
      <c r="A11" s="16" t="s">
        <v>157</v>
      </c>
      <c r="B11" s="16">
        <v>10</v>
      </c>
      <c r="C11" s="24" t="s">
        <v>47</v>
      </c>
      <c r="D11" s="16" t="s">
        <v>78</v>
      </c>
      <c r="E11" s="16" t="str">
        <f>Reference!AH12</f>
        <v>Vacant</v>
      </c>
      <c r="F11" s="16" t="str">
        <f>Reference!AJ12</f>
        <v>Brian Birdwell</v>
      </c>
      <c r="G11" s="17" t="s">
        <v>326</v>
      </c>
      <c r="H11" s="35" t="s">
        <v>375</v>
      </c>
    </row>
    <row r="12" spans="1:8" x14ac:dyDescent="0.3">
      <c r="A12" s="16" t="s">
        <v>158</v>
      </c>
      <c r="B12" s="16">
        <v>11</v>
      </c>
      <c r="C12" s="24" t="s">
        <v>47</v>
      </c>
      <c r="D12" s="16" t="s">
        <v>79</v>
      </c>
      <c r="E12" s="16" t="str">
        <f>Reference!AH13</f>
        <v>Louie Gohmert</v>
      </c>
      <c r="F12" s="16" t="str">
        <f>Reference!AJ13</f>
        <v>Robert Nichols</v>
      </c>
      <c r="G12" s="17" t="s">
        <v>327</v>
      </c>
      <c r="H12" s="35" t="s">
        <v>376</v>
      </c>
    </row>
    <row r="13" spans="1:8" x14ac:dyDescent="0.3">
      <c r="A13" s="16" t="s">
        <v>159</v>
      </c>
      <c r="B13" s="16">
        <v>12</v>
      </c>
      <c r="C13" s="24" t="s">
        <v>47</v>
      </c>
      <c r="D13" s="16" t="s">
        <v>79</v>
      </c>
      <c r="E13" s="16" t="str">
        <f>Reference!AH14</f>
        <v>Pete Sessions</v>
      </c>
      <c r="F13" s="16" t="str">
        <f>Reference!AJ14</f>
        <v>Charles Schwertner</v>
      </c>
      <c r="G13" s="17" t="s">
        <v>328</v>
      </c>
      <c r="H13" s="35" t="s">
        <v>377</v>
      </c>
    </row>
    <row r="14" spans="1:8" x14ac:dyDescent="0.3">
      <c r="A14" s="16" t="s">
        <v>160</v>
      </c>
      <c r="B14" s="16">
        <v>13</v>
      </c>
      <c r="C14" s="24" t="s">
        <v>47</v>
      </c>
      <c r="D14" s="16" t="s">
        <v>79</v>
      </c>
      <c r="E14" s="16" t="str">
        <f>Reference!AH15</f>
        <v>Michael McCaul</v>
      </c>
      <c r="F14" s="16" t="str">
        <f>Reference!AJ15</f>
        <v>Lois Kolkhorst</v>
      </c>
      <c r="G14" s="17" t="s">
        <v>329</v>
      </c>
      <c r="H14" s="35" t="s">
        <v>483</v>
      </c>
    </row>
    <row r="15" spans="1:8" x14ac:dyDescent="0.3">
      <c r="A15" s="16" t="s">
        <v>161</v>
      </c>
      <c r="B15" s="16">
        <v>14</v>
      </c>
      <c r="C15" s="24" t="s">
        <v>47</v>
      </c>
      <c r="D15" s="16" t="s">
        <v>79</v>
      </c>
      <c r="E15" s="16" t="str">
        <f>Reference!AH16</f>
        <v>Pete Sessions</v>
      </c>
      <c r="F15" s="16" t="str">
        <f>Reference!AJ16</f>
        <v>Charles Schwertner</v>
      </c>
      <c r="G15" s="17" t="s">
        <v>162</v>
      </c>
      <c r="H15" s="35" t="s">
        <v>378</v>
      </c>
    </row>
    <row r="16" spans="1:8" x14ac:dyDescent="0.3">
      <c r="A16" s="16" t="s">
        <v>163</v>
      </c>
      <c r="B16" s="16">
        <v>15</v>
      </c>
      <c r="C16" s="24" t="s">
        <v>47</v>
      </c>
      <c r="D16" s="16" t="s">
        <v>79</v>
      </c>
      <c r="E16" s="16" t="str">
        <f>Reference!AH17</f>
        <v>Dan Crenshaw</v>
      </c>
      <c r="F16" s="16" t="str">
        <f>Reference!AJ17</f>
        <v>Brandon Creighton</v>
      </c>
      <c r="G16" s="19" t="s">
        <v>164</v>
      </c>
      <c r="H16" s="35" t="s">
        <v>530</v>
      </c>
    </row>
    <row r="17" spans="1:8" x14ac:dyDescent="0.3">
      <c r="A17" s="16" t="s">
        <v>165</v>
      </c>
      <c r="B17" s="16">
        <v>16</v>
      </c>
      <c r="C17" s="24" t="s">
        <v>47</v>
      </c>
      <c r="D17" s="16" t="s">
        <v>79</v>
      </c>
      <c r="E17" s="16" t="str">
        <f>Reference!AH18</f>
        <v>Kevin Brady</v>
      </c>
      <c r="F17" s="16" t="str">
        <f>Reference!AJ18</f>
        <v>Nathan Johnson</v>
      </c>
      <c r="G17" s="19"/>
      <c r="H17" s="35" t="s">
        <v>487</v>
      </c>
    </row>
    <row r="18" spans="1:8" x14ac:dyDescent="0.3">
      <c r="A18" s="16" t="s">
        <v>166</v>
      </c>
      <c r="B18" s="16">
        <v>17</v>
      </c>
      <c r="C18" s="24" t="s">
        <v>47</v>
      </c>
      <c r="D18" s="16" t="s">
        <v>79</v>
      </c>
      <c r="E18" s="16" t="str">
        <f>Reference!AH19</f>
        <v>Michael McCaul</v>
      </c>
      <c r="F18" s="16" t="str">
        <f>Reference!AJ19</f>
        <v>Sarah Eckhardt</v>
      </c>
      <c r="G18" s="17" t="s">
        <v>330</v>
      </c>
      <c r="H18" s="35" t="s">
        <v>379</v>
      </c>
    </row>
    <row r="19" spans="1:8" x14ac:dyDescent="0.3">
      <c r="A19" s="16" t="s">
        <v>167</v>
      </c>
      <c r="B19" s="16">
        <v>18</v>
      </c>
      <c r="C19" s="24" t="s">
        <v>47</v>
      </c>
      <c r="D19" s="16" t="s">
        <v>79</v>
      </c>
      <c r="E19" s="16" t="str">
        <f>Reference!AH20</f>
        <v>Kevin Brady</v>
      </c>
      <c r="F19" s="16" t="str">
        <f>Reference!AJ20</f>
        <v>Robert Nichols</v>
      </c>
      <c r="G19" s="17" t="s">
        <v>331</v>
      </c>
      <c r="H19" s="35" t="s">
        <v>380</v>
      </c>
    </row>
    <row r="20" spans="1:8" x14ac:dyDescent="0.3">
      <c r="A20" s="16" t="s">
        <v>168</v>
      </c>
      <c r="B20" s="16">
        <v>19</v>
      </c>
      <c r="C20" s="24" t="s">
        <v>47</v>
      </c>
      <c r="D20" s="16" t="s">
        <v>79</v>
      </c>
      <c r="E20" s="16" t="str">
        <f>Reference!AH21</f>
        <v>Brian Babin</v>
      </c>
      <c r="F20" s="16" t="str">
        <f>Reference!AJ21</f>
        <v>Robert Nichols</v>
      </c>
      <c r="G20" s="17" t="s">
        <v>332</v>
      </c>
      <c r="H20" s="35" t="s">
        <v>535</v>
      </c>
    </row>
    <row r="21" spans="1:8" x14ac:dyDescent="0.3">
      <c r="A21" s="16" t="s">
        <v>169</v>
      </c>
      <c r="B21" s="16">
        <v>20</v>
      </c>
      <c r="C21" s="24" t="s">
        <v>47</v>
      </c>
      <c r="D21" s="16" t="s">
        <v>79</v>
      </c>
      <c r="E21" s="16" t="str">
        <f>Reference!AH22</f>
        <v>John Carter</v>
      </c>
      <c r="F21" s="16" t="str">
        <f>Reference!AJ22</f>
        <v>Charles Schwertner</v>
      </c>
      <c r="G21" s="17" t="s">
        <v>333</v>
      </c>
      <c r="H21" s="35" t="s">
        <v>381</v>
      </c>
    </row>
    <row r="22" spans="1:8" x14ac:dyDescent="0.3">
      <c r="A22" s="16" t="s">
        <v>170</v>
      </c>
      <c r="B22" s="16">
        <v>21</v>
      </c>
      <c r="C22" s="24" t="s">
        <v>47</v>
      </c>
      <c r="D22" s="16" t="s">
        <v>79</v>
      </c>
      <c r="E22" s="16" t="str">
        <f>Reference!AH23</f>
        <v>Brian Babin</v>
      </c>
      <c r="F22" s="16" t="str">
        <f>Reference!AJ23</f>
        <v>Robert Nichols</v>
      </c>
      <c r="G22" s="17" t="s">
        <v>334</v>
      </c>
      <c r="H22" s="35" t="s">
        <v>382</v>
      </c>
    </row>
    <row r="23" spans="1:8" x14ac:dyDescent="0.3">
      <c r="A23" s="16" t="s">
        <v>171</v>
      </c>
      <c r="B23" s="16">
        <v>22</v>
      </c>
      <c r="C23" s="25" t="s">
        <v>48</v>
      </c>
      <c r="D23" s="16" t="s">
        <v>79</v>
      </c>
      <c r="E23" s="16" t="str">
        <f>Reference!AH24</f>
        <v>Randy Weber</v>
      </c>
      <c r="F23" s="16" t="str">
        <f>Reference!AJ24</f>
        <v>Brandon Creighton</v>
      </c>
      <c r="G23" s="17" t="s">
        <v>172</v>
      </c>
      <c r="H23" s="35" t="s">
        <v>383</v>
      </c>
    </row>
    <row r="24" spans="1:8" x14ac:dyDescent="0.3">
      <c r="A24" s="16" t="s">
        <v>173</v>
      </c>
      <c r="B24" s="16">
        <v>23</v>
      </c>
      <c r="C24" s="24" t="s">
        <v>47</v>
      </c>
      <c r="D24" s="16" t="s">
        <v>79</v>
      </c>
      <c r="E24" s="16" t="str">
        <f>Reference!AH25</f>
        <v>Brian Babin</v>
      </c>
      <c r="F24" s="16" t="str">
        <f>Reference!AJ25</f>
        <v>Brandon Creighton</v>
      </c>
      <c r="G24" s="17" t="s">
        <v>335</v>
      </c>
      <c r="H24" s="35" t="s">
        <v>384</v>
      </c>
    </row>
    <row r="25" spans="1:8" x14ac:dyDescent="0.3">
      <c r="A25" s="16" t="s">
        <v>174</v>
      </c>
      <c r="B25" s="16">
        <v>24</v>
      </c>
      <c r="C25" s="24" t="s">
        <v>47</v>
      </c>
      <c r="D25" s="16" t="s">
        <v>79</v>
      </c>
      <c r="E25" s="16" t="str">
        <f>Reference!AH26</f>
        <v>Randy Weber</v>
      </c>
      <c r="F25" s="16" t="str">
        <f>Reference!AJ26</f>
        <v>Larry Taylor</v>
      </c>
      <c r="G25" s="17" t="s">
        <v>175</v>
      </c>
      <c r="H25" s="60" t="s">
        <v>84</v>
      </c>
    </row>
    <row r="26" spans="1:8" x14ac:dyDescent="0.3">
      <c r="A26" s="16" t="s">
        <v>176</v>
      </c>
      <c r="B26" s="16">
        <v>25</v>
      </c>
      <c r="C26" s="24" t="s">
        <v>47</v>
      </c>
      <c r="D26" s="16" t="s">
        <v>78</v>
      </c>
      <c r="E26" s="16" t="str">
        <f>Reference!AH27</f>
        <v>Randy Weber</v>
      </c>
      <c r="F26" s="16" t="str">
        <f>Reference!AJ27</f>
        <v>Larry Taylor</v>
      </c>
      <c r="G26" s="17" t="s">
        <v>336</v>
      </c>
      <c r="H26" s="35" t="s">
        <v>385</v>
      </c>
    </row>
    <row r="27" spans="1:8" x14ac:dyDescent="0.3">
      <c r="A27" s="16" t="s">
        <v>177</v>
      </c>
      <c r="B27" s="16">
        <v>26</v>
      </c>
      <c r="C27" s="24" t="s">
        <v>47</v>
      </c>
      <c r="D27" s="16" t="s">
        <v>78</v>
      </c>
      <c r="E27" s="16" t="str">
        <f>Reference!AH28</f>
        <v>Troy Nehls</v>
      </c>
      <c r="F27" s="16" t="str">
        <f>Reference!AJ28</f>
        <v>Joan Huffman</v>
      </c>
      <c r="G27" s="19" t="s">
        <v>178</v>
      </c>
      <c r="H27" s="35" t="s">
        <v>386</v>
      </c>
    </row>
    <row r="28" spans="1:8" x14ac:dyDescent="0.3">
      <c r="A28" s="16" t="s">
        <v>179</v>
      </c>
      <c r="B28" s="16">
        <v>27</v>
      </c>
      <c r="C28" s="25" t="s">
        <v>48</v>
      </c>
      <c r="D28" s="16" t="s">
        <v>79</v>
      </c>
      <c r="E28" s="16" t="str">
        <f>Reference!AH29</f>
        <v>Al Green</v>
      </c>
      <c r="F28" s="16" t="str">
        <f>Reference!AJ29</f>
        <v>Borris Miles</v>
      </c>
      <c r="G28" s="19"/>
      <c r="H28" s="35" t="s">
        <v>387</v>
      </c>
    </row>
    <row r="29" spans="1:8" x14ac:dyDescent="0.3">
      <c r="A29" s="16" t="s">
        <v>180</v>
      </c>
      <c r="B29" s="16">
        <v>28</v>
      </c>
      <c r="C29" s="24" t="s">
        <v>47</v>
      </c>
      <c r="D29" s="16" t="s">
        <v>79</v>
      </c>
      <c r="E29" s="16" t="str">
        <f>Reference!AH30</f>
        <v>Al Green</v>
      </c>
      <c r="F29" s="16" t="str">
        <f>Reference!AJ30</f>
        <v>Lois Kolkhorst</v>
      </c>
      <c r="G29" s="19"/>
      <c r="H29" s="35" t="s">
        <v>388</v>
      </c>
    </row>
    <row r="30" spans="1:8" x14ac:dyDescent="0.3">
      <c r="A30" s="16" t="s">
        <v>181</v>
      </c>
      <c r="B30" s="16">
        <v>29</v>
      </c>
      <c r="C30" s="24" t="s">
        <v>47</v>
      </c>
      <c r="D30" s="16" t="s">
        <v>79</v>
      </c>
      <c r="E30" s="16" t="str">
        <f>Reference!AH31</f>
        <v>Troy Nehls</v>
      </c>
      <c r="F30" s="16" t="str">
        <f>Reference!AJ31</f>
        <v>Larry Taylor</v>
      </c>
      <c r="G30" s="17" t="s">
        <v>182</v>
      </c>
      <c r="H30" s="35" t="s">
        <v>527</v>
      </c>
    </row>
    <row r="31" spans="1:8" x14ac:dyDescent="0.3">
      <c r="A31" s="16" t="s">
        <v>183</v>
      </c>
      <c r="B31" s="16">
        <v>30</v>
      </c>
      <c r="C31" s="24" t="s">
        <v>47</v>
      </c>
      <c r="D31" s="16" t="s">
        <v>79</v>
      </c>
      <c r="E31" s="16" t="str">
        <f>Reference!AH32</f>
        <v>Michael Cloud</v>
      </c>
      <c r="F31" s="16" t="str">
        <f>Reference!AJ32</f>
        <v>Lois Kolkhorst</v>
      </c>
      <c r="G31" s="17" t="s">
        <v>337</v>
      </c>
      <c r="H31" s="35" t="s">
        <v>389</v>
      </c>
    </row>
    <row r="32" spans="1:8" x14ac:dyDescent="0.3">
      <c r="A32" s="16" t="s">
        <v>184</v>
      </c>
      <c r="B32" s="16">
        <v>31</v>
      </c>
      <c r="C32" s="25" t="s">
        <v>48</v>
      </c>
      <c r="D32" s="16" t="s">
        <v>79</v>
      </c>
      <c r="E32" s="16" t="str">
        <f>Reference!AH33</f>
        <v>Henry Cuellar</v>
      </c>
      <c r="F32" s="16" t="str">
        <f>Reference!AJ33</f>
        <v>Judith Zaffirini</v>
      </c>
      <c r="G32" s="17" t="s">
        <v>338</v>
      </c>
      <c r="H32" s="35" t="s">
        <v>458</v>
      </c>
    </row>
    <row r="33" spans="1:8" x14ac:dyDescent="0.3">
      <c r="A33" s="27" t="s">
        <v>185</v>
      </c>
      <c r="B33" s="27">
        <v>32</v>
      </c>
      <c r="C33" s="24" t="s">
        <v>47</v>
      </c>
      <c r="D33" s="16" t="s">
        <v>79</v>
      </c>
      <c r="E33" s="16" t="str">
        <f>Reference!AH34</f>
        <v>Michael Cloud</v>
      </c>
      <c r="F33" s="16" t="str">
        <f>Reference!AJ34</f>
        <v>Juan Hinojosa</v>
      </c>
      <c r="G33" s="19" t="s">
        <v>186</v>
      </c>
      <c r="H33" s="35" t="s">
        <v>469</v>
      </c>
    </row>
    <row r="34" spans="1:8" x14ac:dyDescent="0.3">
      <c r="A34" s="16" t="s">
        <v>187</v>
      </c>
      <c r="B34" s="16">
        <v>33</v>
      </c>
      <c r="C34" s="24" t="s">
        <v>47</v>
      </c>
      <c r="D34" s="16" t="s">
        <v>79</v>
      </c>
      <c r="E34" s="16" t="str">
        <f>Reference!AH35</f>
        <v>Pat Fallon</v>
      </c>
      <c r="F34" s="16" t="str">
        <f>Reference!AJ35</f>
        <v>Bob Hall</v>
      </c>
      <c r="G34" s="19"/>
      <c r="H34" s="35" t="s">
        <v>465</v>
      </c>
    </row>
    <row r="35" spans="1:8" x14ac:dyDescent="0.3">
      <c r="A35" s="16" t="s">
        <v>188</v>
      </c>
      <c r="B35" s="16">
        <v>34</v>
      </c>
      <c r="C35" s="25" t="s">
        <v>48</v>
      </c>
      <c r="D35" s="16" t="s">
        <v>79</v>
      </c>
      <c r="E35" s="16" t="str">
        <f>Reference!AH36</f>
        <v>Michael Cloud</v>
      </c>
      <c r="F35" s="16" t="str">
        <f>Reference!AJ36</f>
        <v>Juan Hinojosa</v>
      </c>
      <c r="G35" s="17" t="s">
        <v>339</v>
      </c>
      <c r="H35" s="35" t="s">
        <v>463</v>
      </c>
    </row>
    <row r="36" spans="1:8" x14ac:dyDescent="0.3">
      <c r="A36" s="16" t="s">
        <v>189</v>
      </c>
      <c r="B36" s="16">
        <v>35</v>
      </c>
      <c r="C36" s="25" t="s">
        <v>48</v>
      </c>
      <c r="D36" s="16" t="s">
        <v>79</v>
      </c>
      <c r="E36" s="16" t="str">
        <f>Reference!AH37</f>
        <v>Henry Cuellar</v>
      </c>
      <c r="F36" s="16" t="str">
        <f>Reference!AJ37</f>
        <v>Juan Hinojosa</v>
      </c>
      <c r="G36" s="17" t="s">
        <v>186</v>
      </c>
      <c r="H36" s="35" t="s">
        <v>390</v>
      </c>
    </row>
    <row r="37" spans="1:8" x14ac:dyDescent="0.3">
      <c r="A37" s="16" t="s">
        <v>190</v>
      </c>
      <c r="B37" s="16">
        <v>36</v>
      </c>
      <c r="C37" s="25" t="s">
        <v>48</v>
      </c>
      <c r="D37" s="16" t="s">
        <v>79</v>
      </c>
      <c r="E37" s="16" t="str">
        <f>Reference!AH38</f>
        <v>Henry Cuellar</v>
      </c>
      <c r="F37" s="16" t="str">
        <f>Reference!AJ38</f>
        <v>Juan Hinojosa</v>
      </c>
      <c r="G37" s="17" t="s">
        <v>340</v>
      </c>
      <c r="H37" s="35" t="s">
        <v>391</v>
      </c>
    </row>
    <row r="38" spans="1:8" x14ac:dyDescent="0.3">
      <c r="A38" s="16" t="s">
        <v>192</v>
      </c>
      <c r="B38" s="16">
        <v>37</v>
      </c>
      <c r="C38" s="25" t="s">
        <v>48</v>
      </c>
      <c r="D38" s="16" t="s">
        <v>79</v>
      </c>
      <c r="E38" s="16" t="str">
        <f>Reference!AH39</f>
        <v>Filemon Vela</v>
      </c>
      <c r="F38" s="16" t="str">
        <f>Reference!AJ39</f>
        <v>Eddie Lucio Jr</v>
      </c>
      <c r="G38" s="17" t="s">
        <v>191</v>
      </c>
      <c r="H38" s="35" t="s">
        <v>446</v>
      </c>
    </row>
    <row r="39" spans="1:8" x14ac:dyDescent="0.3">
      <c r="A39" s="16" t="s">
        <v>194</v>
      </c>
      <c r="B39" s="16">
        <v>38</v>
      </c>
      <c r="C39" s="25" t="s">
        <v>48</v>
      </c>
      <c r="D39" s="16" t="s">
        <v>79</v>
      </c>
      <c r="E39" s="16" t="str">
        <f>Reference!AH40</f>
        <v>Filemon Vela</v>
      </c>
      <c r="F39" s="16" t="str">
        <f>Reference!AJ40</f>
        <v>Eddie Lucio Jr</v>
      </c>
      <c r="G39" s="19" t="s">
        <v>193</v>
      </c>
      <c r="H39" s="35" t="s">
        <v>392</v>
      </c>
    </row>
    <row r="40" spans="1:8" x14ac:dyDescent="0.3">
      <c r="A40" s="16" t="s">
        <v>195</v>
      </c>
      <c r="B40" s="16">
        <v>39</v>
      </c>
      <c r="C40" s="25" t="s">
        <v>48</v>
      </c>
      <c r="D40" s="16" t="s">
        <v>79</v>
      </c>
      <c r="E40" s="16" t="str">
        <f>Reference!AH41</f>
        <v>Vicente Gonzalez</v>
      </c>
      <c r="F40" s="16" t="str">
        <f>Reference!AJ41</f>
        <v>Eddie Lucio Jr</v>
      </c>
      <c r="G40" s="19"/>
      <c r="H40" s="35" t="s">
        <v>393</v>
      </c>
    </row>
    <row r="41" spans="1:8" x14ac:dyDescent="0.3">
      <c r="A41" s="16" t="s">
        <v>196</v>
      </c>
      <c r="B41" s="16">
        <v>40</v>
      </c>
      <c r="C41" s="25" t="s">
        <v>48</v>
      </c>
      <c r="D41" s="16" t="s">
        <v>79</v>
      </c>
      <c r="E41" s="16" t="str">
        <f>Reference!AH42</f>
        <v>Vicente Gonzalez</v>
      </c>
      <c r="F41" s="16" t="str">
        <f>Reference!AJ42</f>
        <v>Juan Hinojosa</v>
      </c>
      <c r="G41" s="19" t="s">
        <v>191</v>
      </c>
      <c r="H41" s="35" t="s">
        <v>434</v>
      </c>
    </row>
    <row r="42" spans="1:8" x14ac:dyDescent="0.3">
      <c r="A42" s="16" t="s">
        <v>197</v>
      </c>
      <c r="B42" s="16">
        <v>41</v>
      </c>
      <c r="C42" s="25" t="s">
        <v>48</v>
      </c>
      <c r="D42" s="16" t="s">
        <v>79</v>
      </c>
      <c r="E42" s="16" t="str">
        <f>Reference!AH43</f>
        <v>Vicente Gonzalez</v>
      </c>
      <c r="F42" s="16" t="str">
        <f>Reference!AJ43</f>
        <v>Juan Hinojosa</v>
      </c>
      <c r="G42" s="19"/>
      <c r="H42" s="35" t="s">
        <v>457</v>
      </c>
    </row>
    <row r="43" spans="1:8" x14ac:dyDescent="0.3">
      <c r="A43" s="27" t="s">
        <v>198</v>
      </c>
      <c r="B43" s="27">
        <v>42</v>
      </c>
      <c r="C43" s="25" t="s">
        <v>48</v>
      </c>
      <c r="D43" s="16" t="s">
        <v>79</v>
      </c>
      <c r="E43" s="16" t="str">
        <f>Reference!AH44</f>
        <v>Henry Cuellar</v>
      </c>
      <c r="F43" s="16" t="str">
        <f>Reference!AJ44</f>
        <v>Judith Zaffirini</v>
      </c>
      <c r="G43" s="19"/>
      <c r="H43" s="15" t="s">
        <v>509</v>
      </c>
    </row>
    <row r="44" spans="1:8" x14ac:dyDescent="0.3">
      <c r="A44" s="16" t="s">
        <v>200</v>
      </c>
      <c r="B44" s="16">
        <v>43</v>
      </c>
      <c r="C44" s="24" t="s">
        <v>47</v>
      </c>
      <c r="D44" s="16" t="s">
        <v>79</v>
      </c>
      <c r="E44" s="16" t="str">
        <f>Reference!AH45</f>
        <v>Michael Cloud</v>
      </c>
      <c r="F44" s="16" t="str">
        <f>Reference!AJ45</f>
        <v>Judith Zaffirini</v>
      </c>
      <c r="G44" s="19" t="s">
        <v>199</v>
      </c>
      <c r="H44" s="15" t="s">
        <v>485</v>
      </c>
    </row>
    <row r="45" spans="1:8" x14ac:dyDescent="0.3">
      <c r="A45" s="16" t="s">
        <v>201</v>
      </c>
      <c r="B45" s="16">
        <v>44</v>
      </c>
      <c r="C45" s="24" t="s">
        <v>47</v>
      </c>
      <c r="D45" s="16" t="s">
        <v>79</v>
      </c>
      <c r="E45" s="16" t="str">
        <f>Reference!AH46</f>
        <v>Vicente Gonzalez</v>
      </c>
      <c r="F45" s="16" t="str">
        <f>Reference!AJ46</f>
        <v>Judith Zaffirini</v>
      </c>
      <c r="G45" s="19"/>
      <c r="H45" s="15" t="s">
        <v>478</v>
      </c>
    </row>
    <row r="46" spans="1:8" x14ac:dyDescent="0.3">
      <c r="A46" s="16" t="s">
        <v>202</v>
      </c>
      <c r="B46" s="16">
        <v>45</v>
      </c>
      <c r="C46" s="25" t="s">
        <v>48</v>
      </c>
      <c r="D46" s="16" t="s">
        <v>79</v>
      </c>
      <c r="E46" s="16" t="str">
        <f>Reference!AH47</f>
        <v>Lloyd Doggett</v>
      </c>
      <c r="F46" s="16" t="str">
        <f>Reference!AJ47</f>
        <v>Donna Campbell</v>
      </c>
      <c r="G46" s="17" t="s">
        <v>341</v>
      </c>
      <c r="H46" s="15" t="s">
        <v>537</v>
      </c>
    </row>
    <row r="47" spans="1:8" x14ac:dyDescent="0.3">
      <c r="A47" s="16" t="s">
        <v>203</v>
      </c>
      <c r="B47" s="16">
        <v>46</v>
      </c>
      <c r="C47" s="25" t="s">
        <v>48</v>
      </c>
      <c r="D47" s="16" t="s">
        <v>79</v>
      </c>
      <c r="E47" s="16" t="str">
        <f>Reference!AH48</f>
        <v>Roger Williams</v>
      </c>
      <c r="F47" s="16" t="str">
        <f>Reference!AJ48</f>
        <v>Donna Campbell</v>
      </c>
      <c r="G47" s="17" t="s">
        <v>342</v>
      </c>
      <c r="H47" s="15" t="s">
        <v>437</v>
      </c>
    </row>
    <row r="48" spans="1:8" x14ac:dyDescent="0.3">
      <c r="A48" s="16" t="s">
        <v>205</v>
      </c>
      <c r="B48" s="16">
        <v>47</v>
      </c>
      <c r="C48" s="25" t="s">
        <v>48</v>
      </c>
      <c r="D48" s="16" t="s">
        <v>79</v>
      </c>
      <c r="E48" s="16" t="str">
        <f>Reference!AH49</f>
        <v>Roger Williams</v>
      </c>
      <c r="F48" s="16" t="str">
        <f>Reference!AJ49</f>
        <v>Dawn Buckingham</v>
      </c>
      <c r="G48" s="17" t="s">
        <v>343</v>
      </c>
      <c r="H48" s="15" t="s">
        <v>456</v>
      </c>
    </row>
    <row r="49" spans="1:8" x14ac:dyDescent="0.3">
      <c r="A49" s="16" t="s">
        <v>206</v>
      </c>
      <c r="B49" s="16">
        <v>48</v>
      </c>
      <c r="C49" s="25" t="s">
        <v>48</v>
      </c>
      <c r="D49" s="16" t="s">
        <v>79</v>
      </c>
      <c r="E49" s="16" t="str">
        <f>Reference!AH50</f>
        <v>Roger Williams</v>
      </c>
      <c r="F49" s="16" t="str">
        <f>Reference!AJ50</f>
        <v>Judith Zaffirini</v>
      </c>
      <c r="G49" s="19" t="s">
        <v>204</v>
      </c>
      <c r="H49" s="15" t="s">
        <v>466</v>
      </c>
    </row>
    <row r="50" spans="1:8" x14ac:dyDescent="0.3">
      <c r="A50" s="16" t="s">
        <v>207</v>
      </c>
      <c r="B50" s="16">
        <v>49</v>
      </c>
      <c r="C50" s="25" t="s">
        <v>48</v>
      </c>
      <c r="D50" s="16" t="s">
        <v>79</v>
      </c>
      <c r="E50" s="16" t="str">
        <f>Reference!AH51</f>
        <v>Michael McCaul</v>
      </c>
      <c r="F50" s="16" t="str">
        <f>Reference!AJ51</f>
        <v>Judith Zaffirini</v>
      </c>
      <c r="G50" s="19"/>
      <c r="H50" s="15" t="s">
        <v>464</v>
      </c>
    </row>
    <row r="51" spans="1:8" x14ac:dyDescent="0.3">
      <c r="A51" s="16" t="s">
        <v>208</v>
      </c>
      <c r="B51" s="16">
        <v>50</v>
      </c>
      <c r="C51" s="25" t="s">
        <v>48</v>
      </c>
      <c r="D51" s="16" t="s">
        <v>79</v>
      </c>
      <c r="E51" s="16" t="str">
        <f>Reference!AH52</f>
        <v>Pete Sessions</v>
      </c>
      <c r="F51" s="16">
        <f>Reference!AJ52</f>
        <v>0</v>
      </c>
      <c r="G51" s="19"/>
      <c r="H51" s="15" t="s">
        <v>470</v>
      </c>
    </row>
    <row r="52" spans="1:8" x14ac:dyDescent="0.3">
      <c r="A52" s="16" t="s">
        <v>209</v>
      </c>
      <c r="B52" s="16">
        <v>51</v>
      </c>
      <c r="C52" s="25" t="s">
        <v>48</v>
      </c>
      <c r="D52" s="16" t="s">
        <v>79</v>
      </c>
      <c r="E52" s="16" t="str">
        <f>Reference!AH53</f>
        <v>Lloyd Doggett</v>
      </c>
      <c r="F52" s="16" t="str">
        <f>Reference!AJ53</f>
        <v>Judith Zaffirini</v>
      </c>
      <c r="G52" s="19"/>
      <c r="H52" s="15" t="s">
        <v>486</v>
      </c>
    </row>
    <row r="53" spans="1:8" x14ac:dyDescent="0.3">
      <c r="A53" s="16" t="s">
        <v>210</v>
      </c>
      <c r="B53" s="16">
        <v>52</v>
      </c>
      <c r="C53" s="25" t="s">
        <v>48</v>
      </c>
      <c r="D53" s="16" t="s">
        <v>79</v>
      </c>
      <c r="E53" s="16" t="str">
        <f>Reference!AH54</f>
        <v>John Carter</v>
      </c>
      <c r="F53" s="16" t="str">
        <f>Reference!AJ54</f>
        <v>Charles Schwertner</v>
      </c>
      <c r="G53" s="19"/>
      <c r="H53" s="15" t="s">
        <v>525</v>
      </c>
    </row>
    <row r="54" spans="1:8" x14ac:dyDescent="0.3">
      <c r="A54" s="16" t="s">
        <v>212</v>
      </c>
      <c r="B54" s="16">
        <v>53</v>
      </c>
      <c r="C54" s="24" t="s">
        <v>47</v>
      </c>
      <c r="D54" s="16" t="s">
        <v>79</v>
      </c>
      <c r="E54" s="16" t="str">
        <f>Reference!AH55</f>
        <v>Chip Roy</v>
      </c>
      <c r="F54" s="16" t="str">
        <f>Reference!AJ55</f>
        <v>Dawn Buckingham</v>
      </c>
      <c r="G54" s="19"/>
      <c r="H54" s="15" t="s">
        <v>497</v>
      </c>
    </row>
    <row r="55" spans="1:8" x14ac:dyDescent="0.3">
      <c r="A55" s="16" t="s">
        <v>213</v>
      </c>
      <c r="B55" s="16">
        <v>54</v>
      </c>
      <c r="C55" s="24" t="s">
        <v>47</v>
      </c>
      <c r="D55" s="16" t="s">
        <v>79</v>
      </c>
      <c r="E55" s="16" t="str">
        <f>Reference!AH56</f>
        <v>John Carter</v>
      </c>
      <c r="F55" s="16" t="str">
        <f>Reference!AJ56</f>
        <v>Dawn Buckingham</v>
      </c>
      <c r="G55" s="17" t="s">
        <v>211</v>
      </c>
      <c r="H55" s="15" t="s">
        <v>427</v>
      </c>
    </row>
    <row r="56" spans="1:8" x14ac:dyDescent="0.3">
      <c r="A56" s="16" t="s">
        <v>214</v>
      </c>
      <c r="B56" s="16">
        <v>55</v>
      </c>
      <c r="C56" s="24" t="s">
        <v>47</v>
      </c>
      <c r="D56" s="16" t="s">
        <v>79</v>
      </c>
      <c r="E56" s="16" t="str">
        <f>Reference!AH57</f>
        <v>John Carter</v>
      </c>
      <c r="F56" s="16" t="str">
        <f>Reference!AJ57</f>
        <v>Dawn Buckingham</v>
      </c>
      <c r="G56" s="17" t="s">
        <v>344</v>
      </c>
      <c r="H56" s="15" t="s">
        <v>517</v>
      </c>
    </row>
    <row r="57" spans="1:8" x14ac:dyDescent="0.3">
      <c r="A57" s="16" t="s">
        <v>216</v>
      </c>
      <c r="B57" s="16">
        <v>56</v>
      </c>
      <c r="C57" s="24" t="s">
        <v>47</v>
      </c>
      <c r="D57" s="16" t="s">
        <v>79</v>
      </c>
      <c r="E57" s="16" t="str">
        <f>Reference!AH58</f>
        <v>Pete Sessions</v>
      </c>
      <c r="F57" s="16" t="str">
        <f>Reference!AJ58</f>
        <v>Brian Birdwell</v>
      </c>
      <c r="G57" s="17" t="s">
        <v>345</v>
      </c>
      <c r="H57" s="15" t="s">
        <v>419</v>
      </c>
    </row>
    <row r="58" spans="1:8" x14ac:dyDescent="0.3">
      <c r="A58" s="16" t="s">
        <v>218</v>
      </c>
      <c r="B58" s="16">
        <v>57</v>
      </c>
      <c r="C58" s="24" t="s">
        <v>47</v>
      </c>
      <c r="D58" s="16" t="s">
        <v>79</v>
      </c>
      <c r="E58" s="16" t="str">
        <f>Reference!AH59</f>
        <v>Louie Gohmert</v>
      </c>
      <c r="F58" s="16" t="str">
        <f>Reference!AJ59</f>
        <v>Robert Nichols</v>
      </c>
      <c r="G58" s="17" t="s">
        <v>215</v>
      </c>
      <c r="H58" s="15" t="s">
        <v>420</v>
      </c>
    </row>
    <row r="59" spans="1:8" x14ac:dyDescent="0.3">
      <c r="A59" s="16" t="s">
        <v>219</v>
      </c>
      <c r="B59" s="16">
        <v>58</v>
      </c>
      <c r="C59" s="24" t="s">
        <v>47</v>
      </c>
      <c r="D59" s="16" t="s">
        <v>79</v>
      </c>
      <c r="E59" s="16" t="str">
        <f>Reference!AH60</f>
        <v>Roger Williams</v>
      </c>
      <c r="F59" s="16" t="str">
        <f>Reference!AJ60</f>
        <v>Brian Birdwell</v>
      </c>
      <c r="G59" s="17" t="s">
        <v>217</v>
      </c>
      <c r="H59" s="15" t="s">
        <v>429</v>
      </c>
    </row>
    <row r="60" spans="1:8" x14ac:dyDescent="0.3">
      <c r="A60" s="16" t="s">
        <v>220</v>
      </c>
      <c r="B60" s="16">
        <v>59</v>
      </c>
      <c r="C60" s="24" t="s">
        <v>47</v>
      </c>
      <c r="D60" s="16" t="s">
        <v>79</v>
      </c>
      <c r="E60" s="16" t="str">
        <f>Reference!AH61</f>
        <v>Roger Williams</v>
      </c>
      <c r="F60" s="16" t="str">
        <f>Reference!AJ61</f>
        <v>Dawn Buckingham</v>
      </c>
      <c r="G60" s="17" t="s">
        <v>346</v>
      </c>
      <c r="H60" s="15" t="s">
        <v>518</v>
      </c>
    </row>
    <row r="61" spans="1:8" x14ac:dyDescent="0.3">
      <c r="A61" s="16" t="s">
        <v>221</v>
      </c>
      <c r="B61" s="16">
        <v>60</v>
      </c>
      <c r="C61" s="24" t="s">
        <v>47</v>
      </c>
      <c r="D61" s="16" t="s">
        <v>78</v>
      </c>
      <c r="E61" s="16" t="str">
        <f>Reference!AH62</f>
        <v>August Pfluger</v>
      </c>
      <c r="F61" s="16" t="str">
        <f>Reference!AJ62</f>
        <v>Brian Birdwell</v>
      </c>
      <c r="G61" s="17" t="s">
        <v>347</v>
      </c>
      <c r="H61" s="15" t="s">
        <v>506</v>
      </c>
    </row>
    <row r="62" spans="1:8" x14ac:dyDescent="0.3">
      <c r="A62" s="16" t="s">
        <v>222</v>
      </c>
      <c r="B62" s="16">
        <v>61</v>
      </c>
      <c r="C62" s="24" t="s">
        <v>47</v>
      </c>
      <c r="D62" s="16" t="s">
        <v>78</v>
      </c>
      <c r="E62" s="16" t="str">
        <f>Reference!AH63</f>
        <v>Kay Granger</v>
      </c>
      <c r="F62" s="16" t="str">
        <f>Reference!AJ63</f>
        <v>Drew Springer</v>
      </c>
      <c r="G62" s="17" t="s">
        <v>348</v>
      </c>
      <c r="H62" s="15" t="s">
        <v>474</v>
      </c>
    </row>
    <row r="63" spans="1:8" x14ac:dyDescent="0.3">
      <c r="A63" s="16" t="s">
        <v>223</v>
      </c>
      <c r="B63" s="16">
        <v>62</v>
      </c>
      <c r="C63" s="24" t="s">
        <v>47</v>
      </c>
      <c r="D63" s="16" t="s">
        <v>79</v>
      </c>
      <c r="E63" s="16" t="str">
        <f>Reference!AH64</f>
        <v>Pat Fallon</v>
      </c>
      <c r="F63" s="16" t="str">
        <f>Reference!AJ64</f>
        <v>Drew Springer</v>
      </c>
      <c r="G63" s="17" t="s">
        <v>349</v>
      </c>
      <c r="H63" s="15" t="s">
        <v>519</v>
      </c>
    </row>
    <row r="64" spans="1:8" x14ac:dyDescent="0.3">
      <c r="A64" s="16" t="s">
        <v>224</v>
      </c>
      <c r="B64" s="16">
        <v>63</v>
      </c>
      <c r="C64" s="24" t="s">
        <v>47</v>
      </c>
      <c r="D64" s="16" t="s">
        <v>79</v>
      </c>
      <c r="E64" s="16" t="str">
        <f>Reference!AH65</f>
        <v>Michael Burgess</v>
      </c>
      <c r="F64" s="16" t="str">
        <f>Reference!AJ65</f>
        <v>Jane Nelson</v>
      </c>
      <c r="G64" s="17" t="s">
        <v>350</v>
      </c>
      <c r="H64" s="15" t="s">
        <v>503</v>
      </c>
    </row>
    <row r="65" spans="1:8" x14ac:dyDescent="0.3">
      <c r="A65" s="16" t="s">
        <v>226</v>
      </c>
      <c r="B65" s="16">
        <v>64</v>
      </c>
      <c r="C65" s="24" t="s">
        <v>47</v>
      </c>
      <c r="D65" s="16" t="s">
        <v>79</v>
      </c>
      <c r="E65" s="16" t="str">
        <f>Reference!AH66</f>
        <v>Michael Burgess</v>
      </c>
      <c r="F65" s="16" t="str">
        <f>Reference!AJ66</f>
        <v>Drew Springer</v>
      </c>
      <c r="G65" s="17" t="s">
        <v>351</v>
      </c>
      <c r="H65" s="15" t="s">
        <v>523</v>
      </c>
    </row>
    <row r="66" spans="1:8" x14ac:dyDescent="0.3">
      <c r="A66" s="16" t="s">
        <v>227</v>
      </c>
      <c r="B66" s="16">
        <v>65</v>
      </c>
      <c r="C66" s="25" t="s">
        <v>48</v>
      </c>
      <c r="D66" s="16" t="s">
        <v>79</v>
      </c>
      <c r="E66" s="16" t="str">
        <f>Reference!AH67</f>
        <v>Beth Van Duyne</v>
      </c>
      <c r="F66" s="16" t="str">
        <f>Reference!AJ67</f>
        <v>Jane Nelson</v>
      </c>
      <c r="G66" s="19" t="s">
        <v>225</v>
      </c>
      <c r="H66" s="15" t="s">
        <v>421</v>
      </c>
    </row>
    <row r="67" spans="1:8" x14ac:dyDescent="0.3">
      <c r="A67" s="16" t="s">
        <v>228</v>
      </c>
      <c r="B67" s="16">
        <v>66</v>
      </c>
      <c r="C67" s="24" t="s">
        <v>47</v>
      </c>
      <c r="D67" s="16" t="s">
        <v>79</v>
      </c>
      <c r="E67" s="16" t="str">
        <f>Reference!AH68</f>
        <v>Van Taylor</v>
      </c>
      <c r="F67" s="16" t="str">
        <f>Reference!AJ68</f>
        <v>Angela Paxton</v>
      </c>
      <c r="G67" s="19"/>
      <c r="H67" s="15" t="s">
        <v>515</v>
      </c>
    </row>
    <row r="68" spans="1:8" x14ac:dyDescent="0.3">
      <c r="A68" s="16" t="s">
        <v>230</v>
      </c>
      <c r="B68" s="16">
        <v>67</v>
      </c>
      <c r="C68" s="24" t="s">
        <v>47</v>
      </c>
      <c r="D68" s="16" t="s">
        <v>79</v>
      </c>
      <c r="E68" s="16" t="str">
        <f>Reference!AH69</f>
        <v>Van Taylor</v>
      </c>
      <c r="F68" s="16" t="str">
        <f>Reference!AJ69</f>
        <v>Angela Paxton</v>
      </c>
      <c r="G68" s="19"/>
      <c r="H68" s="15" t="s">
        <v>482</v>
      </c>
    </row>
    <row r="69" spans="1:8" x14ac:dyDescent="0.3">
      <c r="A69" s="27" t="s">
        <v>231</v>
      </c>
      <c r="B69" s="27">
        <v>68</v>
      </c>
      <c r="C69" s="24" t="s">
        <v>47</v>
      </c>
      <c r="D69" s="16" t="s">
        <v>79</v>
      </c>
      <c r="E69" s="16" t="str">
        <f>Reference!AH70</f>
        <v>Ronny Jackson</v>
      </c>
      <c r="F69" s="16" t="str">
        <f>Reference!AJ70</f>
        <v>Charles Perry</v>
      </c>
      <c r="G69" s="19" t="s">
        <v>229</v>
      </c>
      <c r="H69" s="15" t="s">
        <v>521</v>
      </c>
    </row>
    <row r="70" spans="1:8" x14ac:dyDescent="0.3">
      <c r="A70" s="16" t="s">
        <v>232</v>
      </c>
      <c r="B70" s="16">
        <v>69</v>
      </c>
      <c r="C70" s="24" t="s">
        <v>47</v>
      </c>
      <c r="D70" s="16"/>
      <c r="E70" s="16" t="str">
        <f>Reference!AH71</f>
        <v>Ronny Jackson</v>
      </c>
      <c r="F70" s="16" t="str">
        <f>Reference!AJ71</f>
        <v>Drew Springer</v>
      </c>
      <c r="G70" s="19"/>
      <c r="H70" s="15" t="s">
        <v>449</v>
      </c>
    </row>
    <row r="71" spans="1:8" x14ac:dyDescent="0.3">
      <c r="A71" s="16" t="s">
        <v>233</v>
      </c>
      <c r="B71" s="16">
        <v>70</v>
      </c>
      <c r="C71" s="24" t="s">
        <v>47</v>
      </c>
      <c r="D71" s="16" t="s">
        <v>78</v>
      </c>
      <c r="E71" s="16" t="str">
        <f>Reference!AH72</f>
        <v>Van Taylor</v>
      </c>
      <c r="F71" s="16" t="str">
        <f>Reference!AJ72</f>
        <v>Angela Paxton</v>
      </c>
      <c r="G71" s="17" t="s">
        <v>352</v>
      </c>
      <c r="H71" s="15" t="s">
        <v>513</v>
      </c>
    </row>
    <row r="72" spans="1:8" x14ac:dyDescent="0.3">
      <c r="A72" s="16" t="s">
        <v>234</v>
      </c>
      <c r="B72" s="16">
        <v>71</v>
      </c>
      <c r="C72" s="24" t="s">
        <v>47</v>
      </c>
      <c r="D72" s="16" t="s">
        <v>79</v>
      </c>
      <c r="E72" s="16" t="str">
        <f>Reference!AH73</f>
        <v>Jodey Arrington</v>
      </c>
      <c r="F72" s="16" t="str">
        <f>Reference!AJ73</f>
        <v>Charles Perry</v>
      </c>
      <c r="G72" s="17" t="s">
        <v>353</v>
      </c>
      <c r="H72" s="15" t="s">
        <v>479</v>
      </c>
    </row>
    <row r="73" spans="1:8" x14ac:dyDescent="0.3">
      <c r="A73" s="16" t="s">
        <v>235</v>
      </c>
      <c r="B73" s="16">
        <v>72</v>
      </c>
      <c r="C73" s="24" t="s">
        <v>47</v>
      </c>
      <c r="D73" s="16" t="s">
        <v>79</v>
      </c>
      <c r="E73" s="16" t="str">
        <f>Reference!AH74</f>
        <v>August Pfluger</v>
      </c>
      <c r="F73" s="16" t="str">
        <f>Reference!AJ74</f>
        <v>Charles Perry</v>
      </c>
      <c r="G73" s="17" t="s">
        <v>354</v>
      </c>
      <c r="H73" s="15" t="s">
        <v>444</v>
      </c>
    </row>
    <row r="74" spans="1:8" x14ac:dyDescent="0.3">
      <c r="A74" s="16" t="s">
        <v>236</v>
      </c>
      <c r="B74" s="16">
        <v>73</v>
      </c>
      <c r="C74" s="24" t="s">
        <v>47</v>
      </c>
      <c r="D74" s="16" t="s">
        <v>79</v>
      </c>
      <c r="E74" s="16" t="str">
        <f>Reference!AH75</f>
        <v>Chip Roy</v>
      </c>
      <c r="F74" s="16" t="str">
        <f>Reference!AJ75</f>
        <v>Dawn Buckingham</v>
      </c>
      <c r="G74" s="17" t="s">
        <v>229</v>
      </c>
      <c r="H74" s="15" t="s">
        <v>424</v>
      </c>
    </row>
    <row r="75" spans="1:8" x14ac:dyDescent="0.3">
      <c r="A75" s="16" t="s">
        <v>237</v>
      </c>
      <c r="B75" s="16">
        <v>74</v>
      </c>
      <c r="C75" s="25" t="s">
        <v>48</v>
      </c>
      <c r="D75" s="16" t="s">
        <v>79</v>
      </c>
      <c r="E75" s="16" t="str">
        <f>Reference!AH76</f>
        <v>Ernest Gonzales</v>
      </c>
      <c r="F75" s="16" t="str">
        <f>Reference!AJ76</f>
        <v>Cesar Blanco</v>
      </c>
      <c r="G75" s="17" t="s">
        <v>355</v>
      </c>
      <c r="H75" s="15" t="s">
        <v>494</v>
      </c>
    </row>
    <row r="76" spans="1:8" x14ac:dyDescent="0.3">
      <c r="A76" s="16" t="s">
        <v>238</v>
      </c>
      <c r="B76" s="16">
        <v>75</v>
      </c>
      <c r="C76" s="25" t="s">
        <v>48</v>
      </c>
      <c r="D76" s="16" t="s">
        <v>79</v>
      </c>
      <c r="E76" s="16" t="str">
        <f>Reference!AH77</f>
        <v>Ernest Gonzales</v>
      </c>
      <c r="F76" s="16" t="str">
        <f>Reference!AJ77</f>
        <v>Cesar Blanco</v>
      </c>
      <c r="G76" s="17" t="s">
        <v>356</v>
      </c>
      <c r="H76" s="15" t="s">
        <v>455</v>
      </c>
    </row>
    <row r="77" spans="1:8" x14ac:dyDescent="0.3">
      <c r="A77" s="16" t="s">
        <v>240</v>
      </c>
      <c r="B77" s="16">
        <v>76</v>
      </c>
      <c r="C77" s="25" t="s">
        <v>48</v>
      </c>
      <c r="D77" s="16" t="s">
        <v>78</v>
      </c>
      <c r="E77" s="16" t="str">
        <f>Reference!AH78</f>
        <v>Veronica Escobar</v>
      </c>
      <c r="F77" s="16" t="str">
        <f>Reference!AJ78</f>
        <v>Cesar Blanco</v>
      </c>
      <c r="G77" s="17" t="s">
        <v>357</v>
      </c>
      <c r="H77" s="15"/>
    </row>
    <row r="78" spans="1:8" x14ac:dyDescent="0.3">
      <c r="A78" s="16" t="s">
        <v>241</v>
      </c>
      <c r="B78" s="16">
        <v>77</v>
      </c>
      <c r="C78" s="25" t="s">
        <v>48</v>
      </c>
      <c r="D78" s="16" t="s">
        <v>79</v>
      </c>
      <c r="E78" s="16" t="str">
        <f>Reference!AH79</f>
        <v>Veronica Escobar</v>
      </c>
      <c r="F78" s="16" t="str">
        <f>Reference!AJ79</f>
        <v>Cesar Blanco</v>
      </c>
      <c r="G78" s="17" t="s">
        <v>358</v>
      </c>
      <c r="H78" s="15" t="s">
        <v>501</v>
      </c>
    </row>
    <row r="79" spans="1:8" x14ac:dyDescent="0.3">
      <c r="A79" s="16" t="s">
        <v>242</v>
      </c>
      <c r="B79" s="16">
        <v>78</v>
      </c>
      <c r="C79" s="25" t="s">
        <v>48</v>
      </c>
      <c r="D79" s="16" t="s">
        <v>78</v>
      </c>
      <c r="E79" s="16" t="str">
        <f>Reference!AH80</f>
        <v>Veronica Escobar</v>
      </c>
      <c r="F79" s="16" t="str">
        <f>Reference!AJ80</f>
        <v>Cesar Blanco</v>
      </c>
      <c r="G79" s="19" t="s">
        <v>239</v>
      </c>
      <c r="H79" s="15" t="s">
        <v>492</v>
      </c>
    </row>
    <row r="80" spans="1:8" x14ac:dyDescent="0.3">
      <c r="A80" s="16" t="s">
        <v>243</v>
      </c>
      <c r="B80" s="16">
        <v>79</v>
      </c>
      <c r="C80" s="25" t="s">
        <v>48</v>
      </c>
      <c r="D80" s="16" t="s">
        <v>79</v>
      </c>
      <c r="E80" s="16" t="str">
        <f>Reference!AH81</f>
        <v>Veronica Escobar</v>
      </c>
      <c r="F80" s="16" t="str">
        <f>Reference!AJ81</f>
        <v>Cesar Blanco</v>
      </c>
      <c r="G80" s="19"/>
      <c r="H80" s="15" t="s">
        <v>448</v>
      </c>
    </row>
    <row r="81" spans="1:8" x14ac:dyDescent="0.3">
      <c r="A81" s="27" t="s">
        <v>244</v>
      </c>
      <c r="B81" s="27">
        <v>80</v>
      </c>
      <c r="C81" s="25" t="s">
        <v>48</v>
      </c>
      <c r="D81" s="16" t="s">
        <v>79</v>
      </c>
      <c r="E81" s="16" t="str">
        <f>Reference!AH82</f>
        <v>Henry Cuellar</v>
      </c>
      <c r="F81" s="16" t="str">
        <f>Reference!AJ82</f>
        <v>Judith Zaffirini</v>
      </c>
      <c r="G81" s="19"/>
      <c r="H81" s="15" t="s">
        <v>475</v>
      </c>
    </row>
    <row r="82" spans="1:8" x14ac:dyDescent="0.3">
      <c r="A82" s="16" t="s">
        <v>245</v>
      </c>
      <c r="B82" s="16">
        <v>81</v>
      </c>
      <c r="C82" s="24" t="s">
        <v>47</v>
      </c>
      <c r="D82" s="16" t="s">
        <v>79</v>
      </c>
      <c r="E82" s="16" t="str">
        <f>Reference!AH83</f>
        <v>August Pfluger</v>
      </c>
      <c r="F82" s="16" t="str">
        <f>Reference!AJ83</f>
        <v>Charles Perry</v>
      </c>
      <c r="G82" s="19"/>
      <c r="H82" s="15" t="s">
        <v>480</v>
      </c>
    </row>
    <row r="83" spans="1:8" x14ac:dyDescent="0.3">
      <c r="A83" s="16" t="s">
        <v>246</v>
      </c>
      <c r="B83" s="16">
        <v>82</v>
      </c>
      <c r="C83" s="24" t="s">
        <v>47</v>
      </c>
      <c r="D83" s="16" t="s">
        <v>79</v>
      </c>
      <c r="E83" s="16" t="str">
        <f>Reference!AH84</f>
        <v>August Pfluger</v>
      </c>
      <c r="F83" s="16" t="str">
        <f>Reference!AJ84</f>
        <v>Kel Seliger</v>
      </c>
      <c r="G83" s="19"/>
      <c r="H83" s="15"/>
    </row>
    <row r="84" spans="1:8" x14ac:dyDescent="0.3">
      <c r="A84" s="16" t="s">
        <v>247</v>
      </c>
      <c r="B84" s="16">
        <v>83</v>
      </c>
      <c r="C84" s="24" t="s">
        <v>47</v>
      </c>
      <c r="D84" s="16" t="s">
        <v>79</v>
      </c>
      <c r="E84" s="16" t="str">
        <f>Reference!AH85</f>
        <v>Jodey Arrington</v>
      </c>
      <c r="F84" s="16" t="str">
        <f>Reference!AJ85</f>
        <v>Charles Perry</v>
      </c>
      <c r="G84" s="17" t="s">
        <v>359</v>
      </c>
      <c r="H84" s="15" t="s">
        <v>430</v>
      </c>
    </row>
    <row r="85" spans="1:8" x14ac:dyDescent="0.3">
      <c r="A85" s="16" t="s">
        <v>248</v>
      </c>
      <c r="B85" s="16">
        <v>84</v>
      </c>
      <c r="C85" s="24" t="s">
        <v>47</v>
      </c>
      <c r="D85" s="16" t="s">
        <v>79</v>
      </c>
      <c r="E85" s="16" t="str">
        <f>Reference!AH86</f>
        <v>Jodey Arrington</v>
      </c>
      <c r="F85" s="16" t="str">
        <f>Reference!AJ86</f>
        <v>Charles Perry</v>
      </c>
      <c r="G85" s="17" t="s">
        <v>360</v>
      </c>
      <c r="H85" s="15" t="s">
        <v>450</v>
      </c>
    </row>
    <row r="86" spans="1:8" x14ac:dyDescent="0.3">
      <c r="A86" s="16" t="s">
        <v>250</v>
      </c>
      <c r="B86" s="16">
        <v>85</v>
      </c>
      <c r="C86" s="24" t="s">
        <v>47</v>
      </c>
      <c r="D86" s="16" t="s">
        <v>79</v>
      </c>
      <c r="E86" s="16" t="str">
        <f>Reference!AH87</f>
        <v>Michael Cloud</v>
      </c>
      <c r="F86" s="16" t="str">
        <f>Reference!AJ87</f>
        <v>Lois Kolkhorst</v>
      </c>
      <c r="G86" s="17" t="s">
        <v>361</v>
      </c>
      <c r="H86" s="15" t="s">
        <v>522</v>
      </c>
    </row>
    <row r="87" spans="1:8" x14ac:dyDescent="0.3">
      <c r="A87" s="16" t="s">
        <v>251</v>
      </c>
      <c r="B87" s="16">
        <v>86</v>
      </c>
      <c r="C87" s="24" t="s">
        <v>47</v>
      </c>
      <c r="D87" s="16" t="s">
        <v>79</v>
      </c>
      <c r="E87" s="16" t="str">
        <f>Reference!AH88</f>
        <v>Ronny Jackson</v>
      </c>
      <c r="F87" s="16" t="str">
        <f>Reference!AJ88</f>
        <v>Kel Seliger</v>
      </c>
      <c r="G87" s="17" t="s">
        <v>362</v>
      </c>
      <c r="H87" s="15" t="s">
        <v>520</v>
      </c>
    </row>
    <row r="88" spans="1:8" x14ac:dyDescent="0.3">
      <c r="A88" s="16" t="s">
        <v>252</v>
      </c>
      <c r="B88" s="16">
        <v>87</v>
      </c>
      <c r="C88" s="24" t="s">
        <v>47</v>
      </c>
      <c r="D88" s="16" t="s">
        <v>79</v>
      </c>
      <c r="E88" s="16" t="str">
        <f>Reference!AH89</f>
        <v>Ronny Jackson</v>
      </c>
      <c r="F88" s="16" t="str">
        <f>Reference!AJ89</f>
        <v>Kel Seliger</v>
      </c>
      <c r="G88" s="17" t="s">
        <v>249</v>
      </c>
      <c r="H88" s="15" t="s">
        <v>507</v>
      </c>
    </row>
    <row r="89" spans="1:8" x14ac:dyDescent="0.3">
      <c r="A89" s="27" t="s">
        <v>253</v>
      </c>
      <c r="B89" s="27">
        <v>88</v>
      </c>
      <c r="C89" s="24" t="s">
        <v>47</v>
      </c>
      <c r="D89" s="16" t="s">
        <v>79</v>
      </c>
      <c r="E89" s="16" t="str">
        <f>Reference!AH90</f>
        <v>Ronny Jackson</v>
      </c>
      <c r="F89" s="16" t="str">
        <f>Reference!AJ90</f>
        <v>Kel Seliger</v>
      </c>
      <c r="G89" s="17" t="s">
        <v>363</v>
      </c>
      <c r="H89" s="15" t="s">
        <v>473</v>
      </c>
    </row>
    <row r="90" spans="1:8" x14ac:dyDescent="0.3">
      <c r="A90" s="16" t="s">
        <v>254</v>
      </c>
      <c r="B90" s="16">
        <v>89</v>
      </c>
      <c r="C90" s="24" t="s">
        <v>47</v>
      </c>
      <c r="D90" s="20" t="s">
        <v>79</v>
      </c>
      <c r="E90" s="16" t="str">
        <f>Reference!AH91</f>
        <v>Van Taylor</v>
      </c>
      <c r="F90" s="16" t="str">
        <f>Reference!AJ91</f>
        <v>Angela Paxton</v>
      </c>
      <c r="G90" s="17" t="s">
        <v>364</v>
      </c>
      <c r="H90" s="15" t="s">
        <v>499</v>
      </c>
    </row>
    <row r="91" spans="1:8" x14ac:dyDescent="0.3">
      <c r="A91" s="16" t="s">
        <v>255</v>
      </c>
      <c r="B91" s="16">
        <v>90</v>
      </c>
      <c r="C91" s="25" t="s">
        <v>48</v>
      </c>
      <c r="D91" s="28" t="s">
        <v>79</v>
      </c>
      <c r="E91" s="16" t="str">
        <f>Reference!AH92</f>
        <v>Marc Veasey</v>
      </c>
      <c r="F91" s="16" t="str">
        <f>Reference!AJ92</f>
        <v>Beverly Powell</v>
      </c>
      <c r="G91" s="17" t="s">
        <v>365</v>
      </c>
      <c r="H91" s="15" t="s">
        <v>510</v>
      </c>
    </row>
    <row r="92" spans="1:8" x14ac:dyDescent="0.3">
      <c r="A92" s="16" t="s">
        <v>257</v>
      </c>
      <c r="B92" s="16">
        <v>91</v>
      </c>
      <c r="C92" s="24" t="s">
        <v>47</v>
      </c>
      <c r="D92" s="16" t="s">
        <v>79</v>
      </c>
      <c r="E92" s="16" t="str">
        <f>Reference!AH93</f>
        <v>Kay Granger</v>
      </c>
      <c r="F92" s="16" t="str">
        <f>Reference!AJ93</f>
        <v>Kelly Hancock</v>
      </c>
      <c r="G92" s="17" t="s">
        <v>366</v>
      </c>
      <c r="H92" s="15" t="s">
        <v>476</v>
      </c>
    </row>
    <row r="93" spans="1:8" x14ac:dyDescent="0.3">
      <c r="A93" s="16" t="s">
        <v>258</v>
      </c>
      <c r="B93" s="16">
        <v>92</v>
      </c>
      <c r="C93" s="24" t="s">
        <v>47</v>
      </c>
      <c r="D93" s="16" t="s">
        <v>79</v>
      </c>
      <c r="E93" s="16" t="str">
        <f>Reference!AH94</f>
        <v>Beth Van Duyne</v>
      </c>
      <c r="F93" s="16" t="str">
        <f>Reference!AJ94</f>
        <v>Beverly Powell</v>
      </c>
      <c r="G93" s="17" t="s">
        <v>229</v>
      </c>
      <c r="H93" s="15" t="s">
        <v>436</v>
      </c>
    </row>
    <row r="94" spans="1:8" x14ac:dyDescent="0.3">
      <c r="A94" s="16" t="s">
        <v>259</v>
      </c>
      <c r="B94" s="16">
        <v>93</v>
      </c>
      <c r="C94" s="24" t="s">
        <v>47</v>
      </c>
      <c r="D94" s="16" t="s">
        <v>79</v>
      </c>
      <c r="E94" s="16" t="str">
        <f>Reference!AH95</f>
        <v>Kay Granger</v>
      </c>
      <c r="F94" s="16" t="str">
        <f>Reference!AJ95</f>
        <v>Kelly Hancock</v>
      </c>
      <c r="G94" s="19" t="s">
        <v>256</v>
      </c>
      <c r="H94" s="15" t="s">
        <v>477</v>
      </c>
    </row>
    <row r="95" spans="1:8" x14ac:dyDescent="0.3">
      <c r="A95" s="16" t="s">
        <v>260</v>
      </c>
      <c r="B95" s="16">
        <v>94</v>
      </c>
      <c r="C95" s="24" t="s">
        <v>47</v>
      </c>
      <c r="D95" s="16" t="s">
        <v>79</v>
      </c>
      <c r="E95" s="16" t="str">
        <f>Reference!AH96</f>
        <v>Vacant</v>
      </c>
      <c r="F95" s="16" t="str">
        <f>Reference!AJ96</f>
        <v>Beverly Powell</v>
      </c>
      <c r="G95" s="19"/>
      <c r="H95" s="15" t="s">
        <v>529</v>
      </c>
    </row>
    <row r="96" spans="1:8" x14ac:dyDescent="0.3">
      <c r="A96" s="16" t="s">
        <v>261</v>
      </c>
      <c r="B96" s="16">
        <v>95</v>
      </c>
      <c r="C96" s="25" t="s">
        <v>48</v>
      </c>
      <c r="D96" s="16" t="s">
        <v>79</v>
      </c>
      <c r="E96" s="16" t="str">
        <f>Reference!AH97</f>
        <v>Kay Granger</v>
      </c>
      <c r="F96" s="16" t="str">
        <f>Reference!AJ97</f>
        <v>Beverly Powell</v>
      </c>
      <c r="G96" s="19"/>
      <c r="H96" s="15" t="s">
        <v>439</v>
      </c>
    </row>
    <row r="97" spans="1:8" x14ac:dyDescent="0.3">
      <c r="A97" s="16" t="s">
        <v>440</v>
      </c>
      <c r="B97" s="16">
        <v>96</v>
      </c>
      <c r="C97" s="24" t="s">
        <v>47</v>
      </c>
      <c r="D97" s="16" t="s">
        <v>79</v>
      </c>
      <c r="E97" s="16" t="str">
        <f>Reference!AH98</f>
        <v>Vacant</v>
      </c>
      <c r="F97" s="16" t="str">
        <f>Reference!AJ98</f>
        <v>Beverly Powell</v>
      </c>
      <c r="G97" s="19"/>
      <c r="H97" s="15" t="s">
        <v>441</v>
      </c>
    </row>
    <row r="98" spans="1:8" x14ac:dyDescent="0.3">
      <c r="A98" s="16" t="s">
        <v>262</v>
      </c>
      <c r="B98" s="16">
        <v>97</v>
      </c>
      <c r="C98" s="24" t="s">
        <v>47</v>
      </c>
      <c r="D98" s="16" t="s">
        <v>79</v>
      </c>
      <c r="E98" s="16" t="str">
        <f>Reference!AH99</f>
        <v>Kay Granger</v>
      </c>
      <c r="F98" s="16" t="str">
        <f>Reference!AJ99</f>
        <v>Beverly Powell</v>
      </c>
      <c r="G98" s="19"/>
      <c r="H98" s="15" t="s">
        <v>453</v>
      </c>
    </row>
    <row r="99" spans="1:8" x14ac:dyDescent="0.3">
      <c r="A99" s="16" t="s">
        <v>263</v>
      </c>
      <c r="B99" s="16">
        <v>98</v>
      </c>
      <c r="C99" s="24" t="s">
        <v>47</v>
      </c>
      <c r="D99" s="16" t="s">
        <v>79</v>
      </c>
      <c r="E99" s="16" t="str">
        <f>Reference!AH100</f>
        <v>Kay Granger</v>
      </c>
      <c r="F99" s="16" t="str">
        <f>Reference!AJ100</f>
        <v>Jane Nelson</v>
      </c>
      <c r="G99" s="19"/>
      <c r="H99" s="15" t="s">
        <v>435</v>
      </c>
    </row>
    <row r="100" spans="1:8" x14ac:dyDescent="0.3">
      <c r="A100" s="16" t="s">
        <v>264</v>
      </c>
      <c r="B100" s="16">
        <v>99</v>
      </c>
      <c r="C100" s="24" t="s">
        <v>47</v>
      </c>
      <c r="D100" s="16" t="s">
        <v>79</v>
      </c>
      <c r="E100" s="16" t="str">
        <f>Reference!AH101</f>
        <v>Kay Granger</v>
      </c>
      <c r="F100" s="16" t="str">
        <f>Reference!AJ101</f>
        <v>Jane Nelson</v>
      </c>
      <c r="G100" s="19"/>
      <c r="H100" s="15" t="s">
        <v>451</v>
      </c>
    </row>
    <row r="101" spans="1:8" x14ac:dyDescent="0.3">
      <c r="A101" s="16" t="s">
        <v>265</v>
      </c>
      <c r="B101" s="16">
        <v>100</v>
      </c>
      <c r="C101" s="25" t="s">
        <v>48</v>
      </c>
      <c r="D101" s="16" t="s">
        <v>79</v>
      </c>
      <c r="E101" s="16" t="str">
        <f>Reference!AH102</f>
        <v>Eddie Johnson</v>
      </c>
      <c r="F101" s="16" t="str">
        <f>Reference!AJ102</f>
        <v>Royce West</v>
      </c>
      <c r="G101" s="19"/>
      <c r="H101" s="15" t="s">
        <v>443</v>
      </c>
    </row>
    <row r="102" spans="1:8" x14ac:dyDescent="0.3">
      <c r="A102" s="16" t="s">
        <v>267</v>
      </c>
      <c r="B102" s="16">
        <v>101</v>
      </c>
      <c r="C102" s="25" t="s">
        <v>48</v>
      </c>
      <c r="D102" s="16" t="s">
        <v>79</v>
      </c>
      <c r="E102" s="16" t="str">
        <f>Reference!AH103</f>
        <v>Vacant</v>
      </c>
      <c r="F102" s="16" t="str">
        <f>Reference!AJ103</f>
        <v>Brian Birdwell</v>
      </c>
      <c r="G102" s="19"/>
      <c r="H102" s="15" t="s">
        <v>531</v>
      </c>
    </row>
    <row r="103" spans="1:8" x14ac:dyDescent="0.3">
      <c r="A103" s="16" t="s">
        <v>268</v>
      </c>
      <c r="B103" s="16">
        <v>102</v>
      </c>
      <c r="C103" s="25" t="s">
        <v>48</v>
      </c>
      <c r="D103" s="16" t="s">
        <v>79</v>
      </c>
      <c r="E103" s="16" t="str">
        <f>Reference!AH104</f>
        <v>Colin Allred</v>
      </c>
      <c r="F103" s="16" t="str">
        <f>Reference!AJ104</f>
        <v>Nathan Johnson</v>
      </c>
      <c r="G103" s="19"/>
      <c r="H103" s="15" t="s">
        <v>508</v>
      </c>
    </row>
    <row r="104" spans="1:8" x14ac:dyDescent="0.3">
      <c r="A104" s="16" t="s">
        <v>269</v>
      </c>
      <c r="B104" s="16">
        <v>103</v>
      </c>
      <c r="C104" s="25" t="s">
        <v>48</v>
      </c>
      <c r="D104" s="16" t="s">
        <v>79</v>
      </c>
      <c r="E104" s="16" t="str">
        <f>Reference!AH105</f>
        <v>Eddie Johnson</v>
      </c>
      <c r="F104" s="16" t="str">
        <f>Reference!AJ105</f>
        <v>Royce West</v>
      </c>
      <c r="G104" s="17" t="s">
        <v>266</v>
      </c>
      <c r="H104" s="15" t="s">
        <v>418</v>
      </c>
    </row>
    <row r="105" spans="1:8" x14ac:dyDescent="0.3">
      <c r="A105" s="16" t="s">
        <v>270</v>
      </c>
      <c r="B105" s="16">
        <v>104</v>
      </c>
      <c r="C105" s="25" t="s">
        <v>48</v>
      </c>
      <c r="D105" s="16" t="s">
        <v>79</v>
      </c>
      <c r="E105" s="16" t="str">
        <f>Reference!AH106</f>
        <v>Marc Veasey</v>
      </c>
      <c r="F105" s="16" t="str">
        <f>Reference!AJ106</f>
        <v>Royce West</v>
      </c>
      <c r="G105" s="17" t="s">
        <v>256</v>
      </c>
      <c r="H105" s="15" t="s">
        <v>454</v>
      </c>
    </row>
    <row r="106" spans="1:8" x14ac:dyDescent="0.3">
      <c r="A106" s="16" t="s">
        <v>271</v>
      </c>
      <c r="B106" s="16">
        <v>105</v>
      </c>
      <c r="C106" s="25" t="s">
        <v>48</v>
      </c>
      <c r="D106" s="16" t="s">
        <v>79</v>
      </c>
      <c r="E106" s="16" t="str">
        <f>Reference!AH107</f>
        <v>Marc Veasey</v>
      </c>
      <c r="F106" s="16" t="str">
        <f>Reference!AJ107</f>
        <v>Kelly Hancock</v>
      </c>
      <c r="G106" s="19" t="s">
        <v>266</v>
      </c>
      <c r="H106" s="15" t="s">
        <v>489</v>
      </c>
    </row>
    <row r="107" spans="1:8" x14ac:dyDescent="0.3">
      <c r="A107" s="16" t="s">
        <v>272</v>
      </c>
      <c r="B107" s="16">
        <v>106</v>
      </c>
      <c r="C107" s="24" t="s">
        <v>47</v>
      </c>
      <c r="D107" s="16" t="s">
        <v>79</v>
      </c>
      <c r="E107" s="16" t="str">
        <f>Reference!AH108</f>
        <v>Michael Burgess</v>
      </c>
      <c r="F107" s="16" t="str">
        <f>Reference!AJ108</f>
        <v>Jane Nelson</v>
      </c>
      <c r="G107" s="19"/>
      <c r="H107" s="15" t="s">
        <v>504</v>
      </c>
    </row>
    <row r="108" spans="1:8" x14ac:dyDescent="0.3">
      <c r="A108" s="16" t="s">
        <v>273</v>
      </c>
      <c r="B108" s="16">
        <v>107</v>
      </c>
      <c r="C108" s="25" t="s">
        <v>48</v>
      </c>
      <c r="D108" s="16" t="s">
        <v>79</v>
      </c>
      <c r="E108" s="16" t="str">
        <f>Reference!AH109</f>
        <v>Lance Gooden</v>
      </c>
      <c r="F108" s="16" t="str">
        <f>Reference!AJ109</f>
        <v>Bob Hall</v>
      </c>
      <c r="G108" s="19"/>
      <c r="H108" s="15" t="s">
        <v>498</v>
      </c>
    </row>
    <row r="109" spans="1:8" x14ac:dyDescent="0.3">
      <c r="A109" s="16" t="s">
        <v>274</v>
      </c>
      <c r="B109" s="16">
        <v>108</v>
      </c>
      <c r="C109" s="24" t="s">
        <v>47</v>
      </c>
      <c r="D109" s="16" t="s">
        <v>79</v>
      </c>
      <c r="E109" s="16" t="str">
        <f>Reference!AH110</f>
        <v>Colin Allred</v>
      </c>
      <c r="F109" s="16" t="str">
        <f>Reference!AJ110</f>
        <v>Nathan Johnson</v>
      </c>
      <c r="G109" s="19"/>
      <c r="H109" s="15" t="s">
        <v>488</v>
      </c>
    </row>
    <row r="110" spans="1:8" x14ac:dyDescent="0.3">
      <c r="A110" s="16" t="s">
        <v>275</v>
      </c>
      <c r="B110" s="16">
        <v>109</v>
      </c>
      <c r="C110" s="25" t="s">
        <v>48</v>
      </c>
      <c r="D110" s="16" t="s">
        <v>79</v>
      </c>
      <c r="E110" s="16" t="str">
        <f>Reference!AH111</f>
        <v>Eddie Johnson</v>
      </c>
      <c r="F110" s="16" t="str">
        <f>Reference!AJ111</f>
        <v>Royce West</v>
      </c>
      <c r="G110" s="17" t="s">
        <v>225</v>
      </c>
      <c r="H110" s="15" t="s">
        <v>516</v>
      </c>
    </row>
    <row r="111" spans="1:8" x14ac:dyDescent="0.3">
      <c r="A111" s="16" t="s">
        <v>276</v>
      </c>
      <c r="B111" s="16">
        <v>110</v>
      </c>
      <c r="C111" s="25" t="s">
        <v>48</v>
      </c>
      <c r="D111" s="16" t="s">
        <v>79</v>
      </c>
      <c r="E111" s="16" t="str">
        <f>Reference!AH112</f>
        <v>Lance Gooden</v>
      </c>
      <c r="F111" s="16" t="str">
        <f>Reference!AJ112</f>
        <v>Bob Hall</v>
      </c>
      <c r="G111" s="19" t="s">
        <v>425</v>
      </c>
      <c r="H111" s="15" t="s">
        <v>511</v>
      </c>
    </row>
    <row r="112" spans="1:8" x14ac:dyDescent="0.3">
      <c r="A112" s="16" t="s">
        <v>277</v>
      </c>
      <c r="B112" s="16">
        <v>111</v>
      </c>
      <c r="C112" s="25" t="s">
        <v>48</v>
      </c>
      <c r="D112" s="16" t="s">
        <v>79</v>
      </c>
      <c r="E112" s="16" t="str">
        <f>Reference!AH113</f>
        <v>Eddie Johnson</v>
      </c>
      <c r="F112" s="16" t="str">
        <f>Reference!AJ113</f>
        <v>Royce West</v>
      </c>
      <c r="G112" s="19"/>
      <c r="H112" s="15" t="s">
        <v>445</v>
      </c>
    </row>
    <row r="113" spans="1:8" x14ac:dyDescent="0.3">
      <c r="A113" s="16" t="s">
        <v>278</v>
      </c>
      <c r="B113" s="16">
        <v>112</v>
      </c>
      <c r="C113" s="24" t="s">
        <v>47</v>
      </c>
      <c r="D113" s="16" t="s">
        <v>79</v>
      </c>
      <c r="E113" s="16" t="str">
        <f>Reference!AH114</f>
        <v>Colin Allred</v>
      </c>
      <c r="F113" s="16" t="str">
        <f>Reference!AJ114</f>
        <v>Angela Paxton</v>
      </c>
      <c r="G113" s="19"/>
      <c r="H113" s="15" t="s">
        <v>431</v>
      </c>
    </row>
    <row r="114" spans="1:8" x14ac:dyDescent="0.3">
      <c r="A114" s="16" t="s">
        <v>279</v>
      </c>
      <c r="B114" s="16">
        <v>113</v>
      </c>
      <c r="C114" s="25" t="s">
        <v>48</v>
      </c>
      <c r="D114" s="16" t="s">
        <v>79</v>
      </c>
      <c r="E114" s="16" t="str">
        <f>Reference!AH115</f>
        <v>Colin Allred</v>
      </c>
      <c r="F114" s="16" t="str">
        <f>Reference!AJ115</f>
        <v>Bob Hall</v>
      </c>
      <c r="G114" s="19"/>
      <c r="H114" s="15" t="s">
        <v>426</v>
      </c>
    </row>
    <row r="115" spans="1:8" x14ac:dyDescent="0.3">
      <c r="A115" s="16" t="s">
        <v>280</v>
      </c>
      <c r="B115" s="16">
        <v>114</v>
      </c>
      <c r="C115" s="25" t="s">
        <v>48</v>
      </c>
      <c r="D115" s="16" t="s">
        <v>79</v>
      </c>
      <c r="E115" s="16" t="str">
        <f>Reference!AH116</f>
        <v>Colin Allred</v>
      </c>
      <c r="F115" s="16" t="str">
        <f>Reference!AJ116</f>
        <v>Nathan Johnson</v>
      </c>
      <c r="G115" s="19"/>
      <c r="H115" s="15" t="s">
        <v>532</v>
      </c>
    </row>
    <row r="116" spans="1:8" x14ac:dyDescent="0.3">
      <c r="A116" s="16" t="s">
        <v>281</v>
      </c>
      <c r="B116" s="16">
        <v>115</v>
      </c>
      <c r="C116" s="25" t="s">
        <v>48</v>
      </c>
      <c r="D116" s="16" t="s">
        <v>79</v>
      </c>
      <c r="E116" s="16" t="str">
        <f>Reference!AH117</f>
        <v>Beth Van Duyne</v>
      </c>
      <c r="F116" s="16">
        <f>Reference!AJ117</f>
        <v>0</v>
      </c>
      <c r="G116" s="19"/>
      <c r="H116" s="15" t="s">
        <v>472</v>
      </c>
    </row>
    <row r="117" spans="1:8" x14ac:dyDescent="0.3">
      <c r="A117" s="16" t="s">
        <v>282</v>
      </c>
      <c r="B117" s="16">
        <v>116</v>
      </c>
      <c r="C117" s="25" t="s">
        <v>48</v>
      </c>
      <c r="D117" s="16" t="s">
        <v>79</v>
      </c>
      <c r="E117" s="16" t="str">
        <f>Reference!AH118</f>
        <v>Joaquin Castro</v>
      </c>
      <c r="F117" s="16" t="str">
        <f>Reference!AJ118</f>
        <v>Jose Menendez</v>
      </c>
      <c r="G117" s="19"/>
      <c r="H117" s="15" t="s">
        <v>486</v>
      </c>
    </row>
    <row r="118" spans="1:8" x14ac:dyDescent="0.3">
      <c r="A118" s="16" t="s">
        <v>284</v>
      </c>
      <c r="B118" s="16">
        <v>117</v>
      </c>
      <c r="C118" s="25" t="s">
        <v>48</v>
      </c>
      <c r="D118" s="16" t="s">
        <v>79</v>
      </c>
      <c r="E118" s="16" t="str">
        <f>Reference!AH119</f>
        <v>Joaquin Castro</v>
      </c>
      <c r="F118" s="16" t="str">
        <f>Reference!AJ119</f>
        <v>Roland Gutierrez</v>
      </c>
      <c r="G118" s="19"/>
      <c r="H118" s="15" t="s">
        <v>442</v>
      </c>
    </row>
    <row r="119" spans="1:8" x14ac:dyDescent="0.3">
      <c r="A119" s="16" t="s">
        <v>285</v>
      </c>
      <c r="B119" s="16">
        <v>118</v>
      </c>
      <c r="C119" s="25" t="s">
        <v>48</v>
      </c>
      <c r="D119" s="16" t="s">
        <v>79</v>
      </c>
      <c r="E119" s="16" t="str">
        <f>Reference!AH120</f>
        <v>Ernest Gonzales</v>
      </c>
      <c r="F119" s="16" t="str">
        <f>Reference!AJ120</f>
        <v>Roland Gutierrez</v>
      </c>
      <c r="G119" s="19"/>
      <c r="H119" s="15" t="s">
        <v>502</v>
      </c>
    </row>
    <row r="120" spans="1:8" x14ac:dyDescent="0.3">
      <c r="A120" s="16" t="s">
        <v>286</v>
      </c>
      <c r="B120" s="16">
        <v>119</v>
      </c>
      <c r="C120" s="25" t="s">
        <v>48</v>
      </c>
      <c r="D120" s="16" t="s">
        <v>79</v>
      </c>
      <c r="E120" s="16" t="str">
        <f>Reference!AH121</f>
        <v>Henry Cuellar</v>
      </c>
      <c r="F120" s="16" t="str">
        <f>Reference!AJ121</f>
        <v>Roland Gutierrez</v>
      </c>
      <c r="G120" s="19" t="s">
        <v>283</v>
      </c>
      <c r="H120" s="15" t="s">
        <v>433</v>
      </c>
    </row>
    <row r="121" spans="1:8" x14ac:dyDescent="0.3">
      <c r="A121" s="16" t="s">
        <v>287</v>
      </c>
      <c r="B121" s="16">
        <v>120</v>
      </c>
      <c r="C121" s="25" t="s">
        <v>48</v>
      </c>
      <c r="D121" s="16" t="s">
        <v>79</v>
      </c>
      <c r="E121" s="16" t="str">
        <f>Reference!AH122</f>
        <v>Lloyd Doggett</v>
      </c>
      <c r="F121" s="16" t="str">
        <f>Reference!AJ122</f>
        <v>Donna Campbell</v>
      </c>
      <c r="G121" s="19"/>
      <c r="H121" s="15" t="s">
        <v>452</v>
      </c>
    </row>
    <row r="122" spans="1:8" x14ac:dyDescent="0.3">
      <c r="A122" s="16" t="s">
        <v>288</v>
      </c>
      <c r="B122" s="16">
        <v>121</v>
      </c>
      <c r="C122" s="24" t="s">
        <v>47</v>
      </c>
      <c r="D122" s="16" t="s">
        <v>79</v>
      </c>
      <c r="E122" s="16" t="str">
        <f>Reference!AH123</f>
        <v>Chip Roy</v>
      </c>
      <c r="F122" s="16" t="str">
        <f>Reference!AJ123</f>
        <v>Donna Campbell</v>
      </c>
      <c r="G122" s="19"/>
      <c r="H122" s="15" t="s">
        <v>417</v>
      </c>
    </row>
    <row r="123" spans="1:8" x14ac:dyDescent="0.3">
      <c r="A123" s="16" t="s">
        <v>289</v>
      </c>
      <c r="B123" s="16">
        <v>122</v>
      </c>
      <c r="C123" s="24" t="s">
        <v>47</v>
      </c>
      <c r="D123" s="16" t="s">
        <v>79</v>
      </c>
      <c r="E123" s="16" t="str">
        <f>Reference!AH124</f>
        <v>Ernest Gonzales</v>
      </c>
      <c r="F123" s="16" t="str">
        <f>Reference!AJ124</f>
        <v>Donna Campbell</v>
      </c>
      <c r="G123" s="19"/>
      <c r="H123" s="15" t="s">
        <v>481</v>
      </c>
    </row>
    <row r="124" spans="1:8" x14ac:dyDescent="0.3">
      <c r="A124" s="16" t="s">
        <v>290</v>
      </c>
      <c r="B124" s="16">
        <v>123</v>
      </c>
      <c r="C124" s="25" t="s">
        <v>48</v>
      </c>
      <c r="D124" s="16" t="s">
        <v>79</v>
      </c>
      <c r="E124" s="16" t="str">
        <f>Reference!AH125</f>
        <v>Joaquin Castro</v>
      </c>
      <c r="F124" s="16" t="str">
        <f>Reference!AJ125</f>
        <v>Jose Menendez</v>
      </c>
      <c r="G124" s="19"/>
      <c r="H124" s="15" t="s">
        <v>423</v>
      </c>
    </row>
    <row r="125" spans="1:8" x14ac:dyDescent="0.3">
      <c r="A125" s="29" t="s">
        <v>490</v>
      </c>
      <c r="B125" s="16">
        <v>124</v>
      </c>
      <c r="C125" s="25" t="s">
        <v>48</v>
      </c>
      <c r="D125" s="16" t="s">
        <v>79</v>
      </c>
      <c r="E125" s="16" t="str">
        <f>Reference!AH126</f>
        <v>Joaquin Castro</v>
      </c>
      <c r="F125" s="16" t="str">
        <f>Reference!AJ126</f>
        <v>Jose Menendez</v>
      </c>
      <c r="G125" s="19"/>
      <c r="H125" s="15" t="s">
        <v>491</v>
      </c>
    </row>
    <row r="126" spans="1:8" x14ac:dyDescent="0.3">
      <c r="A126" s="16" t="s">
        <v>291</v>
      </c>
      <c r="B126" s="16">
        <v>125</v>
      </c>
      <c r="C126" s="25" t="s">
        <v>48</v>
      </c>
      <c r="D126" s="16" t="s">
        <v>79</v>
      </c>
      <c r="E126" s="16" t="str">
        <f>Reference!AH127</f>
        <v>Joaquin Castro</v>
      </c>
      <c r="F126" s="16" t="str">
        <f>Reference!AJ127</f>
        <v>Jose Menendez</v>
      </c>
      <c r="G126" s="19"/>
      <c r="H126" s="15" t="s">
        <v>484</v>
      </c>
    </row>
    <row r="127" spans="1:8" x14ac:dyDescent="0.3">
      <c r="A127" s="16" t="s">
        <v>292</v>
      </c>
      <c r="B127" s="16">
        <v>126</v>
      </c>
      <c r="C127" s="24" t="s">
        <v>47</v>
      </c>
      <c r="D127" s="16" t="s">
        <v>79</v>
      </c>
      <c r="E127" s="16" t="str">
        <f>Reference!AH128</f>
        <v>Dan Crenshaw</v>
      </c>
      <c r="F127" s="16" t="str">
        <f>Reference!AJ128</f>
        <v>Paul Bettencourt</v>
      </c>
      <c r="G127" s="19"/>
      <c r="H127" s="15" t="s">
        <v>459</v>
      </c>
    </row>
    <row r="128" spans="1:8" x14ac:dyDescent="0.3">
      <c r="A128" s="16" t="s">
        <v>294</v>
      </c>
      <c r="B128" s="16">
        <v>127</v>
      </c>
      <c r="C128" s="24" t="s">
        <v>47</v>
      </c>
      <c r="D128" s="16" t="s">
        <v>79</v>
      </c>
      <c r="E128" s="16" t="str">
        <f>Reference!AH129</f>
        <v>Dan Crenshaw</v>
      </c>
      <c r="F128" s="16" t="str">
        <f>Reference!AJ129</f>
        <v>Brandon Creighton</v>
      </c>
      <c r="G128" s="19"/>
      <c r="H128" s="15" t="s">
        <v>467</v>
      </c>
    </row>
    <row r="129" spans="1:8" x14ac:dyDescent="0.3">
      <c r="A129" s="16" t="s">
        <v>295</v>
      </c>
      <c r="B129" s="16">
        <v>128</v>
      </c>
      <c r="C129" s="24" t="s">
        <v>47</v>
      </c>
      <c r="D129" s="16" t="s">
        <v>79</v>
      </c>
      <c r="E129" s="16" t="str">
        <f>Reference!AH130</f>
        <v>Brian Babin</v>
      </c>
      <c r="F129" s="16" t="str">
        <f>Reference!AJ130</f>
        <v>Larry Taylor</v>
      </c>
      <c r="G129" s="19"/>
      <c r="H129" s="15" t="s">
        <v>432</v>
      </c>
    </row>
    <row r="130" spans="1:8" x14ac:dyDescent="0.3">
      <c r="A130" s="16" t="s">
        <v>296</v>
      </c>
      <c r="B130" s="16">
        <v>129</v>
      </c>
      <c r="C130" s="24" t="s">
        <v>47</v>
      </c>
      <c r="D130" s="16" t="s">
        <v>79</v>
      </c>
      <c r="E130" s="16" t="str">
        <f>Reference!AH131</f>
        <v>Brian Babin</v>
      </c>
      <c r="F130" s="16" t="str">
        <f>Reference!AJ131</f>
        <v>Larry Taylor</v>
      </c>
      <c r="G130" s="19" t="s">
        <v>293</v>
      </c>
      <c r="H130" s="15" t="s">
        <v>505</v>
      </c>
    </row>
    <row r="131" spans="1:8" x14ac:dyDescent="0.3">
      <c r="A131" s="16" t="s">
        <v>297</v>
      </c>
      <c r="B131" s="16">
        <v>130</v>
      </c>
      <c r="C131" s="24" t="s">
        <v>47</v>
      </c>
      <c r="D131" s="16" t="s">
        <v>79</v>
      </c>
      <c r="E131" s="16" t="str">
        <f>Reference!AH132</f>
        <v>Michael McCaul</v>
      </c>
      <c r="F131" s="16" t="str">
        <f>Reference!AJ132</f>
        <v>Paul Bettencourt</v>
      </c>
      <c r="G131" s="19"/>
      <c r="H131" s="15" t="s">
        <v>500</v>
      </c>
    </row>
    <row r="132" spans="1:8" x14ac:dyDescent="0.3">
      <c r="A132" s="16" t="s">
        <v>298</v>
      </c>
      <c r="B132" s="16">
        <v>131</v>
      </c>
      <c r="C132" s="25" t="s">
        <v>48</v>
      </c>
      <c r="D132" s="16" t="s">
        <v>79</v>
      </c>
      <c r="E132" s="16" t="str">
        <f>Reference!AH133</f>
        <v>Al Green</v>
      </c>
      <c r="F132" s="16" t="str">
        <f>Reference!AJ133</f>
        <v>Borris Miles</v>
      </c>
      <c r="G132" s="19"/>
      <c r="H132" s="15" t="s">
        <v>416</v>
      </c>
    </row>
    <row r="133" spans="1:8" x14ac:dyDescent="0.3">
      <c r="A133" s="16" t="s">
        <v>394</v>
      </c>
      <c r="B133" s="16">
        <v>132</v>
      </c>
      <c r="C133" s="25" t="s">
        <v>48</v>
      </c>
      <c r="D133" s="16" t="s">
        <v>79</v>
      </c>
      <c r="E133" s="16" t="str">
        <f>Reference!AH134</f>
        <v>Lizzie Fletcher</v>
      </c>
      <c r="F133" s="16" t="str">
        <f>Reference!AJ134</f>
        <v>Joan Huffman</v>
      </c>
      <c r="G133" s="19"/>
      <c r="H133" s="15" t="s">
        <v>514</v>
      </c>
    </row>
    <row r="134" spans="1:8" x14ac:dyDescent="0.3">
      <c r="A134" s="16" t="s">
        <v>299</v>
      </c>
      <c r="B134" s="16">
        <v>133</v>
      </c>
      <c r="C134" s="24" t="s">
        <v>47</v>
      </c>
      <c r="D134" s="16" t="s">
        <v>79</v>
      </c>
      <c r="E134" s="16" t="str">
        <f>Reference!AH135</f>
        <v>Lizzie Fletcher</v>
      </c>
      <c r="F134" s="16" t="str">
        <f>Reference!AJ135</f>
        <v>Paul Bettencourt</v>
      </c>
      <c r="G134" s="19"/>
      <c r="H134" s="15" t="s">
        <v>496</v>
      </c>
    </row>
    <row r="135" spans="1:8" x14ac:dyDescent="0.3">
      <c r="A135" s="16" t="s">
        <v>300</v>
      </c>
      <c r="B135" s="16">
        <v>134</v>
      </c>
      <c r="C135" s="25" t="s">
        <v>48</v>
      </c>
      <c r="D135" s="16" t="s">
        <v>79</v>
      </c>
      <c r="E135" s="16" t="str">
        <f>Reference!AH136</f>
        <v>Lizzie Fletcher</v>
      </c>
      <c r="F135" s="16" t="str">
        <f>Reference!AJ136</f>
        <v>Joan Huffman</v>
      </c>
      <c r="G135" s="19"/>
      <c r="H135" s="15" t="s">
        <v>471</v>
      </c>
    </row>
    <row r="136" spans="1:8" x14ac:dyDescent="0.3">
      <c r="A136" s="16" t="s">
        <v>301</v>
      </c>
      <c r="B136" s="16">
        <v>135</v>
      </c>
      <c r="C136" s="25" t="s">
        <v>48</v>
      </c>
      <c r="D136" s="16" t="s">
        <v>78</v>
      </c>
      <c r="E136" s="16" t="str">
        <f>Reference!AH137</f>
        <v>Dan Crenshaw</v>
      </c>
      <c r="F136" s="16" t="str">
        <f>Reference!AJ137</f>
        <v>Paul Bettencourt</v>
      </c>
      <c r="G136" s="19"/>
      <c r="H136" s="15" t="s">
        <v>512</v>
      </c>
    </row>
    <row r="137" spans="1:8" x14ac:dyDescent="0.3">
      <c r="A137" s="16" t="s">
        <v>302</v>
      </c>
      <c r="B137" s="16">
        <v>136</v>
      </c>
      <c r="C137" s="25" t="s">
        <v>48</v>
      </c>
      <c r="D137" s="16" t="s">
        <v>79</v>
      </c>
      <c r="E137" s="16" t="str">
        <f>Reference!AH138</f>
        <v>John Carter</v>
      </c>
      <c r="F137" s="16" t="str">
        <f>Reference!AJ138</f>
        <v>Charles Schwertner</v>
      </c>
      <c r="G137" s="19"/>
      <c r="H137" s="15" t="s">
        <v>428</v>
      </c>
    </row>
    <row r="138" spans="1:8" x14ac:dyDescent="0.3">
      <c r="A138" s="16" t="s">
        <v>303</v>
      </c>
      <c r="B138" s="16">
        <v>137</v>
      </c>
      <c r="C138" s="25" t="s">
        <v>48</v>
      </c>
      <c r="D138" s="16" t="s">
        <v>79</v>
      </c>
      <c r="E138" s="16" t="str">
        <f>Reference!AH139</f>
        <v>Lizzie Fletcher</v>
      </c>
      <c r="F138" s="16" t="str">
        <f>Reference!AJ139</f>
        <v>Borris Miles</v>
      </c>
      <c r="G138" s="19"/>
      <c r="H138" s="15" t="s">
        <v>536</v>
      </c>
    </row>
    <row r="139" spans="1:8" x14ac:dyDescent="0.3">
      <c r="A139" s="16" t="s">
        <v>395</v>
      </c>
      <c r="B139" s="16">
        <v>138</v>
      </c>
      <c r="C139" s="24" t="s">
        <v>47</v>
      </c>
      <c r="D139" s="16" t="s">
        <v>79</v>
      </c>
      <c r="E139" s="16">
        <f>Reference!AH140</f>
        <v>0</v>
      </c>
      <c r="F139" s="16">
        <f>Reference!AJ140</f>
        <v>0</v>
      </c>
      <c r="G139" s="19"/>
      <c r="H139" s="15" t="s">
        <v>468</v>
      </c>
    </row>
    <row r="140" spans="1:8" x14ac:dyDescent="0.3">
      <c r="A140" s="16" t="s">
        <v>304</v>
      </c>
      <c r="B140" s="16">
        <v>139</v>
      </c>
      <c r="C140" s="25" t="s">
        <v>48</v>
      </c>
      <c r="D140" s="16" t="s">
        <v>79</v>
      </c>
      <c r="E140" s="16" t="str">
        <f>Reference!AH141</f>
        <v>Sheila Jackson Lee</v>
      </c>
      <c r="F140" s="16" t="str">
        <f>Reference!AJ141</f>
        <v>John Whitmire</v>
      </c>
      <c r="G140" s="17" t="s">
        <v>211</v>
      </c>
      <c r="H140" s="15" t="s">
        <v>388</v>
      </c>
    </row>
    <row r="141" spans="1:8" x14ac:dyDescent="0.3">
      <c r="A141" s="16" t="s">
        <v>305</v>
      </c>
      <c r="B141" s="16">
        <v>140</v>
      </c>
      <c r="C141" s="25" t="s">
        <v>48</v>
      </c>
      <c r="D141" s="16" t="s">
        <v>79</v>
      </c>
      <c r="E141" s="16" t="str">
        <f>Reference!AH142</f>
        <v>Sylvia Garcia</v>
      </c>
      <c r="F141" s="16" t="str">
        <f>Reference!AJ142</f>
        <v>Carol Alvarado</v>
      </c>
      <c r="G141" s="34" t="s">
        <v>293</v>
      </c>
      <c r="H141" s="15" t="s">
        <v>534</v>
      </c>
    </row>
    <row r="142" spans="1:8" x14ac:dyDescent="0.3">
      <c r="A142" s="16" t="s">
        <v>306</v>
      </c>
      <c r="B142" s="16">
        <v>141</v>
      </c>
      <c r="C142" s="25" t="s">
        <v>48</v>
      </c>
      <c r="D142" s="16" t="s">
        <v>79</v>
      </c>
      <c r="E142" s="16" t="str">
        <f>Reference!AH143</f>
        <v>Sheila Jackson Lee</v>
      </c>
      <c r="F142" s="16" t="str">
        <f>Reference!AJ143</f>
        <v>Borris Miles</v>
      </c>
      <c r="G142" s="34"/>
      <c r="H142" s="15" t="s">
        <v>528</v>
      </c>
    </row>
    <row r="143" spans="1:8" x14ac:dyDescent="0.3">
      <c r="A143" s="16" t="s">
        <v>307</v>
      </c>
      <c r="B143" s="16">
        <v>142</v>
      </c>
      <c r="C143" s="25" t="s">
        <v>48</v>
      </c>
      <c r="D143" s="16" t="s">
        <v>79</v>
      </c>
      <c r="E143" s="16" t="str">
        <f>Reference!AH144</f>
        <v>Sheila Jackson Lee</v>
      </c>
      <c r="F143" s="16" t="str">
        <f>Reference!AJ144</f>
        <v>John Whitmire</v>
      </c>
      <c r="G143" s="34"/>
      <c r="H143" s="15" t="s">
        <v>447</v>
      </c>
    </row>
    <row r="144" spans="1:8" x14ac:dyDescent="0.3">
      <c r="A144" s="16" t="s">
        <v>308</v>
      </c>
      <c r="B144" s="16">
        <v>143</v>
      </c>
      <c r="C144" s="25" t="s">
        <v>48</v>
      </c>
      <c r="D144" s="16" t="s">
        <v>79</v>
      </c>
      <c r="E144" s="16" t="str">
        <f>Reference!AH145</f>
        <v>Sheila Jackson Lee</v>
      </c>
      <c r="F144" s="16" t="str">
        <f>Reference!AJ145</f>
        <v>Carol Alvarado</v>
      </c>
      <c r="G144" s="34"/>
      <c r="H144" s="15" t="s">
        <v>462</v>
      </c>
    </row>
    <row r="145" spans="1:8" x14ac:dyDescent="0.3">
      <c r="A145" s="16" t="s">
        <v>309</v>
      </c>
      <c r="B145" s="16">
        <v>144</v>
      </c>
      <c r="C145" s="25" t="s">
        <v>48</v>
      </c>
      <c r="D145" s="16" t="s">
        <v>79</v>
      </c>
      <c r="E145" s="16" t="str">
        <f>Reference!AH146</f>
        <v>Sylvia Garcia</v>
      </c>
      <c r="F145" s="16" t="str">
        <f>Reference!AJ146</f>
        <v>Carol Alvarado</v>
      </c>
      <c r="G145" s="34"/>
      <c r="H145" s="15" t="s">
        <v>506</v>
      </c>
    </row>
    <row r="146" spans="1:8" x14ac:dyDescent="0.3">
      <c r="A146" s="16" t="s">
        <v>310</v>
      </c>
      <c r="B146" s="16">
        <v>145</v>
      </c>
      <c r="C146" s="25" t="s">
        <v>48</v>
      </c>
      <c r="D146" s="16" t="s">
        <v>79</v>
      </c>
      <c r="E146" s="16" t="str">
        <f>Reference!AH147</f>
        <v>Sylvia Garcia</v>
      </c>
      <c r="F146" s="16" t="str">
        <f>Reference!AJ147</f>
        <v>Carol Alvarado</v>
      </c>
      <c r="G146" s="34"/>
      <c r="H146" s="15" t="s">
        <v>493</v>
      </c>
    </row>
    <row r="147" spans="1:8" x14ac:dyDescent="0.3">
      <c r="A147" s="16" t="s">
        <v>311</v>
      </c>
      <c r="B147" s="16">
        <v>146</v>
      </c>
      <c r="C147" s="25" t="s">
        <v>48</v>
      </c>
      <c r="D147" s="16" t="s">
        <v>79</v>
      </c>
      <c r="E147" s="16" t="str">
        <f>Reference!AH148</f>
        <v>Al Green</v>
      </c>
      <c r="F147" s="16" t="str">
        <f>Reference!AJ148</f>
        <v>Borris Miles</v>
      </c>
      <c r="G147" s="34"/>
      <c r="H147" s="15" t="s">
        <v>526</v>
      </c>
    </row>
    <row r="148" spans="1:8" x14ac:dyDescent="0.3">
      <c r="A148" s="16" t="s">
        <v>312</v>
      </c>
      <c r="B148" s="16">
        <v>147</v>
      </c>
      <c r="C148" s="25" t="s">
        <v>48</v>
      </c>
      <c r="D148" s="16" t="s">
        <v>79</v>
      </c>
      <c r="E148" s="16" t="str">
        <f>Reference!AH149</f>
        <v>Sheila Jackson Lee</v>
      </c>
      <c r="F148" s="16" t="str">
        <f>Reference!AJ149</f>
        <v>Borris Miles</v>
      </c>
      <c r="G148" s="34"/>
      <c r="H148" s="15" t="s">
        <v>438</v>
      </c>
    </row>
    <row r="149" spans="1:8" x14ac:dyDescent="0.3">
      <c r="A149" s="16" t="s">
        <v>313</v>
      </c>
      <c r="B149" s="16">
        <v>148</v>
      </c>
      <c r="C149" s="25" t="s">
        <v>48</v>
      </c>
      <c r="D149" s="16" t="s">
        <v>79</v>
      </c>
      <c r="E149" s="16">
        <f>Reference!AH150</f>
        <v>0</v>
      </c>
      <c r="F149" s="16">
        <f>Reference!AJ150</f>
        <v>0</v>
      </c>
      <c r="G149" s="34"/>
      <c r="H149" s="15" t="s">
        <v>495</v>
      </c>
    </row>
    <row r="150" spans="1:8" x14ac:dyDescent="0.3">
      <c r="A150" s="16" t="s">
        <v>314</v>
      </c>
      <c r="B150" s="16">
        <v>149</v>
      </c>
      <c r="C150" s="25" t="s">
        <v>48</v>
      </c>
      <c r="D150" s="16" t="s">
        <v>79</v>
      </c>
      <c r="E150" s="16" t="str">
        <f>Reference!AH151</f>
        <v>Al Green</v>
      </c>
      <c r="F150" s="16" t="str">
        <f>Reference!AJ151</f>
        <v>Borris Miles</v>
      </c>
      <c r="G150" s="34"/>
      <c r="H150" s="15" t="s">
        <v>533</v>
      </c>
    </row>
    <row r="151" spans="1:8" x14ac:dyDescent="0.3">
      <c r="A151" s="16" t="s">
        <v>315</v>
      </c>
      <c r="B151" s="16">
        <v>150</v>
      </c>
      <c r="C151" s="24" t="s">
        <v>47</v>
      </c>
      <c r="D151" s="16" t="s">
        <v>79</v>
      </c>
      <c r="E151" s="16" t="str">
        <f>Reference!AH152</f>
        <v>Michael McCaul</v>
      </c>
      <c r="F151" s="16" t="str">
        <f>Reference!AJ152</f>
        <v>Paul Bettencourt</v>
      </c>
      <c r="G151" s="34"/>
      <c r="H151" s="15" t="s">
        <v>524</v>
      </c>
    </row>
    <row r="152" spans="1:8" x14ac:dyDescent="0.3">
      <c r="A152" s="31"/>
      <c r="B152" s="31"/>
      <c r="C152" s="31"/>
      <c r="D152" s="30"/>
      <c r="E152" s="30"/>
      <c r="F152" s="32"/>
      <c r="G152" s="33"/>
    </row>
    <row r="153" spans="1:8" x14ac:dyDescent="0.3">
      <c r="A153" s="31"/>
      <c r="B153" s="31"/>
      <c r="C153" s="31"/>
      <c r="D153" s="30"/>
      <c r="E153" s="30"/>
      <c r="F153" s="30"/>
      <c r="G153" s="33"/>
    </row>
    <row r="154" spans="1:8" x14ac:dyDescent="0.3">
      <c r="A154" s="31"/>
      <c r="B154" s="31"/>
      <c r="C154" s="31"/>
      <c r="D154" s="30"/>
      <c r="E154" s="30"/>
      <c r="F154" s="30"/>
      <c r="G154" s="33"/>
    </row>
  </sheetData>
  <mergeCells count="16">
    <mergeCell ref="G141:G151"/>
    <mergeCell ref="G106:G109"/>
    <mergeCell ref="G111:G119"/>
    <mergeCell ref="G120:G129"/>
    <mergeCell ref="G130:G139"/>
    <mergeCell ref="G94:G103"/>
    <mergeCell ref="G79:G83"/>
    <mergeCell ref="G49:G54"/>
    <mergeCell ref="G66:G68"/>
    <mergeCell ref="G69:G70"/>
    <mergeCell ref="G39:G40"/>
    <mergeCell ref="G41:G43"/>
    <mergeCell ref="G44:G45"/>
    <mergeCell ref="G16:G17"/>
    <mergeCell ref="G27:G29"/>
    <mergeCell ref="G33:G34"/>
  </mergeCells>
  <phoneticPr fontId="2" type="noConversion"/>
  <conditionalFormatting sqref="D1:F1">
    <cfRule type="iconSet" priority="5">
      <iconSet iconSet="3Symbols2">
        <cfvo type="percent" val="0"/>
        <cfvo type="percent" val="33"/>
        <cfvo type="percent" val="67"/>
      </iconSet>
    </cfRule>
  </conditionalFormatting>
  <conditionalFormatting sqref="D1:D1048576">
    <cfRule type="containsText" dxfId="4" priority="4" operator="containsText" text="Y">
      <formula>NOT(ISERROR(SEARCH("Y",D1)))</formula>
    </cfRule>
  </conditionalFormatting>
  <conditionalFormatting sqref="H1">
    <cfRule type="iconSet" priority="3">
      <iconSet iconSet="3Symbols2">
        <cfvo type="percent" val="0"/>
        <cfvo type="percent" val="33"/>
        <cfvo type="percent" val="67"/>
      </iconSet>
    </cfRule>
  </conditionalFormatting>
  <conditionalFormatting sqref="C2:D1048576">
    <cfRule type="containsText" dxfId="3" priority="1" operator="containsText" text="R">
      <formula>NOT(ISERROR(SEARCH("R",C2)))</formula>
    </cfRule>
    <cfRule type="containsText" dxfId="2" priority="2" operator="containsText" text="D">
      <formula>NOT(ISERROR(SEARCH("D",C2)))</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91F83-C0B2-46F3-8694-AC9C20CE4BBD}">
  <dimension ref="A1:BR152"/>
  <sheetViews>
    <sheetView topLeftCell="AI1" zoomScale="60" zoomScaleNormal="60" workbookViewId="0">
      <selection activeCell="AZ2" sqref="AZ2"/>
    </sheetView>
  </sheetViews>
  <sheetFormatPr defaultRowHeight="14.4" outlineLevelCol="1" x14ac:dyDescent="0.3"/>
  <cols>
    <col min="1" max="1" width="8.88671875" style="37"/>
    <col min="2" max="2" width="6.77734375" style="37" bestFit="1" customWidth="1"/>
    <col min="3" max="9" width="3.44140625" style="36" hidden="1" customWidth="1" outlineLevel="1"/>
    <col min="10" max="10" width="3.44140625" style="51" hidden="1" customWidth="1" outlineLevel="1"/>
    <col min="11" max="11" width="6.44140625" style="50" customWidth="1" collapsed="1"/>
    <col min="12" max="12" width="4.44140625" style="50" customWidth="1" outlineLevel="1"/>
    <col min="13" max="26" width="4.44140625" style="37" customWidth="1" outlineLevel="1"/>
    <col min="27" max="28" width="3.33203125" style="37" customWidth="1" outlineLevel="1"/>
    <col min="29" max="29" width="8.88671875" style="37"/>
    <col min="30" max="30" width="21.21875" style="37" bestFit="1" customWidth="1"/>
    <col min="31" max="31" width="7.88671875" style="37" bestFit="1" customWidth="1"/>
    <col min="32" max="32" width="6.21875" style="37" bestFit="1" customWidth="1"/>
    <col min="33" max="33" width="10.44140625" style="37" bestFit="1" customWidth="1"/>
    <col min="34" max="34" width="16.33203125" style="37" bestFit="1" customWidth="1"/>
    <col min="35" max="35" width="7.88671875" style="37" bestFit="1" customWidth="1"/>
    <col min="36" max="36" width="20.44140625" style="37" bestFit="1" customWidth="1"/>
    <col min="37" max="37" width="8.88671875" style="37" customWidth="1"/>
    <col min="38" max="38" width="17.109375" style="37" customWidth="1"/>
    <col min="39" max="39" width="7.5546875" style="37" bestFit="1" customWidth="1"/>
    <col min="40" max="40" width="3.6640625" style="37" customWidth="1"/>
    <col min="41" max="41" width="11.44140625" style="37" customWidth="1"/>
    <col min="42" max="42" width="20.44140625" style="37" hidden="1" customWidth="1" outlineLevel="1"/>
    <col min="43" max="43" width="20.33203125" style="37" hidden="1" customWidth="1" outlineLevel="1"/>
    <col min="44" max="44" width="15.21875" style="37" hidden="1" customWidth="1" outlineLevel="1"/>
    <col min="45" max="45" width="18" style="37" hidden="1" customWidth="1" outlineLevel="1"/>
    <col min="46" max="46" width="17.21875" style="37" hidden="1" customWidth="1" outlineLevel="1"/>
    <col min="47" max="47" width="17.5546875" style="37" hidden="1" customWidth="1" outlineLevel="1"/>
    <col min="48" max="48" width="17.21875" style="37" hidden="1" customWidth="1" outlineLevel="1"/>
    <col min="49" max="49" width="15.6640625" style="37" hidden="1" customWidth="1" outlineLevel="1"/>
    <col min="50" max="50" width="4.5546875" style="37" hidden="1" customWidth="1" outlineLevel="1"/>
    <col min="51" max="51" width="4.44140625" style="37" hidden="1" customWidth="1" outlineLevel="1"/>
    <col min="52" max="52" width="231.33203125" style="37" customWidth="1" collapsed="1"/>
    <col min="53" max="53" width="12" style="37" hidden="1" customWidth="1" outlineLevel="1"/>
    <col min="54" max="55" width="6.33203125" style="37" hidden="1" customWidth="1" outlineLevel="1"/>
    <col min="56" max="56" width="6.44140625" style="37" hidden="1" customWidth="1" outlineLevel="1"/>
    <col min="57" max="69" width="0" style="37" hidden="1" customWidth="1" outlineLevel="1"/>
    <col min="70" max="70" width="8.88671875" style="37" collapsed="1"/>
    <col min="71" max="16384" width="8.88671875" style="37"/>
  </cols>
  <sheetData>
    <row r="1" spans="1:67" x14ac:dyDescent="0.3">
      <c r="A1" s="36" t="s">
        <v>367</v>
      </c>
      <c r="B1" s="36" t="s">
        <v>368</v>
      </c>
      <c r="J1" s="36"/>
      <c r="K1" s="36" t="s">
        <v>369</v>
      </c>
      <c r="L1" s="36"/>
      <c r="M1" s="36"/>
      <c r="N1" s="36"/>
      <c r="O1" s="36"/>
      <c r="P1" s="36"/>
      <c r="Q1" s="36"/>
      <c r="R1" s="36"/>
      <c r="S1" s="36"/>
      <c r="T1" s="36"/>
      <c r="U1" s="36"/>
      <c r="V1" s="36"/>
      <c r="W1" s="36"/>
      <c r="X1" s="36"/>
      <c r="Y1" s="36"/>
      <c r="Z1" s="36"/>
      <c r="AA1" s="36"/>
      <c r="AB1" s="36"/>
      <c r="AD1" s="36" t="s">
        <v>369</v>
      </c>
      <c r="AL1" s="36" t="s">
        <v>0</v>
      </c>
      <c r="AM1" s="36" t="s">
        <v>1</v>
      </c>
      <c r="AN1" s="36" t="s">
        <v>2</v>
      </c>
      <c r="AO1" s="38" t="s">
        <v>144</v>
      </c>
      <c r="AP1" s="39"/>
      <c r="AQ1" s="39"/>
      <c r="AZ1" s="37" t="s">
        <v>538</v>
      </c>
    </row>
    <row r="2" spans="1:67" x14ac:dyDescent="0.3">
      <c r="A2" s="38">
        <v>1</v>
      </c>
      <c r="B2" s="38"/>
      <c r="C2" s="36">
        <v>1</v>
      </c>
      <c r="D2" s="36">
        <v>3</v>
      </c>
      <c r="J2" s="36"/>
      <c r="K2" s="36"/>
      <c r="L2" s="23">
        <v>57</v>
      </c>
      <c r="M2" s="36">
        <v>11</v>
      </c>
      <c r="N2" s="36">
        <v>7</v>
      </c>
      <c r="O2" s="36">
        <v>5</v>
      </c>
      <c r="P2" s="36">
        <v>9</v>
      </c>
      <c r="Q2" s="36">
        <v>6</v>
      </c>
      <c r="R2" s="36"/>
      <c r="S2" s="36"/>
      <c r="T2" s="36"/>
      <c r="U2" s="36"/>
      <c r="V2" s="36"/>
      <c r="W2" s="36"/>
      <c r="X2" s="36"/>
      <c r="Y2" s="36"/>
      <c r="Z2" s="36"/>
      <c r="AA2" s="36"/>
      <c r="AB2" s="36"/>
      <c r="AD2" s="40" t="s">
        <v>0</v>
      </c>
      <c r="AE2" s="40" t="s">
        <v>1</v>
      </c>
      <c r="AF2" s="40" t="s">
        <v>2</v>
      </c>
      <c r="AG2" s="27" t="s">
        <v>367</v>
      </c>
      <c r="AH2" s="27"/>
      <c r="AI2" s="27" t="s">
        <v>368</v>
      </c>
      <c r="AJ2" s="27"/>
      <c r="AL2" s="38" t="str">
        <f>Congress!A2</f>
        <v>Louie Gohmert</v>
      </c>
      <c r="AM2" s="38" t="s">
        <v>11</v>
      </c>
      <c r="AN2" s="41" t="s">
        <v>47</v>
      </c>
      <c r="AO2" s="38" t="str">
        <f>AP2 &amp; ", " &amp;AQ2</f>
        <v>Bryan Hughes, Robert Nichols</v>
      </c>
      <c r="AP2" s="39" t="str">
        <f>'State Senate'!A2</f>
        <v>Bryan Hughes</v>
      </c>
      <c r="AQ2" s="37" t="str">
        <f>'State Senate'!A4</f>
        <v>Robert Nichols</v>
      </c>
      <c r="AZ2" s="37" t="str">
        <f>BA2&amp;", "&amp;BB2&amp;", "&amp;BC2&amp;", "&amp;BD2&amp;", "&amp;BE2&amp;", "&amp;BF2</f>
        <v>Trent Ashby, Travis Clardy, Jay Dean, Cole Hefner, Chris Paddie, Matt Schaefer</v>
      </c>
      <c r="BA2" s="37" t="str">
        <f>AD59</f>
        <v>Trent Ashby</v>
      </c>
      <c r="BB2" s="37" t="str">
        <f>AD13</f>
        <v>Travis Clardy</v>
      </c>
      <c r="BC2" s="37" t="str">
        <f>AD9</f>
        <v>Jay Dean</v>
      </c>
      <c r="BD2" s="37" t="str">
        <f>AD7</f>
        <v>Cole Hefner</v>
      </c>
      <c r="BE2" s="37" t="str">
        <f>AD11</f>
        <v>Chris Paddie</v>
      </c>
      <c r="BF2" s="37" t="str">
        <f>AD8</f>
        <v>Matt Schaefer</v>
      </c>
    </row>
    <row r="3" spans="1:67" x14ac:dyDescent="0.3">
      <c r="A3" s="38">
        <v>2</v>
      </c>
      <c r="B3" s="38"/>
      <c r="C3" s="36">
        <v>4</v>
      </c>
      <c r="D3" s="36">
        <v>7</v>
      </c>
      <c r="E3" s="38">
        <v>13</v>
      </c>
      <c r="F3" s="38">
        <v>15</v>
      </c>
      <c r="G3" s="38">
        <v>17</v>
      </c>
      <c r="J3" s="36"/>
      <c r="K3" s="36"/>
      <c r="L3" s="38">
        <v>128</v>
      </c>
      <c r="M3" s="36">
        <v>147</v>
      </c>
      <c r="N3" s="36">
        <v>142</v>
      </c>
      <c r="O3" s="36">
        <v>126</v>
      </c>
      <c r="P3" s="36">
        <v>127</v>
      </c>
      <c r="Q3" s="36">
        <v>138</v>
      </c>
      <c r="R3" s="36">
        <v>134</v>
      </c>
      <c r="S3" s="36">
        <v>139</v>
      </c>
      <c r="T3" s="36">
        <v>148</v>
      </c>
      <c r="U3" s="36">
        <v>133</v>
      </c>
      <c r="V3" s="36">
        <v>130</v>
      </c>
      <c r="W3" s="36">
        <v>135</v>
      </c>
      <c r="X3" s="36">
        <v>150</v>
      </c>
      <c r="Y3" s="36">
        <v>141</v>
      </c>
      <c r="Z3" s="36"/>
      <c r="AA3" s="36"/>
      <c r="AB3" s="36"/>
      <c r="AD3" s="27" t="str">
        <f>'State House'!A2</f>
        <v>Gary VanDeaver</v>
      </c>
      <c r="AE3" s="42">
        <v>1</v>
      </c>
      <c r="AF3" s="43" t="s">
        <v>47</v>
      </c>
      <c r="AG3" s="27">
        <v>4</v>
      </c>
      <c r="AH3" s="27" t="str">
        <f>Congress!A5</f>
        <v>Pat Fallon</v>
      </c>
      <c r="AI3" s="27">
        <v>1</v>
      </c>
      <c r="AJ3" s="27" t="str">
        <f>'State Senate'!A2</f>
        <v>Bryan Hughes</v>
      </c>
      <c r="AL3" s="38" t="str">
        <f>Congress!A3</f>
        <v>Dan Crenshaw</v>
      </c>
      <c r="AM3" s="38" t="s">
        <v>12</v>
      </c>
      <c r="AN3" s="41" t="s">
        <v>47</v>
      </c>
      <c r="AO3" s="38" t="str">
        <f>AP3 &amp; ", " &amp;AQ3 &amp; ", " &amp; AR3 &amp; ", " &amp;AS3&amp; ", " &amp;AT3</f>
        <v>Brandon Creighton, Paul Bettencourt, Borris Miles, John Whitmire, Joan Huffman</v>
      </c>
      <c r="AP3" s="39" t="str">
        <f>'State Senate'!A5</f>
        <v>Brandon Creighton</v>
      </c>
      <c r="AQ3" s="37" t="str">
        <f>'State Senate'!A8</f>
        <v>Paul Bettencourt</v>
      </c>
      <c r="AR3" s="37" t="str">
        <f>'State Senate'!A14</f>
        <v>Borris Miles</v>
      </c>
      <c r="AS3" s="37" t="str">
        <f>'State Senate'!A16</f>
        <v>John Whitmire</v>
      </c>
      <c r="AT3" s="37" t="str">
        <f>'State Senate'!A18</f>
        <v>Joan Huffman</v>
      </c>
      <c r="AZ3" s="37" t="str">
        <f>BA3&amp;", "&amp;BB3&amp;", "&amp;BC3&amp;", "&amp;BD3&amp;", "&amp;BE3&amp;", "&amp;BF3&amp;", "&amp;BG3&amp;", "&amp;BH3&amp;", "&amp;BI3&amp;", "&amp;BJ3&amp;", "&amp;BK3&amp;", "&amp;BL3&amp;", "&amp;BM3&amp;", "&amp;BN3</f>
        <v>Briscoe Cain, Garnet Coleman, Harold Dutton Jr., Sam Harless, Dan Huberty, Lacy Hull, Ann Johnson, Jarvis Johnson, Penny Morales Shaw, Jim Murphy, Tom Oliverson, Jon Rosenthal, Valoree Swanson, Senfronia Thompson</v>
      </c>
      <c r="BA3" s="37" t="str">
        <f>AD130</f>
        <v>Briscoe Cain</v>
      </c>
      <c r="BB3" s="37" t="str">
        <f>AD149</f>
        <v>Garnet Coleman</v>
      </c>
      <c r="BC3" s="37" t="str">
        <f>AD144</f>
        <v>Harold Dutton Jr.</v>
      </c>
      <c r="BD3" s="37" t="str">
        <f>AD128</f>
        <v>Sam Harless</v>
      </c>
      <c r="BE3" s="37" t="str">
        <f>AD129</f>
        <v>Dan Huberty</v>
      </c>
      <c r="BF3" s="37" t="str">
        <f>AD140</f>
        <v>Lacy Hull</v>
      </c>
      <c r="BG3" s="37" t="str">
        <f>AD136</f>
        <v>Ann Johnson</v>
      </c>
      <c r="BH3" s="37" t="str">
        <f>AD141</f>
        <v>Jarvis Johnson</v>
      </c>
      <c r="BI3" s="37" t="str">
        <f>AD150</f>
        <v>Penny Morales Shaw</v>
      </c>
      <c r="BJ3" s="37" t="str">
        <f>AD135</f>
        <v>Jim Murphy</v>
      </c>
      <c r="BK3" s="37" t="str">
        <f>AD132</f>
        <v>Tom Oliverson</v>
      </c>
      <c r="BL3" s="37" t="str">
        <f>AD137</f>
        <v>Jon Rosenthal</v>
      </c>
      <c r="BM3" s="37" t="str">
        <f>AD152</f>
        <v>Valoree Swanson</v>
      </c>
      <c r="BN3" s="37" t="str">
        <f>AD143</f>
        <v>Senfronia Thompson</v>
      </c>
    </row>
    <row r="4" spans="1:67" x14ac:dyDescent="0.3">
      <c r="A4" s="38">
        <v>3</v>
      </c>
      <c r="B4" s="38"/>
      <c r="C4" s="36">
        <v>8</v>
      </c>
      <c r="D4" s="38">
        <v>30</v>
      </c>
      <c r="J4" s="36"/>
      <c r="K4" s="36"/>
      <c r="L4" s="38">
        <v>33</v>
      </c>
      <c r="M4" s="36">
        <v>67</v>
      </c>
      <c r="N4" s="36">
        <v>89</v>
      </c>
      <c r="O4" s="36">
        <v>70</v>
      </c>
      <c r="P4" s="36">
        <v>66</v>
      </c>
      <c r="Q4" s="36"/>
      <c r="R4" s="36"/>
      <c r="S4" s="36"/>
      <c r="T4" s="36"/>
      <c r="U4" s="36"/>
      <c r="V4" s="36"/>
      <c r="W4" s="36"/>
      <c r="X4" s="36"/>
      <c r="Y4" s="36"/>
      <c r="Z4" s="36"/>
      <c r="AA4" s="36"/>
      <c r="AB4" s="36"/>
      <c r="AD4" s="27" t="str">
        <f>'State House'!A3</f>
        <v>Bryan Slaton</v>
      </c>
      <c r="AE4" s="27">
        <v>2</v>
      </c>
      <c r="AF4" s="43" t="s">
        <v>47</v>
      </c>
      <c r="AG4" s="27">
        <v>4</v>
      </c>
      <c r="AH4" s="27" t="str">
        <f>Congress!A5</f>
        <v>Pat Fallon</v>
      </c>
      <c r="AI4" s="27">
        <v>2</v>
      </c>
      <c r="AJ4" s="27" t="str">
        <f>'State Senate'!A3</f>
        <v>Bob Hall</v>
      </c>
      <c r="AL4" s="38" t="str">
        <f>Congress!A4</f>
        <v>Van Taylor</v>
      </c>
      <c r="AM4" s="38" t="s">
        <v>13</v>
      </c>
      <c r="AN4" s="41" t="s">
        <v>47</v>
      </c>
      <c r="AO4" s="38" t="str">
        <f t="shared" ref="AO4:AO9" si="0">AP4 &amp; ", " &amp;AQ4</f>
        <v>Angela Paxton, Drew Springer</v>
      </c>
      <c r="AP4" s="39" t="str">
        <f>'State Senate'!A9</f>
        <v>Angela Paxton</v>
      </c>
      <c r="AQ4" s="37" t="str">
        <f>'State Senate'!A31</f>
        <v>Drew Springer</v>
      </c>
      <c r="AZ4" s="37" t="str">
        <f>BA4&amp;", "&amp;BB4&amp;", "&amp;BC4&amp;", "&amp;BD4&amp;", "&amp;BE4</f>
        <v>Justin Holland, Jeff Leach, Candy Noble, Scott Sanford, Matt Shaheen</v>
      </c>
      <c r="BA4" s="37" t="str">
        <f>AD35</f>
        <v>Justin Holland</v>
      </c>
      <c r="BB4" s="37" t="str">
        <f>AD69</f>
        <v>Jeff Leach</v>
      </c>
      <c r="BC4" s="37" t="str">
        <f>AD91</f>
        <v>Candy Noble</v>
      </c>
      <c r="BD4" s="37" t="str">
        <f>AD72</f>
        <v>Scott Sanford</v>
      </c>
      <c r="BE4" s="37" t="str">
        <f>AD68</f>
        <v>Matt Shaheen</v>
      </c>
    </row>
    <row r="5" spans="1:67" x14ac:dyDescent="0.3">
      <c r="A5" s="38">
        <v>4</v>
      </c>
      <c r="B5" s="38"/>
      <c r="C5" s="36">
        <v>1</v>
      </c>
      <c r="D5" s="38">
        <v>30</v>
      </c>
      <c r="J5" s="36"/>
      <c r="K5" s="36"/>
      <c r="L5" s="38">
        <v>7</v>
      </c>
      <c r="M5" s="36">
        <v>5</v>
      </c>
      <c r="N5" s="36">
        <v>89</v>
      </c>
      <c r="O5" s="36">
        <v>9</v>
      </c>
      <c r="P5" s="36">
        <v>70</v>
      </c>
      <c r="Q5" s="36">
        <v>2</v>
      </c>
      <c r="R5" s="36">
        <v>62</v>
      </c>
      <c r="S5" s="36">
        <v>1</v>
      </c>
      <c r="T5" s="36"/>
      <c r="U5" s="36"/>
      <c r="V5" s="36"/>
      <c r="W5" s="36"/>
      <c r="X5" s="36"/>
      <c r="Y5" s="36"/>
      <c r="Z5" s="36"/>
      <c r="AA5" s="36"/>
      <c r="AB5" s="36"/>
      <c r="AD5" s="27" t="str">
        <f>'State House'!A4</f>
        <v>Cecil Bell Jr.</v>
      </c>
      <c r="AE5" s="27">
        <v>3</v>
      </c>
      <c r="AF5" s="43" t="s">
        <v>47</v>
      </c>
      <c r="AG5" s="27">
        <v>8</v>
      </c>
      <c r="AH5" s="27" t="str">
        <f>Congress!A9</f>
        <v>Kevin Brady</v>
      </c>
      <c r="AI5" s="27">
        <v>4</v>
      </c>
      <c r="AJ5" s="27" t="str">
        <f>'State Senate'!A5</f>
        <v>Brandon Creighton</v>
      </c>
      <c r="AL5" s="38" t="str">
        <f>Congress!A5</f>
        <v>Pat Fallon</v>
      </c>
      <c r="AM5" s="38" t="s">
        <v>14</v>
      </c>
      <c r="AN5" s="41" t="s">
        <v>47</v>
      </c>
      <c r="AO5" s="38" t="str">
        <f t="shared" si="0"/>
        <v>Bryan Hughes, Drew Springer</v>
      </c>
      <c r="AP5" s="39" t="str">
        <f>'State Senate'!A2</f>
        <v>Bryan Hughes</v>
      </c>
      <c r="AQ5" s="37" t="str">
        <f>'State Senate'!A31</f>
        <v>Drew Springer</v>
      </c>
      <c r="AZ5" s="37" t="str">
        <f>BA5&amp;", "&amp;BB5&amp;", "&amp;BC5&amp;", "&amp;BD5&amp;", "&amp;BE5&amp;", "&amp;BF5&amp;", "&amp;BG5&amp;", "&amp;BH5</f>
        <v>Jay Dean, Cole Hefner, Candy Noble, Chris Paddie, Scott Sanford, Bryan Slaton, Reggie Smith, Gary VanDeaver</v>
      </c>
      <c r="BA5" s="37" t="str">
        <f>AD9</f>
        <v>Jay Dean</v>
      </c>
      <c r="BB5" s="37" t="str">
        <f>AD7</f>
        <v>Cole Hefner</v>
      </c>
      <c r="BC5" s="37" t="str">
        <f>AD91</f>
        <v>Candy Noble</v>
      </c>
      <c r="BD5" s="37" t="str">
        <f>AD11</f>
        <v>Chris Paddie</v>
      </c>
      <c r="BE5" s="37" t="str">
        <f>AD72</f>
        <v>Scott Sanford</v>
      </c>
      <c r="BF5" s="37" t="str">
        <f>AD4</f>
        <v>Bryan Slaton</v>
      </c>
      <c r="BG5" s="37" t="str">
        <f>AD64</f>
        <v>Reggie Smith</v>
      </c>
      <c r="BH5" s="37" t="str">
        <f>AD3</f>
        <v>Gary VanDeaver</v>
      </c>
    </row>
    <row r="6" spans="1:67" x14ac:dyDescent="0.3">
      <c r="A6" s="38">
        <v>5</v>
      </c>
      <c r="B6" s="38"/>
      <c r="C6" s="36">
        <v>2</v>
      </c>
      <c r="D6" s="36">
        <v>3</v>
      </c>
      <c r="E6" s="38">
        <v>16</v>
      </c>
      <c r="J6" s="36"/>
      <c r="K6" s="36"/>
      <c r="L6" s="38">
        <v>4</v>
      </c>
      <c r="M6" s="36">
        <v>113</v>
      </c>
      <c r="N6" s="36">
        <v>112</v>
      </c>
      <c r="O6" s="36">
        <v>11</v>
      </c>
      <c r="P6" s="36">
        <v>100</v>
      </c>
      <c r="Q6" s="36">
        <v>10</v>
      </c>
      <c r="R6" s="36">
        <v>8</v>
      </c>
      <c r="S6" s="36">
        <v>5</v>
      </c>
      <c r="T6" s="36">
        <v>33</v>
      </c>
      <c r="U6" s="36">
        <v>108</v>
      </c>
      <c r="V6" s="36">
        <v>107</v>
      </c>
      <c r="W6" s="36">
        <v>110</v>
      </c>
      <c r="X6" s="36">
        <v>109</v>
      </c>
      <c r="Y6" s="36">
        <v>2</v>
      </c>
      <c r="Z6" s="36">
        <v>114</v>
      </c>
      <c r="AA6" s="36"/>
      <c r="AB6" s="36"/>
      <c r="AD6" s="27" t="str">
        <f>'State House'!A5</f>
        <v>Keith Bell</v>
      </c>
      <c r="AE6" s="27">
        <v>4</v>
      </c>
      <c r="AF6" s="43" t="s">
        <v>47</v>
      </c>
      <c r="AG6" s="27">
        <v>5</v>
      </c>
      <c r="AH6" s="27" t="str">
        <f>Congress!A6</f>
        <v>Lance Gooden</v>
      </c>
      <c r="AI6" s="27">
        <v>3</v>
      </c>
      <c r="AJ6" s="27" t="str">
        <f>'State Senate'!A4</f>
        <v>Robert Nichols</v>
      </c>
      <c r="AL6" s="38" t="str">
        <f>Congress!A6</f>
        <v>Lance Gooden</v>
      </c>
      <c r="AM6" s="38" t="s">
        <v>15</v>
      </c>
      <c r="AN6" s="41" t="s">
        <v>47</v>
      </c>
      <c r="AO6" s="38" t="str">
        <f>AP6 &amp; ", " &amp;AQ6&amp; ", " &amp;AR6</f>
        <v>Bob Hall, Robert Nichols, Nathan Johnson</v>
      </c>
      <c r="AP6" s="39" t="str">
        <f>'State Senate'!A3</f>
        <v>Bob Hall</v>
      </c>
      <c r="AQ6" s="37" t="str">
        <f>'State Senate'!A4</f>
        <v>Robert Nichols</v>
      </c>
      <c r="AR6" s="37" t="str">
        <f>'State Senate'!A17</f>
        <v>Nathan Johnson</v>
      </c>
      <c r="AZ6" s="37" t="str">
        <f>BA6&amp;", "&amp;BB6&amp;", "&amp;BC6&amp;", "&amp;BD6&amp;", "&amp;BE6&amp;", "&amp;BF6&amp;", "&amp;BG6&amp;", "&amp;BH6&amp;", "&amp;BI6&amp;", "&amp;BJ6&amp;", "&amp;BK6&amp;", "&amp;BL6&amp;", "&amp;BM6&amp;", "&amp;BN6&amp;", "&amp;BO6</f>
        <v>Keith Bell, Rhetta Bowers, Angie Chen Button, Travis Clardy, Jasmine Crockett, Jake Ellzey, Cody Harris, Cole Hefner, Justin Holland, Morgan Meyer, Victoria Neave, Toni Rose, Carl Sherman, Bryan Slaton, John Turner</v>
      </c>
      <c r="BA6" s="37" t="str">
        <f>AD6</f>
        <v>Keith Bell</v>
      </c>
      <c r="BB6" s="37" t="str">
        <f>AD115</f>
        <v>Rhetta Bowers</v>
      </c>
      <c r="BC6" s="37" t="str">
        <f>AD114</f>
        <v>Angie Chen Button</v>
      </c>
      <c r="BD6" s="37" t="str">
        <f>AD13</f>
        <v>Travis Clardy</v>
      </c>
      <c r="BE6" s="37" t="str">
        <f>AD102</f>
        <v>Jasmine Crockett</v>
      </c>
      <c r="BF6" s="37" t="str">
        <f>AD12</f>
        <v>Jake Ellzey</v>
      </c>
      <c r="BG6" s="37" t="str">
        <f>AD10</f>
        <v>Cody Harris</v>
      </c>
      <c r="BH6" s="37" t="str">
        <f>AD7</f>
        <v>Cole Hefner</v>
      </c>
      <c r="BI6" s="37" t="str">
        <f>AD35</f>
        <v>Justin Holland</v>
      </c>
      <c r="BJ6" s="37" t="str">
        <f>AD110</f>
        <v>Morgan Meyer</v>
      </c>
      <c r="BK6" s="37" t="str">
        <f>AD109</f>
        <v>Victoria Neave</v>
      </c>
      <c r="BL6" s="37" t="str">
        <f>AD112</f>
        <v>Toni Rose</v>
      </c>
      <c r="BM6" s="37" t="str">
        <f>AD111</f>
        <v>Carl Sherman</v>
      </c>
      <c r="BN6" s="37" t="str">
        <f>AD4</f>
        <v>Bryan Slaton</v>
      </c>
      <c r="BO6" s="37" t="str">
        <f>AD116</f>
        <v>John Turner</v>
      </c>
    </row>
    <row r="7" spans="1:67" x14ac:dyDescent="0.3">
      <c r="A7" s="38">
        <v>6</v>
      </c>
      <c r="B7" s="38"/>
      <c r="C7" s="36">
        <v>9</v>
      </c>
      <c r="D7" s="38">
        <v>10</v>
      </c>
      <c r="E7" s="38">
        <v>22</v>
      </c>
      <c r="F7" s="38">
        <v>23</v>
      </c>
      <c r="J7" s="36"/>
      <c r="K7" s="36"/>
      <c r="L7" s="38">
        <v>92</v>
      </c>
      <c r="M7" s="36">
        <v>95</v>
      </c>
      <c r="N7" s="36">
        <v>96</v>
      </c>
      <c r="O7" s="36">
        <v>10</v>
      </c>
      <c r="P7" s="36">
        <v>97</v>
      </c>
      <c r="Q7" s="36">
        <v>8</v>
      </c>
      <c r="R7" s="36">
        <v>93</v>
      </c>
      <c r="S7" s="36">
        <v>90</v>
      </c>
      <c r="T7" s="36">
        <v>101</v>
      </c>
      <c r="U7" s="36"/>
      <c r="V7" s="36"/>
      <c r="W7" s="36"/>
      <c r="X7" s="36"/>
      <c r="Y7" s="36"/>
      <c r="Z7" s="36"/>
      <c r="AA7" s="36"/>
      <c r="AB7" s="36"/>
      <c r="AD7" s="27" t="str">
        <f>'State House'!A6</f>
        <v>Cole Hefner</v>
      </c>
      <c r="AE7" s="27">
        <v>5</v>
      </c>
      <c r="AF7" s="43" t="s">
        <v>47</v>
      </c>
      <c r="AG7" s="27">
        <v>4</v>
      </c>
      <c r="AH7" s="27" t="str">
        <f>Congress!A5</f>
        <v>Pat Fallon</v>
      </c>
      <c r="AI7" s="27">
        <v>1</v>
      </c>
      <c r="AJ7" s="27" t="str">
        <f>'State Senate'!A2</f>
        <v>Bryan Hughes</v>
      </c>
      <c r="AL7" s="38" t="str">
        <f>Congress!A7</f>
        <v>Vacant</v>
      </c>
      <c r="AM7" s="38" t="s">
        <v>16</v>
      </c>
      <c r="AN7" s="36"/>
      <c r="AO7" s="38" t="str">
        <f>AP7 &amp; ", " &amp;AQ7&amp; ", " &amp;AR7&amp; ", " &amp;AS7</f>
        <v>Kelly Hancock, Beverly Powell, Brian Birdwell, Royce West</v>
      </c>
      <c r="AP7" s="57" t="str">
        <f>'State Senate'!A10</f>
        <v>Kelly Hancock</v>
      </c>
      <c r="AQ7" s="44" t="str">
        <f>'State Senate'!A11</f>
        <v>Beverly Powell</v>
      </c>
      <c r="AR7" s="44" t="str">
        <f>'State Senate'!A23</f>
        <v>Brian Birdwell</v>
      </c>
      <c r="AS7" s="44" t="str">
        <f>'State Senate'!A24</f>
        <v>Royce West</v>
      </c>
      <c r="AZ7" s="37" t="str">
        <f>BA7&amp;", "&amp;BB7&amp;", "&amp;BC7&amp;", "&amp;BD7&amp;", "&amp;BE7&amp;", "&amp;BF7&amp;", "&amp;BG7&amp;", "&amp;BH7&amp;", "&amp;BI7</f>
        <v>Jeff Cason, Nicole Collier, David Cook, Jake Ellzey, Craig Goldman, Cody Harris, Matt Krause, Ramon Romero Jr., Chris Turner</v>
      </c>
      <c r="BA7" s="37" t="str">
        <f>AD94</f>
        <v>Jeff Cason</v>
      </c>
      <c r="BB7" s="37" t="str">
        <f>AD97</f>
        <v>Nicole Collier</v>
      </c>
      <c r="BC7" s="37" t="str">
        <f>AD98</f>
        <v>David Cook</v>
      </c>
      <c r="BD7" s="37" t="str">
        <f>AD12</f>
        <v>Jake Ellzey</v>
      </c>
      <c r="BE7" s="37" t="str">
        <f>AD99</f>
        <v>Craig Goldman</v>
      </c>
      <c r="BF7" s="37" t="str">
        <f>AD10</f>
        <v>Cody Harris</v>
      </c>
      <c r="BG7" s="37" t="str">
        <f>AD95</f>
        <v>Matt Krause</v>
      </c>
      <c r="BH7" s="37" t="str">
        <f>AD92</f>
        <v>Ramon Romero Jr.</v>
      </c>
      <c r="BI7" s="37" t="str">
        <f>AD103</f>
        <v>Chris Turner</v>
      </c>
    </row>
    <row r="8" spans="1:67" x14ac:dyDescent="0.3">
      <c r="A8" s="38">
        <v>7</v>
      </c>
      <c r="B8" s="38"/>
      <c r="C8" s="36">
        <v>7</v>
      </c>
      <c r="E8" s="38">
        <v>13</v>
      </c>
      <c r="F8" s="38">
        <v>17</v>
      </c>
      <c r="J8" s="36"/>
      <c r="K8" s="36"/>
      <c r="L8" s="38">
        <v>131</v>
      </c>
      <c r="M8" s="36">
        <v>138</v>
      </c>
      <c r="N8" s="36">
        <v>134</v>
      </c>
      <c r="O8" s="36">
        <v>133</v>
      </c>
      <c r="P8" s="36">
        <v>130</v>
      </c>
      <c r="Q8" s="36">
        <v>135</v>
      </c>
      <c r="R8" s="36">
        <v>132</v>
      </c>
      <c r="S8" s="36">
        <v>146</v>
      </c>
      <c r="T8" s="36">
        <v>149</v>
      </c>
      <c r="U8" s="36">
        <v>137</v>
      </c>
      <c r="V8" s="36"/>
      <c r="W8" s="36"/>
      <c r="X8" s="36"/>
      <c r="Y8" s="36"/>
      <c r="Z8" s="36"/>
      <c r="AA8" s="36"/>
      <c r="AB8" s="36"/>
      <c r="AD8" s="27" t="str">
        <f>'State House'!A7</f>
        <v>Matt Schaefer</v>
      </c>
      <c r="AE8" s="27">
        <v>6</v>
      </c>
      <c r="AF8" s="43" t="s">
        <v>47</v>
      </c>
      <c r="AG8" s="27">
        <v>1</v>
      </c>
      <c r="AH8" s="27" t="str">
        <f>Congress!A2</f>
        <v>Louie Gohmert</v>
      </c>
      <c r="AI8" s="27">
        <v>1</v>
      </c>
      <c r="AJ8" s="27" t="str">
        <f>'State Senate'!A2</f>
        <v>Bryan Hughes</v>
      </c>
      <c r="AL8" s="38" t="str">
        <f>Congress!A8</f>
        <v>Lizzie Fletcher</v>
      </c>
      <c r="AM8" s="38" t="s">
        <v>17</v>
      </c>
      <c r="AN8" s="45" t="s">
        <v>48</v>
      </c>
      <c r="AO8" s="38" t="str">
        <f>AP8 &amp; ", " &amp;AQ8&amp; ", " &amp;AR8</f>
        <v>Paul Bettencourt, Borris Miles, Joan Huffman</v>
      </c>
      <c r="AP8" s="39" t="str">
        <f>'State Senate'!A8</f>
        <v>Paul Bettencourt</v>
      </c>
      <c r="AQ8" s="46" t="str">
        <f>'State Senate'!A14</f>
        <v>Borris Miles</v>
      </c>
      <c r="AR8" s="46" t="str">
        <f>'State Senate'!A18</f>
        <v>Joan Huffman</v>
      </c>
      <c r="AZ8" s="37" t="str">
        <f>BA8&amp;", "&amp;BB8&amp;", "&amp;BC8&amp;", "&amp;BD8&amp;", "&amp;BE8&amp;", "&amp;BF8&amp;", "&amp;BG8&amp;", "&amp;BH8&amp;", "&amp;BI8&amp;", "&amp;BJ8</f>
        <v>Alma Allen, Lacy Hull, Ann Johnson, Jim Murphy, Tom Oliverson, Jon Rosenthal, Mike Schofield, Shawn Thierry, Hubert Vo, Gene Wu</v>
      </c>
      <c r="BA8" s="37" t="str">
        <f>AD133</f>
        <v>Alma Allen</v>
      </c>
      <c r="BB8" s="37" t="str">
        <f>AD140</f>
        <v>Lacy Hull</v>
      </c>
      <c r="BC8" s="37" t="str">
        <f>AD136</f>
        <v>Ann Johnson</v>
      </c>
      <c r="BD8" s="37" t="str">
        <f>AD135</f>
        <v>Jim Murphy</v>
      </c>
      <c r="BE8" s="37" t="str">
        <f>AD132</f>
        <v>Tom Oliverson</v>
      </c>
      <c r="BF8" s="37" t="str">
        <f>AD137</f>
        <v>Jon Rosenthal</v>
      </c>
      <c r="BG8" s="37" t="str">
        <f>AD134</f>
        <v>Mike Schofield</v>
      </c>
      <c r="BH8" s="37" t="str">
        <f>AD148</f>
        <v>Shawn Thierry</v>
      </c>
      <c r="BI8" s="37" t="str">
        <f>AD151</f>
        <v>Hubert Vo</v>
      </c>
      <c r="BJ8" s="37" t="str">
        <f>AD139</f>
        <v>Gene Wu</v>
      </c>
    </row>
    <row r="9" spans="1:67" x14ac:dyDescent="0.3">
      <c r="A9" s="38">
        <v>8</v>
      </c>
      <c r="B9" s="38"/>
      <c r="C9" s="36">
        <v>5</v>
      </c>
      <c r="D9" s="36">
        <v>7</v>
      </c>
      <c r="J9" s="36"/>
      <c r="K9" s="36"/>
      <c r="L9" s="23">
        <v>57</v>
      </c>
      <c r="M9" s="36">
        <v>18</v>
      </c>
      <c r="N9" s="36">
        <v>3</v>
      </c>
      <c r="O9" s="36">
        <v>126</v>
      </c>
      <c r="P9" s="36">
        <v>13</v>
      </c>
      <c r="Q9" s="36">
        <v>16</v>
      </c>
      <c r="R9" s="36">
        <v>130</v>
      </c>
      <c r="S9" s="36">
        <v>150</v>
      </c>
      <c r="T9" s="36">
        <v>15</v>
      </c>
      <c r="U9" s="36"/>
      <c r="V9" s="36"/>
      <c r="W9" s="36"/>
      <c r="X9" s="36"/>
      <c r="Y9" s="36"/>
      <c r="Z9" s="36"/>
      <c r="AA9" s="36"/>
      <c r="AB9" s="36"/>
      <c r="AD9" s="27" t="str">
        <f>'State House'!A8</f>
        <v>Jay Dean</v>
      </c>
      <c r="AE9" s="27">
        <v>7</v>
      </c>
      <c r="AF9" s="43" t="s">
        <v>47</v>
      </c>
      <c r="AG9" s="27">
        <v>1</v>
      </c>
      <c r="AH9" s="27" t="str">
        <f>Congress!A2</f>
        <v>Louie Gohmert</v>
      </c>
      <c r="AI9" s="27">
        <v>1</v>
      </c>
      <c r="AJ9" s="27" t="str">
        <f>'State Senate'!A2</f>
        <v>Bryan Hughes</v>
      </c>
      <c r="AL9" s="38" t="str">
        <f>Congress!A9</f>
        <v>Kevin Brady</v>
      </c>
      <c r="AM9" s="38" t="s">
        <v>18</v>
      </c>
      <c r="AN9" s="41" t="s">
        <v>47</v>
      </c>
      <c r="AO9" s="38" t="str">
        <f t="shared" si="0"/>
        <v>Charles Schwertner, Paul Bettencourt</v>
      </c>
      <c r="AP9" s="39" t="str">
        <f>'State Senate'!A6</f>
        <v>Charles Schwertner</v>
      </c>
      <c r="AQ9" s="46" t="str">
        <f>'State Senate'!A8</f>
        <v>Paul Bettencourt</v>
      </c>
      <c r="AZ9" s="37" t="str">
        <f>BA9&amp;", "&amp;BB9&amp;", "&amp;BC9&amp;", "&amp;BD9&amp;", "&amp;BE9&amp;", "&amp;BF9&amp;", "&amp;BG9&amp;", "&amp;BH9</f>
        <v>Trent Ashby, Ernest Bailes, Cecil Bell Jr., Sam Harless, Ben Leman, Tom Oliverson, Steve Toth, Valoree Swanson</v>
      </c>
      <c r="BA9" s="37" t="str">
        <f>AD59</f>
        <v>Trent Ashby</v>
      </c>
      <c r="BB9" s="37" t="str">
        <f>AD20</f>
        <v>Ernest Bailes</v>
      </c>
      <c r="BC9" s="37" t="str">
        <f>AD5</f>
        <v>Cecil Bell Jr.</v>
      </c>
      <c r="BD9" s="37" t="str">
        <f>AD128</f>
        <v>Sam Harless</v>
      </c>
      <c r="BE9" s="37" t="str">
        <f>AD15</f>
        <v>Ben Leman</v>
      </c>
      <c r="BF9" s="37" t="str">
        <f>AD132</f>
        <v>Tom Oliverson</v>
      </c>
      <c r="BG9" s="37" t="str">
        <f>AD17</f>
        <v>Steve Toth</v>
      </c>
      <c r="BH9" s="37" t="str">
        <f>AD152</f>
        <v>Valoree Swanson</v>
      </c>
    </row>
    <row r="10" spans="1:67" x14ac:dyDescent="0.3">
      <c r="A10" s="38">
        <v>9</v>
      </c>
      <c r="B10" s="38"/>
      <c r="C10" s="36">
        <v>6</v>
      </c>
      <c r="E10" s="38">
        <v>13</v>
      </c>
      <c r="F10" s="38">
        <v>17</v>
      </c>
      <c r="J10" s="36"/>
      <c r="K10" s="36"/>
      <c r="L10" s="38">
        <v>131</v>
      </c>
      <c r="M10" s="36">
        <v>147</v>
      </c>
      <c r="N10" s="36">
        <v>28</v>
      </c>
      <c r="O10" s="36">
        <v>26</v>
      </c>
      <c r="P10" s="36">
        <v>134</v>
      </c>
      <c r="Q10" s="36">
        <v>27</v>
      </c>
      <c r="R10" s="36">
        <v>146</v>
      </c>
      <c r="S10" s="36">
        <v>94</v>
      </c>
      <c r="T10" s="36">
        <v>149</v>
      </c>
      <c r="U10" s="36">
        <v>137</v>
      </c>
      <c r="V10" s="36"/>
      <c r="W10" s="36"/>
      <c r="X10" s="36"/>
      <c r="Y10" s="36"/>
      <c r="Z10" s="36"/>
      <c r="AA10" s="36"/>
      <c r="AB10" s="36"/>
      <c r="AD10" s="27" t="str">
        <f>'State House'!A9</f>
        <v>Cody Harris</v>
      </c>
      <c r="AE10" s="27">
        <v>8</v>
      </c>
      <c r="AF10" s="43" t="s">
        <v>47</v>
      </c>
      <c r="AG10" s="27">
        <v>25</v>
      </c>
      <c r="AH10" s="27" t="str">
        <f>Congress!A26</f>
        <v>Roger Williams</v>
      </c>
      <c r="AI10" s="27">
        <v>22</v>
      </c>
      <c r="AJ10" s="27" t="str">
        <f>'State Senate'!A23</f>
        <v>Brian Birdwell</v>
      </c>
      <c r="AL10" s="38" t="str">
        <f>Congress!A10</f>
        <v>Al Green</v>
      </c>
      <c r="AM10" s="38" t="s">
        <v>19</v>
      </c>
      <c r="AN10" s="45" t="s">
        <v>48</v>
      </c>
      <c r="AO10" s="38" t="str">
        <f>AP10 &amp; ", " &amp;AQ10&amp; ", " &amp;AR10</f>
        <v>Carol Alvarado, Borris Miles, Joan Huffman</v>
      </c>
      <c r="AP10" s="39" t="str">
        <f>'State Senate'!A7</f>
        <v>Carol Alvarado</v>
      </c>
      <c r="AQ10" s="46" t="str">
        <f>'State Senate'!A14</f>
        <v>Borris Miles</v>
      </c>
      <c r="AR10" s="46" t="str">
        <f>'State Senate'!A18</f>
        <v>Joan Huffman</v>
      </c>
      <c r="AZ10" s="37" t="str">
        <f>BA10&amp;", "&amp;BB10&amp;", "&amp;BC10&amp;", "&amp;BD10&amp;", "&amp;BE10&amp;", "&amp;BF10&amp;", "&amp;BG10&amp;", "&amp;BH10&amp;", "&amp;BI10&amp;", "&amp;BJ10</f>
        <v>Alma Allen, Garnet Coleman, Gary Gates, Jacey Jetton, Ann Johnson, Ron Reynolds, Shawn Thierry, Tony Tinderholt, Gene Wu, Hubert Vo</v>
      </c>
      <c r="BA10" s="37" t="str">
        <f>AD133</f>
        <v>Alma Allen</v>
      </c>
      <c r="BB10" s="37" t="str">
        <f>AD149</f>
        <v>Garnet Coleman</v>
      </c>
      <c r="BC10" s="37" t="str">
        <f>AD30</f>
        <v>Gary Gates</v>
      </c>
      <c r="BD10" s="37" t="str">
        <f>AD28</f>
        <v>Jacey Jetton</v>
      </c>
      <c r="BE10" s="37" t="str">
        <f>AD136</f>
        <v>Ann Johnson</v>
      </c>
      <c r="BF10" s="37" t="str">
        <f>AD29</f>
        <v>Ron Reynolds</v>
      </c>
      <c r="BG10" s="37" t="str">
        <f>AD148</f>
        <v>Shawn Thierry</v>
      </c>
      <c r="BH10" s="37" t="str">
        <f>AD96</f>
        <v>Tony Tinderholt</v>
      </c>
      <c r="BI10" s="37" t="str">
        <f>AD139</f>
        <v>Gene Wu</v>
      </c>
      <c r="BJ10" s="37" t="str">
        <f>AD151</f>
        <v>Hubert Vo</v>
      </c>
    </row>
    <row r="11" spans="1:67" x14ac:dyDescent="0.3">
      <c r="A11" s="38">
        <v>10</v>
      </c>
      <c r="B11" s="38"/>
      <c r="C11" s="36">
        <v>7</v>
      </c>
      <c r="D11" s="38">
        <v>14</v>
      </c>
      <c r="E11" s="38">
        <v>17</v>
      </c>
      <c r="F11" s="38">
        <v>18</v>
      </c>
      <c r="J11" s="36"/>
      <c r="K11" s="36"/>
      <c r="L11" s="38">
        <v>3</v>
      </c>
      <c r="M11" s="36">
        <v>46</v>
      </c>
      <c r="N11" s="36">
        <v>17</v>
      </c>
      <c r="O11" s="36">
        <v>47</v>
      </c>
      <c r="P11" s="36">
        <v>49</v>
      </c>
      <c r="Q11" s="36">
        <v>48</v>
      </c>
      <c r="R11" s="36">
        <v>50</v>
      </c>
      <c r="S11" s="36">
        <v>13</v>
      </c>
      <c r="T11" s="36">
        <v>130</v>
      </c>
      <c r="U11" s="36">
        <v>51</v>
      </c>
      <c r="V11" s="36">
        <v>132</v>
      </c>
      <c r="W11" s="36">
        <v>150</v>
      </c>
      <c r="X11" s="36"/>
      <c r="Y11" s="36"/>
      <c r="Z11" s="36"/>
      <c r="AA11" s="36"/>
      <c r="AB11" s="36"/>
      <c r="AD11" s="27" t="str">
        <f>'State House'!A10</f>
        <v>Chris Paddie</v>
      </c>
      <c r="AE11" s="27">
        <v>9</v>
      </c>
      <c r="AF11" s="43" t="s">
        <v>47</v>
      </c>
      <c r="AG11" s="27">
        <v>1</v>
      </c>
      <c r="AH11" s="27" t="str">
        <f>Congress!A2</f>
        <v>Louie Gohmert</v>
      </c>
      <c r="AI11" s="27">
        <v>1</v>
      </c>
      <c r="AJ11" s="27" t="str">
        <f>'State Senate'!A2</f>
        <v>Bryan Hughes</v>
      </c>
      <c r="AL11" s="38" t="str">
        <f>Congress!A11</f>
        <v>Michael McCaul</v>
      </c>
      <c r="AM11" s="38" t="s">
        <v>20</v>
      </c>
      <c r="AN11" s="41" t="s">
        <v>47</v>
      </c>
      <c r="AO11" s="38" t="str">
        <f>AP11 &amp; ", " &amp;AQ11&amp; ", " &amp;AR11&amp; ", " &amp;AS11</f>
        <v>Paul Bettencourt, Sarah Eckhardt, Joan Huffman, Lois Kolkhorst</v>
      </c>
      <c r="AP11" s="39" t="str">
        <f>'State Senate'!A8</f>
        <v>Paul Bettencourt</v>
      </c>
      <c r="AQ11" s="46" t="str">
        <f>'State Senate'!A15</f>
        <v>Sarah Eckhardt</v>
      </c>
      <c r="AR11" s="46" t="str">
        <f>'State Senate'!A18</f>
        <v>Joan Huffman</v>
      </c>
      <c r="AS11" s="46" t="str">
        <f>'State Senate'!A19</f>
        <v>Lois Kolkhorst</v>
      </c>
      <c r="AZ11" s="37" t="str">
        <f>BA11&amp;", "&amp;BB11&amp;", "&amp;BC11&amp;", "&amp;BD11&amp;", "&amp;BE11&amp;", "&amp;BF11&amp;", "&amp;BG11&amp;", "&amp;BH11&amp;", "&amp;BI11&amp;", "&amp;BJ11&amp;", "&amp;BK11&amp;", "&amp;BL11</f>
        <v>Cecil Bell Jr., Sheryl Cole, John Cyrier, Vikki Goodwin, Gina Hinojosa, Donna Howard, Celia Israel, Ben Leman, Eddie Rodriguez, Tom Oliverson, Mike Schofield, Valoree Swanson</v>
      </c>
      <c r="BA11" s="37" t="str">
        <f>AD5</f>
        <v>Cecil Bell Jr.</v>
      </c>
      <c r="BB11" s="37" t="str">
        <f>AD48</f>
        <v>Sheryl Cole</v>
      </c>
      <c r="BC11" s="37" t="str">
        <f>AD19</f>
        <v>John Cyrier</v>
      </c>
      <c r="BD11" s="37" t="str">
        <f>AD49</f>
        <v>Vikki Goodwin</v>
      </c>
      <c r="BE11" s="37" t="str">
        <f>AD51</f>
        <v>Gina Hinojosa</v>
      </c>
      <c r="BF11" s="37" t="str">
        <f>AD50</f>
        <v>Donna Howard</v>
      </c>
      <c r="BG11" s="37" t="str">
        <f>AD52</f>
        <v>Celia Israel</v>
      </c>
      <c r="BH11" s="37" t="str">
        <f>AD15</f>
        <v>Ben Leman</v>
      </c>
      <c r="BI11" s="37" t="str">
        <f>AD53</f>
        <v>Eddie Rodriguez</v>
      </c>
      <c r="BJ11" s="37" t="str">
        <f>AD132</f>
        <v>Tom Oliverson</v>
      </c>
      <c r="BK11" s="37" t="str">
        <f>AD134</f>
        <v>Mike Schofield</v>
      </c>
      <c r="BL11" s="37" t="str">
        <f>AD152</f>
        <v>Valoree Swanson</v>
      </c>
    </row>
    <row r="12" spans="1:67" x14ac:dyDescent="0.3">
      <c r="A12" s="38">
        <v>11</v>
      </c>
      <c r="B12" s="38"/>
      <c r="C12" s="38">
        <v>22</v>
      </c>
      <c r="D12" s="38">
        <v>24</v>
      </c>
      <c r="E12" s="38">
        <v>28</v>
      </c>
      <c r="F12" s="38">
        <v>30</v>
      </c>
      <c r="G12" s="38">
        <v>31</v>
      </c>
      <c r="J12" s="36"/>
      <c r="K12" s="36"/>
      <c r="L12" s="38">
        <v>83</v>
      </c>
      <c r="M12" s="36">
        <v>82</v>
      </c>
      <c r="N12" s="36">
        <v>72</v>
      </c>
      <c r="O12" s="36">
        <v>81</v>
      </c>
      <c r="P12" s="36">
        <v>53</v>
      </c>
      <c r="Q12" s="36">
        <v>60</v>
      </c>
      <c r="R12" s="36">
        <v>59</v>
      </c>
      <c r="S12" s="36"/>
      <c r="T12" s="36"/>
      <c r="U12" s="36"/>
      <c r="V12" s="36"/>
      <c r="W12" s="36"/>
      <c r="X12" s="36"/>
      <c r="Y12" s="36"/>
      <c r="Z12" s="36"/>
      <c r="AA12" s="36"/>
      <c r="AB12" s="36"/>
      <c r="AD12" s="27" t="str">
        <f>'State House'!A11</f>
        <v>Jake Ellzey</v>
      </c>
      <c r="AE12" s="27">
        <v>10</v>
      </c>
      <c r="AF12" s="43" t="s">
        <v>47</v>
      </c>
      <c r="AG12" s="27">
        <v>6</v>
      </c>
      <c r="AH12" s="27" t="str">
        <f>Congress!A7</f>
        <v>Vacant</v>
      </c>
      <c r="AI12" s="27">
        <v>22</v>
      </c>
      <c r="AJ12" s="27" t="str">
        <f>'State Senate'!A23</f>
        <v>Brian Birdwell</v>
      </c>
      <c r="AL12" s="38" t="str">
        <f>Congress!A12</f>
        <v>August Pfluger</v>
      </c>
      <c r="AM12" s="38" t="s">
        <v>21</v>
      </c>
      <c r="AN12" s="41" t="s">
        <v>47</v>
      </c>
      <c r="AO12" s="38" t="str">
        <f>AP12 &amp; ", " &amp;AQ12&amp; ", " &amp;AR12&amp; ", " &amp;AS12&amp; ", " &amp;AT12</f>
        <v>Brian Birdwell, Dawn Buckingham, Charles Perry, Drew Springer, Kel Seliger</v>
      </c>
      <c r="AP12" s="39" t="str">
        <f>'State Senate'!A23</f>
        <v>Brian Birdwell</v>
      </c>
      <c r="AQ12" s="46" t="str">
        <f>'State Senate'!A25</f>
        <v>Dawn Buckingham</v>
      </c>
      <c r="AR12" s="46" t="str">
        <f>'State Senate'!A29</f>
        <v>Charles Perry</v>
      </c>
      <c r="AS12" s="46" t="str">
        <f>'State Senate'!A31</f>
        <v>Drew Springer</v>
      </c>
      <c r="AT12" s="46" t="str">
        <f>'State Senate'!A32</f>
        <v>Kel Seliger</v>
      </c>
      <c r="AZ12" s="37" t="str">
        <f>BA12&amp;", "&amp;BB12&amp;", "&amp;BC12&amp;", "&amp;BD12&amp;", "&amp;BE12&amp;", "&amp;BF12&amp;", "&amp;BG12</f>
        <v>Dustin Burrows, Tom Craddick, Drew Darby, Brooks Landgraf, Andrew Murr, Glenn Rogers, Shelby Slawson</v>
      </c>
      <c r="BA12" s="37" t="str">
        <f>AD85</f>
        <v>Dustin Burrows</v>
      </c>
      <c r="BB12" s="37" t="str">
        <f>AD84</f>
        <v>Tom Craddick</v>
      </c>
      <c r="BC12" s="37" t="str">
        <f>AD74</f>
        <v>Drew Darby</v>
      </c>
      <c r="BD12" s="37" t="str">
        <f>AD83</f>
        <v>Brooks Landgraf</v>
      </c>
      <c r="BE12" s="37" t="str">
        <f>AD55</f>
        <v>Andrew Murr</v>
      </c>
      <c r="BF12" s="37" t="str">
        <f>AD62</f>
        <v>Glenn Rogers</v>
      </c>
      <c r="BG12" s="37" t="str">
        <f>AD61</f>
        <v>Shelby Slawson</v>
      </c>
    </row>
    <row r="13" spans="1:67" x14ac:dyDescent="0.3">
      <c r="A13" s="38">
        <v>12</v>
      </c>
      <c r="B13" s="38"/>
      <c r="C13" s="36">
        <v>9</v>
      </c>
      <c r="D13" s="38">
        <v>10</v>
      </c>
      <c r="E13" s="38">
        <v>12</v>
      </c>
      <c r="F13" s="38">
        <v>30</v>
      </c>
      <c r="J13" s="36"/>
      <c r="K13" s="36"/>
      <c r="L13" s="38">
        <v>98</v>
      </c>
      <c r="M13" s="36">
        <v>92</v>
      </c>
      <c r="N13" s="36">
        <v>95</v>
      </c>
      <c r="O13" s="36">
        <v>96</v>
      </c>
      <c r="P13" s="36">
        <v>99</v>
      </c>
      <c r="Q13" s="36">
        <v>97</v>
      </c>
      <c r="R13" s="36">
        <v>61</v>
      </c>
      <c r="S13" s="36">
        <v>91</v>
      </c>
      <c r="T13" s="36">
        <v>93</v>
      </c>
      <c r="U13" s="36">
        <v>90</v>
      </c>
      <c r="V13" s="36"/>
      <c r="W13" s="36"/>
      <c r="X13" s="36"/>
      <c r="Y13" s="36"/>
      <c r="Z13" s="36"/>
      <c r="AA13" s="36"/>
      <c r="AB13" s="36"/>
      <c r="AD13" s="27" t="str">
        <f>'State House'!A12</f>
        <v>Travis Clardy</v>
      </c>
      <c r="AE13" s="27">
        <v>11</v>
      </c>
      <c r="AF13" s="43" t="s">
        <v>47</v>
      </c>
      <c r="AG13" s="27">
        <v>1</v>
      </c>
      <c r="AH13" s="27" t="str">
        <f>Congress!A2</f>
        <v>Louie Gohmert</v>
      </c>
      <c r="AI13" s="27">
        <v>3</v>
      </c>
      <c r="AJ13" s="27" t="str">
        <f>'State Senate'!A4</f>
        <v>Robert Nichols</v>
      </c>
      <c r="AL13" s="38" t="str">
        <f>Congress!A13</f>
        <v>Kay Granger</v>
      </c>
      <c r="AM13" s="38" t="s">
        <v>22</v>
      </c>
      <c r="AN13" s="41" t="s">
        <v>47</v>
      </c>
      <c r="AO13" s="38" t="str">
        <f t="shared" ref="AO13" si="1">AP13 &amp; ", " &amp;AQ13&amp; ", " &amp;AR13&amp; ", " &amp;AS13</f>
        <v>Kelly Hancock, Beverly Powell, Jane Nelson, Drew Springer</v>
      </c>
      <c r="AP13" s="39" t="str">
        <f>'State Senate'!A10</f>
        <v>Kelly Hancock</v>
      </c>
      <c r="AQ13" s="46" t="str">
        <f>'State Senate'!A11</f>
        <v>Beverly Powell</v>
      </c>
      <c r="AR13" s="46" t="str">
        <f>'State Senate'!A13</f>
        <v>Jane Nelson</v>
      </c>
      <c r="AS13" s="46" t="str">
        <f>'State Senate'!A31</f>
        <v>Drew Springer</v>
      </c>
      <c r="AZ13" s="37" t="str">
        <f>BA13&amp;", "&amp;BB13&amp;", "&amp;BC13&amp;", "&amp;BD13&amp;", "&amp;BE13&amp;", "&amp;BF13&amp;", "&amp;BG13&amp;", "&amp;BH13&amp;", "&amp;BI13&amp;", "&amp;BJ13</f>
        <v>Giovanni Capriglione, Jeff Cason, Nicole Collier, David Cook, Charlie Geren, Craig Goldman, Phil King, Stephanie Klick, Matt Krause, Ramon Romero Jr.</v>
      </c>
      <c r="BA13" s="37" t="str">
        <f>AD100</f>
        <v>Giovanni Capriglione</v>
      </c>
      <c r="BB13" s="37" t="str">
        <f>AD94</f>
        <v>Jeff Cason</v>
      </c>
      <c r="BC13" s="37" t="str">
        <f>AD97</f>
        <v>Nicole Collier</v>
      </c>
      <c r="BD13" s="37" t="str">
        <f>AD98</f>
        <v>David Cook</v>
      </c>
      <c r="BE13" s="37" t="str">
        <f>AD101</f>
        <v>Charlie Geren</v>
      </c>
      <c r="BF13" s="37" t="str">
        <f>AD99</f>
        <v>Craig Goldman</v>
      </c>
      <c r="BG13" s="37" t="str">
        <f>AD63</f>
        <v>Phil King</v>
      </c>
      <c r="BH13" s="37" t="str">
        <f>AD93</f>
        <v>Stephanie Klick</v>
      </c>
      <c r="BI13" s="37" t="str">
        <f>AD95</f>
        <v>Matt Krause</v>
      </c>
      <c r="BJ13" s="37" t="str">
        <f>AD92</f>
        <v>Ramon Romero Jr.</v>
      </c>
    </row>
    <row r="14" spans="1:67" x14ac:dyDescent="0.3">
      <c r="A14" s="38">
        <v>13</v>
      </c>
      <c r="B14" s="38"/>
      <c r="C14" s="38">
        <v>17</v>
      </c>
      <c r="D14" s="38">
        <v>28</v>
      </c>
      <c r="E14" s="38">
        <v>30</v>
      </c>
      <c r="F14" s="38">
        <v>31</v>
      </c>
      <c r="J14" s="36"/>
      <c r="K14" s="36"/>
      <c r="L14" s="38">
        <v>69</v>
      </c>
      <c r="M14" s="36">
        <v>88</v>
      </c>
      <c r="N14" s="36">
        <v>61</v>
      </c>
      <c r="O14" s="36">
        <v>87</v>
      </c>
      <c r="P14" s="36">
        <v>86</v>
      </c>
      <c r="Q14" s="36">
        <v>68</v>
      </c>
      <c r="R14" s="36"/>
      <c r="S14" s="36"/>
      <c r="T14" s="36"/>
      <c r="U14" s="36"/>
      <c r="V14" s="36"/>
      <c r="W14" s="36"/>
      <c r="X14" s="36"/>
      <c r="Y14" s="36"/>
      <c r="Z14" s="36"/>
      <c r="AA14" s="36"/>
      <c r="AB14" s="36"/>
      <c r="AD14" s="27" t="str">
        <f>'State House'!A13</f>
        <v>Kyle Kacal</v>
      </c>
      <c r="AE14" s="27">
        <v>12</v>
      </c>
      <c r="AF14" s="43" t="s">
        <v>47</v>
      </c>
      <c r="AG14" s="27">
        <v>17</v>
      </c>
      <c r="AH14" s="27" t="str">
        <f>Congress!A18</f>
        <v>Pete Sessions</v>
      </c>
      <c r="AI14" s="27">
        <v>5</v>
      </c>
      <c r="AJ14" s="27" t="str">
        <f>'State Senate'!A6</f>
        <v>Charles Schwertner</v>
      </c>
      <c r="AL14" s="38" t="str">
        <f>Congress!A14</f>
        <v>Ronny Jackson</v>
      </c>
      <c r="AM14" s="38" t="s">
        <v>23</v>
      </c>
      <c r="AN14" s="41" t="s">
        <v>47</v>
      </c>
      <c r="AO14" s="38" t="str">
        <f>AP14 &amp; ", " &amp;AQ14&amp; ", " &amp;AR14</f>
        <v>Charles Perry, Drew Springer, Kel Seliger</v>
      </c>
      <c r="AP14" s="39" t="str">
        <f>'State Senate'!A29</f>
        <v>Charles Perry</v>
      </c>
      <c r="AQ14" s="46" t="str">
        <f>'State Senate'!A31</f>
        <v>Drew Springer</v>
      </c>
      <c r="AR14" s="46" t="str">
        <f>'State Senate'!A32</f>
        <v>Kel Seliger</v>
      </c>
      <c r="AZ14" s="37" t="str">
        <f>BA14&amp;", "&amp;BB14&amp;", "&amp;BC14&amp;", "&amp;BD14&amp;", "&amp;BE14&amp;", "&amp;BF14</f>
        <v>James Frank, Ken King, Phil King, Four Price, John T. Smithee, David Spiller</v>
      </c>
      <c r="BA14" s="37" t="str">
        <f>AD71</f>
        <v>James Frank</v>
      </c>
      <c r="BB14" s="37" t="str">
        <f>AD90</f>
        <v>Ken King</v>
      </c>
      <c r="BC14" s="37" t="str">
        <f>AD63</f>
        <v>Phil King</v>
      </c>
      <c r="BD14" s="37" t="str">
        <f>AD89</f>
        <v>Four Price</v>
      </c>
      <c r="BE14" s="37" t="str">
        <f>AD88</f>
        <v>John T. Smithee</v>
      </c>
      <c r="BF14" s="37" t="str">
        <f>AD70</f>
        <v>David Spiller</v>
      </c>
    </row>
    <row r="15" spans="1:67" x14ac:dyDescent="0.3">
      <c r="A15" s="38">
        <v>14</v>
      </c>
      <c r="B15" s="38"/>
      <c r="C15" s="36">
        <v>4</v>
      </c>
      <c r="D15" s="38">
        <v>11</v>
      </c>
      <c r="J15" s="36"/>
      <c r="K15" s="36"/>
      <c r="L15" s="38">
        <v>24</v>
      </c>
      <c r="M15" s="36">
        <v>22</v>
      </c>
      <c r="N15" s="36">
        <v>23</v>
      </c>
      <c r="O15" s="36">
        <v>21</v>
      </c>
      <c r="P15" s="36">
        <v>29</v>
      </c>
      <c r="Q15" s="36">
        <v>25</v>
      </c>
      <c r="R15" s="36"/>
      <c r="S15" s="36"/>
      <c r="T15" s="36"/>
      <c r="U15" s="36"/>
      <c r="V15" s="36"/>
      <c r="W15" s="36"/>
      <c r="X15" s="36"/>
      <c r="Y15" s="36"/>
      <c r="Z15" s="36"/>
      <c r="AA15" s="36"/>
      <c r="AB15" s="36"/>
      <c r="AD15" s="27" t="str">
        <f>'State House'!A14</f>
        <v>Ben Leman</v>
      </c>
      <c r="AE15" s="27">
        <v>13</v>
      </c>
      <c r="AF15" s="43" t="s">
        <v>47</v>
      </c>
      <c r="AG15" s="27">
        <v>10</v>
      </c>
      <c r="AH15" s="27" t="str">
        <f>Congress!A11</f>
        <v>Michael McCaul</v>
      </c>
      <c r="AI15" s="27">
        <v>18</v>
      </c>
      <c r="AJ15" s="27" t="str">
        <f>'State Senate'!A19</f>
        <v>Lois Kolkhorst</v>
      </c>
      <c r="AL15" s="38" t="str">
        <f>Congress!A15</f>
        <v>Randy Weber</v>
      </c>
      <c r="AM15" s="38" t="s">
        <v>24</v>
      </c>
      <c r="AN15" s="41" t="s">
        <v>47</v>
      </c>
      <c r="AO15" s="38" t="str">
        <f>AP15 &amp; ", " &amp;AQ15&amp; ", " &amp;AR15</f>
        <v>Brandon Creighton, Larry Taylor, Joan Huffman</v>
      </c>
      <c r="AP15" s="39" t="str">
        <f>'State Senate'!A5</f>
        <v>Brandon Creighton</v>
      </c>
      <c r="AQ15" s="46" t="str">
        <f>'State Senate'!A12</f>
        <v>Larry Taylor</v>
      </c>
      <c r="AR15" s="46" t="str">
        <f>'State Senate'!A18</f>
        <v>Joan Huffman</v>
      </c>
      <c r="AZ15" s="37" t="str">
        <f>BA15&amp;", "&amp;BB15&amp;", "&amp;BC15&amp;", "&amp;BD15&amp;", "&amp;BE15&amp;", "&amp;BF15</f>
        <v>Greg Bonnen, Joe Deshotel, Mayes Middleton, Dade Phelan, Ed Thompson, Cody Vasut</v>
      </c>
      <c r="BA15" s="37" t="str">
        <f>AD26</f>
        <v>Greg Bonnen</v>
      </c>
      <c r="BB15" s="37" t="str">
        <f>AD24</f>
        <v>Joe Deshotel</v>
      </c>
      <c r="BC15" s="37" t="str">
        <f>AD25</f>
        <v>Mayes Middleton</v>
      </c>
      <c r="BD15" s="37" t="str">
        <f>AD23</f>
        <v>Dade Phelan</v>
      </c>
      <c r="BE15" s="37" t="str">
        <f>AD31</f>
        <v>Ed Thompson</v>
      </c>
      <c r="BF15" s="37" t="str">
        <f>AD27</f>
        <v>Cody Vasut</v>
      </c>
    </row>
    <row r="16" spans="1:67" x14ac:dyDescent="0.3">
      <c r="A16" s="38">
        <v>15</v>
      </c>
      <c r="B16" s="38"/>
      <c r="C16" s="38">
        <v>20</v>
      </c>
      <c r="D16" s="38">
        <v>21</v>
      </c>
      <c r="E16" s="38">
        <v>25</v>
      </c>
      <c r="F16" s="38">
        <v>27</v>
      </c>
      <c r="J16" s="36"/>
      <c r="K16" s="36"/>
      <c r="L16" s="38">
        <v>40</v>
      </c>
      <c r="M16" s="36">
        <v>17</v>
      </c>
      <c r="N16" s="36">
        <v>41</v>
      </c>
      <c r="O16" s="36">
        <v>31</v>
      </c>
      <c r="P16" s="36">
        <v>44</v>
      </c>
      <c r="Q16" s="36">
        <v>35</v>
      </c>
      <c r="R16" s="36">
        <v>39</v>
      </c>
      <c r="S16" s="36">
        <v>36</v>
      </c>
      <c r="T16" s="36"/>
      <c r="U16" s="36"/>
      <c r="V16" s="36"/>
      <c r="W16" s="36"/>
      <c r="X16" s="36"/>
      <c r="Y16" s="36"/>
      <c r="Z16" s="36"/>
      <c r="AA16" s="36"/>
      <c r="AB16" s="36"/>
      <c r="AD16" s="27" t="str">
        <f>'State House'!A15</f>
        <v>John N. Raney</v>
      </c>
      <c r="AE16" s="27">
        <v>14</v>
      </c>
      <c r="AF16" s="43" t="s">
        <v>47</v>
      </c>
      <c r="AG16" s="27">
        <v>17</v>
      </c>
      <c r="AH16" s="27" t="str">
        <f>Congress!A18</f>
        <v>Pete Sessions</v>
      </c>
      <c r="AI16" s="27">
        <v>5</v>
      </c>
      <c r="AJ16" s="27" t="str">
        <f>'State Senate'!A6</f>
        <v>Charles Schwertner</v>
      </c>
      <c r="AL16" s="38" t="str">
        <f>Congress!A16</f>
        <v>Vicente Gonzalez</v>
      </c>
      <c r="AM16" s="38" t="s">
        <v>25</v>
      </c>
      <c r="AN16" s="45" t="s">
        <v>48</v>
      </c>
      <c r="AO16" s="38" t="str">
        <f>AP16 &amp; ", " &amp;AQ16&amp; ", " &amp;AR16&amp; ", " &amp;AS16</f>
        <v>Juan Hinojosa, Judith Zaffirini, Donna Campbell, Eddie Lucio Jr</v>
      </c>
      <c r="AP16" s="39" t="str">
        <f>'State Senate'!A21</f>
        <v>Juan Hinojosa</v>
      </c>
      <c r="AQ16" s="46" t="str">
        <f>'State Senate'!A22</f>
        <v>Judith Zaffirini</v>
      </c>
      <c r="AR16" s="46" t="str">
        <f>'State Senate'!A26</f>
        <v>Donna Campbell</v>
      </c>
      <c r="AS16" s="46" t="str">
        <f>'State Senate'!A28</f>
        <v>Eddie Lucio Jr</v>
      </c>
      <c r="AZ16" s="37" t="str">
        <f>BA16&amp;", "&amp;BB16&amp;", "&amp;BC16&amp;", "&amp;BD16&amp;", "&amp;BE16&amp;", "&amp;BF16&amp;", "&amp;BG16&amp;", "&amp;BH16</f>
        <v>Terry Canales, John Cyrier, Robert Guerra, Ryan Guillen, John Kuempel, Oscar Longoria, Armando Martinez, Sergio Muñoz</v>
      </c>
      <c r="BA16" s="37" t="str">
        <f>AD42</f>
        <v>Terry Canales</v>
      </c>
      <c r="BB16" s="37" t="str">
        <f>AD19</f>
        <v>John Cyrier</v>
      </c>
      <c r="BC16" s="37" t="str">
        <f>AD43</f>
        <v>Robert Guerra</v>
      </c>
      <c r="BD16" s="37" t="str">
        <f>AD33</f>
        <v>Ryan Guillen</v>
      </c>
      <c r="BE16" s="37" t="str">
        <f>AD46</f>
        <v>John Kuempel</v>
      </c>
      <c r="BF16" s="37" t="str">
        <f>AD37</f>
        <v>Oscar Longoria</v>
      </c>
      <c r="BG16" s="37" t="str">
        <f>AD41</f>
        <v>Armando Martinez</v>
      </c>
      <c r="BH16" s="37" t="str">
        <f>AD38</f>
        <v>Sergio Muñoz</v>
      </c>
    </row>
    <row r="17" spans="1:67" x14ac:dyDescent="0.3">
      <c r="A17" s="38">
        <v>16</v>
      </c>
      <c r="B17" s="38"/>
      <c r="C17" s="38">
        <v>29</v>
      </c>
      <c r="J17" s="36"/>
      <c r="K17" s="36"/>
      <c r="L17" s="38">
        <v>79</v>
      </c>
      <c r="M17" s="36">
        <v>75</v>
      </c>
      <c r="N17" s="36">
        <v>78</v>
      </c>
      <c r="O17" s="36">
        <v>76</v>
      </c>
      <c r="P17" s="36">
        <v>77</v>
      </c>
      <c r="Q17" s="36"/>
      <c r="R17" s="36"/>
      <c r="S17" s="36"/>
      <c r="T17" s="36"/>
      <c r="U17" s="36"/>
      <c r="V17" s="36"/>
      <c r="W17" s="36"/>
      <c r="X17" s="36"/>
      <c r="Y17" s="36"/>
      <c r="Z17" s="36"/>
      <c r="AA17" s="36"/>
      <c r="AB17" s="36"/>
      <c r="AD17" s="27" t="str">
        <f>'State House'!A16</f>
        <v>Steve Toth</v>
      </c>
      <c r="AE17" s="27">
        <v>15</v>
      </c>
      <c r="AF17" s="43" t="s">
        <v>47</v>
      </c>
      <c r="AG17" s="27">
        <v>2</v>
      </c>
      <c r="AH17" s="27" t="str">
        <f>Congress!A3</f>
        <v>Dan Crenshaw</v>
      </c>
      <c r="AI17" s="27">
        <v>4</v>
      </c>
      <c r="AJ17" s="27" t="str">
        <f>'State Senate'!A5</f>
        <v>Brandon Creighton</v>
      </c>
      <c r="AL17" s="38" t="str">
        <f>Congress!A17</f>
        <v>Veronica Escobar</v>
      </c>
      <c r="AM17" s="38" t="s">
        <v>26</v>
      </c>
      <c r="AN17" s="45" t="s">
        <v>48</v>
      </c>
      <c r="AO17" s="38" t="str">
        <f>AP17</f>
        <v>Cesar Blanco</v>
      </c>
      <c r="AP17" s="39" t="str">
        <f>'State Senate'!A30</f>
        <v>Cesar Blanco</v>
      </c>
      <c r="AZ17" s="37" t="str">
        <f>BA17&amp;", "&amp;BB17&amp;", "&amp;BC17&amp;", "&amp;BD17&amp;", "&amp;BE17&amp;", "&amp;BF17</f>
        <v xml:space="preserve">Art Fierro, Mary González, Joe Moody, Claudia Ordaz Perez, Evelina Ortega, </v>
      </c>
      <c r="BA17" s="37" t="str">
        <f>AD81</f>
        <v>Art Fierro</v>
      </c>
      <c r="BB17" s="37" t="str">
        <f>AD77</f>
        <v>Mary González</v>
      </c>
      <c r="BC17" s="37" t="str">
        <f>AD80</f>
        <v>Joe Moody</v>
      </c>
      <c r="BD17" s="37" t="str">
        <f>AD78</f>
        <v>Claudia Ordaz Perez</v>
      </c>
      <c r="BE17" s="37" t="str">
        <f>AD79</f>
        <v>Evelina Ortega</v>
      </c>
    </row>
    <row r="18" spans="1:67" x14ac:dyDescent="0.3">
      <c r="A18" s="38">
        <v>17</v>
      </c>
      <c r="B18" s="38"/>
      <c r="C18" s="36">
        <v>5</v>
      </c>
      <c r="D18" s="38">
        <v>14</v>
      </c>
      <c r="E18" s="38">
        <v>18</v>
      </c>
      <c r="F18" s="38">
        <v>22</v>
      </c>
      <c r="J18" s="36"/>
      <c r="K18" s="36"/>
      <c r="L18" s="38">
        <v>56</v>
      </c>
      <c r="M18" s="23">
        <v>57</v>
      </c>
      <c r="N18" s="36">
        <v>46</v>
      </c>
      <c r="O18" s="36">
        <v>17</v>
      </c>
      <c r="P18" s="36">
        <v>8</v>
      </c>
      <c r="Q18" s="36">
        <v>49</v>
      </c>
      <c r="R18" s="36">
        <v>50</v>
      </c>
      <c r="S18" s="36">
        <v>12</v>
      </c>
      <c r="T18" s="36">
        <v>13</v>
      </c>
      <c r="U18" s="36">
        <v>14</v>
      </c>
      <c r="V18" s="36">
        <v>20</v>
      </c>
      <c r="W18" s="36"/>
      <c r="X18" s="36"/>
      <c r="Y18" s="36"/>
      <c r="Z18" s="36"/>
      <c r="AA18" s="36"/>
      <c r="AB18" s="36"/>
      <c r="AD18" s="27" t="str">
        <f>'State House'!A17</f>
        <v>Will Metcalf</v>
      </c>
      <c r="AE18" s="27">
        <v>16</v>
      </c>
      <c r="AF18" s="43" t="s">
        <v>47</v>
      </c>
      <c r="AG18" s="27">
        <v>8</v>
      </c>
      <c r="AH18" s="27" t="str">
        <f>Congress!A9</f>
        <v>Kevin Brady</v>
      </c>
      <c r="AI18" s="27">
        <v>16</v>
      </c>
      <c r="AJ18" s="27" t="str">
        <f>'State Senate'!A17</f>
        <v>Nathan Johnson</v>
      </c>
      <c r="AL18" s="38" t="str">
        <f>Congress!A18</f>
        <v>Pete Sessions</v>
      </c>
      <c r="AM18" s="38" t="s">
        <v>27</v>
      </c>
      <c r="AN18" s="41" t="s">
        <v>47</v>
      </c>
      <c r="AO18" s="38" t="str">
        <f>AP18 &amp; ", " &amp;AQ18&amp; ", " &amp;AR18&amp; ", " &amp;AS18</f>
        <v>Charles Schwertner, Sarah Eckhardt, Lois Kolkhorst, Brian Birdwell</v>
      </c>
      <c r="AP18" s="39" t="str">
        <f>'State Senate'!A6</f>
        <v>Charles Schwertner</v>
      </c>
      <c r="AQ18" s="37" t="str">
        <f>'State Senate'!A15</f>
        <v>Sarah Eckhardt</v>
      </c>
      <c r="AR18" s="37" t="str">
        <f>'State Senate'!A19</f>
        <v>Lois Kolkhorst</v>
      </c>
      <c r="AS18" s="37" t="str">
        <f>'State Senate'!A23</f>
        <v>Brian Birdwell</v>
      </c>
      <c r="AZ18" s="37" t="str">
        <f>BA18&amp;", "&amp;BB18&amp;", "&amp;BC18&amp;", "&amp;BD18&amp;", "&amp;BE18&amp;", "&amp;BF18&amp;", "&amp;BG18&amp;", "&amp;BH18&amp;", "&amp;BI18&amp;", "&amp;BJ18&amp;", "&amp;BK18</f>
        <v>Charles Anderson, Trent Ashby, Sheryl Cole, John Cyrier, Cody Harris, Gina Hinojosa, Celia Israel, Kyle Kacal, Ben Leman, John N. Raney, Terry Wilson</v>
      </c>
      <c r="BA18" s="37" t="str">
        <f>AD58</f>
        <v>Charles Anderson</v>
      </c>
      <c r="BB18" s="37" t="str">
        <f>AD59</f>
        <v>Trent Ashby</v>
      </c>
      <c r="BC18" s="37" t="str">
        <f>AD48</f>
        <v>Sheryl Cole</v>
      </c>
      <c r="BD18" s="37" t="str">
        <f>AD19</f>
        <v>John Cyrier</v>
      </c>
      <c r="BE18" s="37" t="str">
        <f>AD10</f>
        <v>Cody Harris</v>
      </c>
      <c r="BF18" s="37" t="str">
        <f>AD51</f>
        <v>Gina Hinojosa</v>
      </c>
      <c r="BG18" s="37" t="str">
        <f>AD52</f>
        <v>Celia Israel</v>
      </c>
      <c r="BH18" s="37" t="str">
        <f>AD14</f>
        <v>Kyle Kacal</v>
      </c>
      <c r="BI18" s="37" t="str">
        <f>AD15</f>
        <v>Ben Leman</v>
      </c>
      <c r="BJ18" s="37" t="str">
        <f>AD16</f>
        <v>John N. Raney</v>
      </c>
      <c r="BK18" s="37" t="str">
        <f>AD22</f>
        <v>Terry Wilson</v>
      </c>
    </row>
    <row r="19" spans="1:67" x14ac:dyDescent="0.3">
      <c r="A19" s="38">
        <v>18</v>
      </c>
      <c r="B19" s="38"/>
      <c r="C19" s="36">
        <v>6</v>
      </c>
      <c r="D19" s="36">
        <v>7</v>
      </c>
      <c r="E19" s="38">
        <v>13</v>
      </c>
      <c r="F19" s="38">
        <v>15</v>
      </c>
      <c r="J19" s="36"/>
      <c r="K19" s="36"/>
      <c r="L19" s="38">
        <v>147</v>
      </c>
      <c r="M19" s="36">
        <v>142</v>
      </c>
      <c r="N19" s="36">
        <v>126</v>
      </c>
      <c r="O19" s="36">
        <v>143</v>
      </c>
      <c r="P19" s="36">
        <v>127</v>
      </c>
      <c r="Q19" s="36">
        <v>138</v>
      </c>
      <c r="R19" s="36">
        <v>134</v>
      </c>
      <c r="S19" s="36">
        <v>139</v>
      </c>
      <c r="T19" s="36">
        <v>145</v>
      </c>
      <c r="U19" s="36">
        <v>148</v>
      </c>
      <c r="V19" s="36">
        <v>150</v>
      </c>
      <c r="W19" s="36">
        <v>146</v>
      </c>
      <c r="X19" s="36">
        <v>141</v>
      </c>
      <c r="Y19" s="36">
        <v>140</v>
      </c>
      <c r="Z19" s="36"/>
      <c r="AA19" s="36"/>
      <c r="AB19" s="36"/>
      <c r="AD19" s="27" t="str">
        <f>'State House'!A18</f>
        <v>John Cyrier</v>
      </c>
      <c r="AE19" s="27">
        <v>17</v>
      </c>
      <c r="AF19" s="43" t="s">
        <v>47</v>
      </c>
      <c r="AG19" s="27">
        <v>10</v>
      </c>
      <c r="AH19" s="27" t="str">
        <f>Congress!A11</f>
        <v>Michael McCaul</v>
      </c>
      <c r="AI19" s="27">
        <v>14</v>
      </c>
      <c r="AJ19" s="27" t="str">
        <f>'State Senate'!A15</f>
        <v>Sarah Eckhardt</v>
      </c>
      <c r="AL19" s="38" t="str">
        <f>Congress!A19</f>
        <v>Sheila Jackson Lee</v>
      </c>
      <c r="AM19" s="38" t="s">
        <v>28</v>
      </c>
      <c r="AN19" s="45" t="s">
        <v>48</v>
      </c>
      <c r="AO19" s="38" t="str">
        <f t="shared" ref="AO19:AO35" si="2">AP19 &amp; ", " &amp;AQ19&amp; ", " &amp;AR19&amp; ", " &amp;AS19</f>
        <v>Carol Alvarado, Paul Bettencourt, Borris Miles, John Whitmire</v>
      </c>
      <c r="AP19" s="39" t="str">
        <f>'State Senate'!A7</f>
        <v>Carol Alvarado</v>
      </c>
      <c r="AQ19" s="37" t="str">
        <f>'State Senate'!A8</f>
        <v>Paul Bettencourt</v>
      </c>
      <c r="AR19" s="37" t="str">
        <f>'State Senate'!A14</f>
        <v>Borris Miles</v>
      </c>
      <c r="AS19" s="37" t="str">
        <f>'State Senate'!A16</f>
        <v>John Whitmire</v>
      </c>
      <c r="AZ19" s="37" t="str">
        <f>BA19&amp;", "&amp;BB19&amp;", "&amp;BC19&amp;", "&amp;BD19&amp;", "&amp;BE19&amp;", "&amp;BF19&amp;", "&amp;BG19&amp;", "&amp;BH19&amp;", "&amp;BI19&amp;", "&amp;BJ19&amp;", "&amp;BK19&amp;", "&amp;BL19&amp;", "&amp;BM19&amp;", "&amp;BN19</f>
        <v>Garnet Coleman, Harold Dutton Jr., Sam Harless, Ana Hernandez, Dan Huberty, Lacy Hull, Ann Johnson, Jarvis Johnson, Christina Morales, Penny Morales Shaw, Valoree Swanson, Shawn Thierry, Senfronia Thompson, Armando Walle</v>
      </c>
      <c r="BA19" s="37" t="str">
        <f>AD149</f>
        <v>Garnet Coleman</v>
      </c>
      <c r="BB19" s="37" t="str">
        <f>AD144</f>
        <v>Harold Dutton Jr.</v>
      </c>
      <c r="BC19" s="37" t="str">
        <f>AD128</f>
        <v>Sam Harless</v>
      </c>
      <c r="BD19" s="37" t="str">
        <f>AD145</f>
        <v>Ana Hernandez</v>
      </c>
      <c r="BE19" s="37" t="str">
        <f>AD129</f>
        <v>Dan Huberty</v>
      </c>
      <c r="BF19" s="37" t="str">
        <f>AD140</f>
        <v>Lacy Hull</v>
      </c>
      <c r="BG19" s="37" t="str">
        <f>AD136</f>
        <v>Ann Johnson</v>
      </c>
      <c r="BH19" s="37" t="str">
        <f>AD141</f>
        <v>Jarvis Johnson</v>
      </c>
      <c r="BI19" s="37" t="str">
        <f>AD147</f>
        <v>Christina Morales</v>
      </c>
      <c r="BJ19" s="37" t="str">
        <f>AD150</f>
        <v>Penny Morales Shaw</v>
      </c>
      <c r="BK19" s="37" t="str">
        <f>AD152</f>
        <v>Valoree Swanson</v>
      </c>
      <c r="BL19" s="37" t="str">
        <f>AD148</f>
        <v>Shawn Thierry</v>
      </c>
      <c r="BM19" s="37" t="str">
        <f>AD143</f>
        <v>Senfronia Thompson</v>
      </c>
      <c r="BN19" s="37" t="str">
        <f>AD142</f>
        <v>Armando Walle</v>
      </c>
    </row>
    <row r="20" spans="1:67" x14ac:dyDescent="0.3">
      <c r="A20" s="38">
        <v>19</v>
      </c>
      <c r="B20" s="38"/>
      <c r="C20" s="38">
        <v>24</v>
      </c>
      <c r="D20" s="38">
        <v>28</v>
      </c>
      <c r="E20" s="38">
        <v>30</v>
      </c>
      <c r="F20" s="38">
        <v>31</v>
      </c>
      <c r="J20" s="36"/>
      <c r="K20" s="36"/>
      <c r="L20" s="38">
        <v>83</v>
      </c>
      <c r="M20" s="36">
        <v>72</v>
      </c>
      <c r="N20" s="36">
        <v>84</v>
      </c>
      <c r="O20" s="36">
        <v>88</v>
      </c>
      <c r="P20" s="36">
        <v>71</v>
      </c>
      <c r="Q20" s="36">
        <v>60</v>
      </c>
      <c r="R20" s="36">
        <v>86</v>
      </c>
      <c r="S20" s="36">
        <v>68</v>
      </c>
      <c r="T20" s="36"/>
      <c r="U20" s="36"/>
      <c r="V20" s="36"/>
      <c r="W20" s="36"/>
      <c r="X20" s="36"/>
      <c r="Y20" s="36"/>
      <c r="Z20" s="36"/>
      <c r="AA20" s="36"/>
      <c r="AB20" s="36"/>
      <c r="AD20" s="27" t="str">
        <f>'State House'!A19</f>
        <v>Ernest Bailes</v>
      </c>
      <c r="AE20" s="27">
        <v>18</v>
      </c>
      <c r="AF20" s="43" t="s">
        <v>47</v>
      </c>
      <c r="AG20" s="27">
        <v>8</v>
      </c>
      <c r="AH20" s="27" t="str">
        <f>Congress!A9</f>
        <v>Kevin Brady</v>
      </c>
      <c r="AI20" s="27">
        <v>3</v>
      </c>
      <c r="AJ20" s="27" t="str">
        <f>'State Senate'!A4</f>
        <v>Robert Nichols</v>
      </c>
      <c r="AL20" s="38" t="str">
        <f>Congress!A20</f>
        <v>Jodey Arrington</v>
      </c>
      <c r="AM20" s="38" t="s">
        <v>29</v>
      </c>
      <c r="AN20" s="41" t="s">
        <v>47</v>
      </c>
      <c r="AO20" s="38" t="str">
        <f t="shared" si="2"/>
        <v>Dawn Buckingham, Charles Perry, Drew Springer, Kel Seliger</v>
      </c>
      <c r="AP20" s="39" t="str">
        <f>'State Senate'!A25</f>
        <v>Dawn Buckingham</v>
      </c>
      <c r="AQ20" s="37" t="str">
        <f>'State Senate'!A29</f>
        <v>Charles Perry</v>
      </c>
      <c r="AR20" s="37" t="str">
        <f>'State Senate'!A31</f>
        <v>Drew Springer</v>
      </c>
      <c r="AS20" s="37" t="str">
        <f>'State Senate'!A32</f>
        <v>Kel Seliger</v>
      </c>
      <c r="AZ20" s="37" t="str">
        <f>BA20&amp;", "&amp;BB20&amp;", "&amp;BC20&amp;", "&amp;BD20&amp;", "&amp;BE20&amp;", "&amp;BF20&amp;", "&amp;BG20&amp;", "&amp;BH20</f>
        <v>Dustin Burrows, Drew Darby, John Frullo, Ken King, Stan Lambert, Glenn Rogers, John T. Smithee, David Spiller</v>
      </c>
      <c r="BA20" s="37" t="str">
        <f>AD85</f>
        <v>Dustin Burrows</v>
      </c>
      <c r="BB20" s="37" t="str">
        <f>AD74</f>
        <v>Drew Darby</v>
      </c>
      <c r="BC20" s="37" t="str">
        <f>AD86</f>
        <v>John Frullo</v>
      </c>
      <c r="BD20" s="37" t="str">
        <f>AD90</f>
        <v>Ken King</v>
      </c>
      <c r="BE20" s="37" t="str">
        <f>AD73</f>
        <v>Stan Lambert</v>
      </c>
      <c r="BF20" s="37" t="str">
        <f>AD62</f>
        <v>Glenn Rogers</v>
      </c>
      <c r="BG20" s="37" t="str">
        <f>AD88</f>
        <v>John T. Smithee</v>
      </c>
      <c r="BH20" s="37" t="str">
        <f>AD70</f>
        <v>David Spiller</v>
      </c>
    </row>
    <row r="21" spans="1:67" x14ac:dyDescent="0.3">
      <c r="A21" s="38">
        <v>20</v>
      </c>
      <c r="B21" s="38"/>
      <c r="C21" s="38">
        <v>19</v>
      </c>
      <c r="D21" s="38">
        <v>24</v>
      </c>
      <c r="E21" s="38">
        <v>26</v>
      </c>
      <c r="J21" s="36"/>
      <c r="K21" s="36"/>
      <c r="L21" s="38">
        <v>121</v>
      </c>
      <c r="M21" s="36">
        <v>123</v>
      </c>
      <c r="N21" s="36">
        <v>119</v>
      </c>
      <c r="O21" s="36">
        <v>117</v>
      </c>
      <c r="P21" s="36">
        <v>122</v>
      </c>
      <c r="Q21" s="36">
        <v>125</v>
      </c>
      <c r="R21" s="36">
        <v>116</v>
      </c>
      <c r="S21" s="36">
        <v>124</v>
      </c>
      <c r="T21" s="36">
        <v>118</v>
      </c>
      <c r="U21" s="36"/>
      <c r="V21" s="36"/>
      <c r="W21" s="36"/>
      <c r="X21" s="36"/>
      <c r="Y21" s="36"/>
      <c r="Z21" s="36"/>
      <c r="AA21" s="36"/>
      <c r="AB21" s="36"/>
      <c r="AD21" s="27" t="str">
        <f>'State House'!A20</f>
        <v>James White</v>
      </c>
      <c r="AE21" s="27">
        <v>19</v>
      </c>
      <c r="AF21" s="43" t="s">
        <v>47</v>
      </c>
      <c r="AG21" s="27">
        <v>36</v>
      </c>
      <c r="AH21" s="27" t="str">
        <f>Congress!A37</f>
        <v>Brian Babin</v>
      </c>
      <c r="AI21" s="27">
        <v>3</v>
      </c>
      <c r="AJ21" s="27" t="str">
        <f>'State Senate'!A4</f>
        <v>Robert Nichols</v>
      </c>
      <c r="AL21" s="38" t="str">
        <f>Congress!A21</f>
        <v>Joaquin Castro</v>
      </c>
      <c r="AM21" s="38" t="s">
        <v>30</v>
      </c>
      <c r="AN21" s="45" t="s">
        <v>48</v>
      </c>
      <c r="AO21" s="38" t="str">
        <f>AP21 &amp; ", " &amp;AQ21&amp; ", " &amp;AR21</f>
        <v>Roland Gutierrez, Dawn Buckingham, Jose Menendez</v>
      </c>
      <c r="AP21" s="39" t="str">
        <f>'State Senate'!A20</f>
        <v>Roland Gutierrez</v>
      </c>
      <c r="AQ21" s="37" t="str">
        <f>'State Senate'!A25</f>
        <v>Dawn Buckingham</v>
      </c>
      <c r="AR21" s="37" t="str">
        <f>'State Senate'!A27</f>
        <v>Jose Menendez</v>
      </c>
      <c r="AZ21" s="37" t="str">
        <f>BA21&amp;", "&amp;BB21&amp;", "&amp;BC21&amp;", "&amp;BD21&amp;", "&amp;BE21&amp;", "&amp;BF21&amp;", "&amp;BG21&amp;", "&amp;BH21&amp;", "&amp;BI21</f>
        <v>Steve Allison, Diego Bernal, Elizabeth Campos, Philip Cortez, Lyle Larson, Ray Lopez, Trey Martinez Fischer, Ina Minjarez, Leo Pacheco</v>
      </c>
      <c r="BA21" s="37" t="str">
        <f>AD123</f>
        <v>Steve Allison</v>
      </c>
      <c r="BB21" s="37" t="str">
        <f>AD125</f>
        <v>Diego Bernal</v>
      </c>
      <c r="BC21" s="37" t="str">
        <f>AD121</f>
        <v>Elizabeth Campos</v>
      </c>
      <c r="BD21" s="37" t="str">
        <f>AD119</f>
        <v>Philip Cortez</v>
      </c>
      <c r="BE21" s="37" t="str">
        <f>AD124</f>
        <v>Lyle Larson</v>
      </c>
      <c r="BF21" s="37" t="str">
        <f>AD127</f>
        <v>Ray Lopez</v>
      </c>
      <c r="BG21" s="37" t="str">
        <f>AD118</f>
        <v>Trey Martinez Fischer</v>
      </c>
      <c r="BH21" s="37" t="str">
        <f>AD126</f>
        <v>Ina Minjarez</v>
      </c>
      <c r="BI21" s="37" t="str">
        <f>AD120</f>
        <v>Leo Pacheco</v>
      </c>
    </row>
    <row r="22" spans="1:67" x14ac:dyDescent="0.3">
      <c r="A22" s="38">
        <v>21</v>
      </c>
      <c r="B22" s="38"/>
      <c r="C22" s="38">
        <v>14</v>
      </c>
      <c r="D22" s="38">
        <v>19</v>
      </c>
      <c r="E22" s="38">
        <v>21</v>
      </c>
      <c r="F22" s="38">
        <v>24</v>
      </c>
      <c r="G22" s="38">
        <v>25</v>
      </c>
      <c r="H22" s="38">
        <v>26</v>
      </c>
      <c r="J22" s="36"/>
      <c r="K22" s="36"/>
      <c r="L22" s="38">
        <v>121</v>
      </c>
      <c r="M22" s="38">
        <v>123</v>
      </c>
      <c r="N22" s="38">
        <v>73</v>
      </c>
      <c r="O22" s="38">
        <v>120</v>
      </c>
      <c r="P22" s="38">
        <v>47</v>
      </c>
      <c r="Q22" s="38">
        <v>49</v>
      </c>
      <c r="R22" s="38">
        <v>48</v>
      </c>
      <c r="S22" s="38">
        <v>122</v>
      </c>
      <c r="T22" s="38">
        <v>116</v>
      </c>
      <c r="U22" s="38">
        <v>53</v>
      </c>
      <c r="V22" s="38">
        <v>118</v>
      </c>
      <c r="W22" s="38">
        <v>51</v>
      </c>
      <c r="X22" s="38">
        <v>45</v>
      </c>
      <c r="Y22" s="36"/>
      <c r="Z22" s="36"/>
      <c r="AA22" s="36"/>
      <c r="AB22" s="36"/>
      <c r="AD22" s="27" t="str">
        <f>'State House'!A21</f>
        <v>Terry Wilson</v>
      </c>
      <c r="AE22" s="27">
        <v>20</v>
      </c>
      <c r="AF22" s="43" t="s">
        <v>47</v>
      </c>
      <c r="AG22" s="27">
        <v>31</v>
      </c>
      <c r="AH22" s="27" t="str">
        <f>Congress!A32</f>
        <v>John Carter</v>
      </c>
      <c r="AI22" s="27">
        <v>5</v>
      </c>
      <c r="AJ22" s="27" t="str">
        <f>'State Senate'!A6</f>
        <v>Charles Schwertner</v>
      </c>
      <c r="AL22" s="38" t="str">
        <f>Congress!A22</f>
        <v>Chip Roy</v>
      </c>
      <c r="AM22" s="38" t="s">
        <v>31</v>
      </c>
      <c r="AN22" s="41" t="s">
        <v>47</v>
      </c>
      <c r="AO22" s="38" t="str">
        <f>AP22 &amp; ", " &amp;AQ22&amp; ", " &amp;AR22&amp; ", " &amp;AS22&amp; ", " &amp;AT22&amp; ", " &amp;AU22</f>
        <v>Sarah Eckhardt, Roland Gutierrez, Judith Zaffirini, Dawn Buckingham, Donna Campbell, Jose Menendez</v>
      </c>
      <c r="AP22" s="39" t="str">
        <f>'State Senate'!A15</f>
        <v>Sarah Eckhardt</v>
      </c>
      <c r="AQ22" s="37" t="str">
        <f>'State Senate'!A20</f>
        <v>Roland Gutierrez</v>
      </c>
      <c r="AR22" s="37" t="str">
        <f>'State Senate'!A22</f>
        <v>Judith Zaffirini</v>
      </c>
      <c r="AS22" s="37" t="str">
        <f>'State Senate'!A25</f>
        <v>Dawn Buckingham</v>
      </c>
      <c r="AT22" s="37" t="str">
        <f>'State Senate'!A26</f>
        <v>Donna Campbell</v>
      </c>
      <c r="AU22" s="37" t="str">
        <f>'State Senate'!A27</f>
        <v>Jose Menendez</v>
      </c>
      <c r="AZ22" s="37" t="str">
        <f>BA22&amp;", "&amp;BB22&amp;", "&amp;BC22&amp;", "&amp;BD22&amp;", "&amp;BE22&amp;", "&amp;BF22&amp;", "&amp;BG22&amp;", "&amp;BH22&amp;", "&amp;BI22&amp;", "&amp;BJ22&amp;", "&amp;BK22&amp;", "&amp;BL22&amp;", "&amp;BM22</f>
        <v>Steve Allison, Diego Bernal, Kyle Biedermann, Barbara Gervin-Hawkins, Vikki Goodwin, Gina Hinojosa, Donna Howard, Lyle Larson, Trey Martinez Fischer, Andrew Murr, Leo Pacheco, Eddie Rodriguez, Erin Zwiener</v>
      </c>
      <c r="BA22" s="37" t="str">
        <f>AD123</f>
        <v>Steve Allison</v>
      </c>
      <c r="BB22" s="37" t="str">
        <f>AD125</f>
        <v>Diego Bernal</v>
      </c>
      <c r="BC22" s="37" t="str">
        <f>AD75</f>
        <v>Kyle Biedermann</v>
      </c>
      <c r="BD22" s="37" t="str">
        <f>AD122</f>
        <v>Barbara Gervin-Hawkins</v>
      </c>
      <c r="BE22" s="37" t="str">
        <f>AD49</f>
        <v>Vikki Goodwin</v>
      </c>
      <c r="BF22" s="37" t="str">
        <f>AD51</f>
        <v>Gina Hinojosa</v>
      </c>
      <c r="BG22" s="37" t="str">
        <f>AD50</f>
        <v>Donna Howard</v>
      </c>
      <c r="BH22" s="37" t="str">
        <f>AD124</f>
        <v>Lyle Larson</v>
      </c>
      <c r="BI22" s="37" t="str">
        <f>AD118</f>
        <v>Trey Martinez Fischer</v>
      </c>
      <c r="BJ22" s="37" t="str">
        <f>AD55</f>
        <v>Andrew Murr</v>
      </c>
      <c r="BK22" s="37" t="str">
        <f>AD120</f>
        <v>Leo Pacheco</v>
      </c>
      <c r="BL22" s="37" t="str">
        <f>AD53</f>
        <v>Eddie Rodriguez</v>
      </c>
      <c r="BM22" s="37" t="str">
        <f>AD47</f>
        <v>Erin Zwiener</v>
      </c>
    </row>
    <row r="23" spans="1:67" x14ac:dyDescent="0.3">
      <c r="A23" s="38">
        <v>22</v>
      </c>
      <c r="B23" s="38"/>
      <c r="C23" s="36">
        <v>6</v>
      </c>
      <c r="D23" s="38">
        <v>11</v>
      </c>
      <c r="E23" s="38">
        <v>13</v>
      </c>
      <c r="F23" s="38">
        <v>17</v>
      </c>
      <c r="G23" s="38">
        <v>18</v>
      </c>
      <c r="J23" s="36"/>
      <c r="K23" s="36"/>
      <c r="L23" s="38">
        <v>131</v>
      </c>
      <c r="M23" s="38">
        <v>28</v>
      </c>
      <c r="N23" s="38">
        <v>26</v>
      </c>
      <c r="O23" s="38">
        <v>145</v>
      </c>
      <c r="P23" s="38">
        <v>129</v>
      </c>
      <c r="Q23" s="38">
        <v>27</v>
      </c>
      <c r="R23" s="38">
        <v>85</v>
      </c>
      <c r="S23" s="38">
        <v>29</v>
      </c>
      <c r="T23" s="38">
        <v>25</v>
      </c>
      <c r="U23" s="36"/>
      <c r="V23" s="36"/>
      <c r="W23" s="36"/>
      <c r="X23" s="36"/>
      <c r="Y23" s="36"/>
      <c r="Z23" s="36"/>
      <c r="AA23" s="36"/>
      <c r="AB23" s="36"/>
      <c r="AD23" s="27" t="str">
        <f>'State House'!A22</f>
        <v>Dade Phelan</v>
      </c>
      <c r="AE23" s="27">
        <v>21</v>
      </c>
      <c r="AF23" s="43" t="s">
        <v>47</v>
      </c>
      <c r="AG23" s="27">
        <v>36</v>
      </c>
      <c r="AH23" s="27" t="str">
        <f>Congress!A37</f>
        <v>Brian Babin</v>
      </c>
      <c r="AI23" s="27">
        <v>3</v>
      </c>
      <c r="AJ23" s="27" t="str">
        <f>'State Senate'!A4</f>
        <v>Robert Nichols</v>
      </c>
      <c r="AL23" s="38" t="str">
        <f>Congress!A23</f>
        <v>Troy Nehls</v>
      </c>
      <c r="AM23" s="38" t="s">
        <v>32</v>
      </c>
      <c r="AN23" s="41" t="s">
        <v>47</v>
      </c>
      <c r="AO23" s="38" t="str">
        <f>AP23 &amp; ", " &amp;AQ23&amp; ", " &amp;AR23&amp; ", " &amp;AS23&amp; ", " &amp;AT23</f>
        <v>Carol Alvarado, Larry Taylor, Borris Miles, Joan Huffman, Lois Kolkhorst</v>
      </c>
      <c r="AP23" s="39" t="str">
        <f>'State Senate'!A7</f>
        <v>Carol Alvarado</v>
      </c>
      <c r="AQ23" s="37" t="str">
        <f>'State Senate'!A12</f>
        <v>Larry Taylor</v>
      </c>
      <c r="AR23" s="37" t="str">
        <f>'State Senate'!A14</f>
        <v>Borris Miles</v>
      </c>
      <c r="AS23" s="37" t="str">
        <f>'State Senate'!A18</f>
        <v>Joan Huffman</v>
      </c>
      <c r="AT23" s="37" t="str">
        <f>'State Senate'!A19</f>
        <v>Lois Kolkhorst</v>
      </c>
      <c r="AZ23" s="37" t="str">
        <f>BA23&amp;", "&amp;BB23&amp;", "&amp;BC23&amp;", "&amp;BD23&amp;", "&amp;BE23&amp;", "&amp;BF23&amp;", "&amp;BG23&amp;", "&amp;BH23&amp;", "&amp;BI23</f>
        <v>Alma Allen, Gary Gates, Jacey Jetton, Christina Morales, Dennis Paul, Ron Reynolds, Phil Stephenson, Ed Thompson, Cody Vasut</v>
      </c>
      <c r="BA23" s="37" t="str">
        <f>AD133</f>
        <v>Alma Allen</v>
      </c>
      <c r="BB23" s="37" t="str">
        <f>AD30</f>
        <v>Gary Gates</v>
      </c>
      <c r="BC23" s="37" t="str">
        <f>AD28</f>
        <v>Jacey Jetton</v>
      </c>
      <c r="BD23" s="37" t="str">
        <f>AD147</f>
        <v>Christina Morales</v>
      </c>
      <c r="BE23" s="37" t="str">
        <f>AD131</f>
        <v>Dennis Paul</v>
      </c>
      <c r="BF23" s="37" t="str">
        <f>AD29</f>
        <v>Ron Reynolds</v>
      </c>
      <c r="BG23" s="37" t="str">
        <f>AD87</f>
        <v>Phil Stephenson</v>
      </c>
      <c r="BH23" s="37" t="str">
        <f>AD31</f>
        <v>Ed Thompson</v>
      </c>
      <c r="BI23" s="37" t="str">
        <f>AD27</f>
        <v>Cody Vasut</v>
      </c>
    </row>
    <row r="24" spans="1:67" x14ac:dyDescent="0.3">
      <c r="A24" s="38">
        <v>23</v>
      </c>
      <c r="B24" s="38"/>
      <c r="C24" s="38">
        <v>19</v>
      </c>
      <c r="D24" s="38">
        <v>21</v>
      </c>
      <c r="E24" s="38">
        <v>24</v>
      </c>
      <c r="F24" s="38">
        <v>25</v>
      </c>
      <c r="G24" s="38">
        <v>26</v>
      </c>
      <c r="H24" s="38">
        <v>28</v>
      </c>
      <c r="I24" s="38">
        <v>29</v>
      </c>
      <c r="J24" s="38">
        <v>31</v>
      </c>
      <c r="K24" s="38"/>
      <c r="L24" s="38">
        <v>119</v>
      </c>
      <c r="M24" s="38">
        <v>117</v>
      </c>
      <c r="N24" s="38">
        <v>82</v>
      </c>
      <c r="O24" s="38">
        <v>72</v>
      </c>
      <c r="P24" s="38">
        <v>120</v>
      </c>
      <c r="Q24" s="38">
        <v>75</v>
      </c>
      <c r="R24" s="38">
        <v>31</v>
      </c>
      <c r="S24" s="38">
        <v>80</v>
      </c>
      <c r="T24" s="38">
        <v>81</v>
      </c>
      <c r="U24" s="38">
        <v>122</v>
      </c>
      <c r="V24" s="38">
        <v>124</v>
      </c>
      <c r="W24" s="38">
        <v>74</v>
      </c>
      <c r="X24" s="38">
        <v>53</v>
      </c>
      <c r="Y24" s="38">
        <v>76</v>
      </c>
      <c r="Z24" s="38">
        <v>118</v>
      </c>
      <c r="AA24" s="36"/>
      <c r="AB24" s="36"/>
      <c r="AD24" s="27" t="str">
        <f>'State House'!A23</f>
        <v>Joe Deshotel</v>
      </c>
      <c r="AE24" s="27">
        <v>22</v>
      </c>
      <c r="AF24" s="47" t="s">
        <v>48</v>
      </c>
      <c r="AG24" s="27">
        <v>14</v>
      </c>
      <c r="AH24" s="27" t="str">
        <f>Congress!A15</f>
        <v>Randy Weber</v>
      </c>
      <c r="AI24" s="27">
        <v>4</v>
      </c>
      <c r="AJ24" s="27" t="str">
        <f>'State Senate'!A5</f>
        <v>Brandon Creighton</v>
      </c>
      <c r="AL24" s="38" t="str">
        <f>Congress!A24</f>
        <v>Ernest Gonzales</v>
      </c>
      <c r="AM24" s="38" t="s">
        <v>33</v>
      </c>
      <c r="AN24" s="41" t="s">
        <v>47</v>
      </c>
      <c r="AO24" s="38" t="str">
        <f>AP24 &amp; ", " &amp;AQ24&amp; ", " &amp;AR24&amp; ", " &amp;AS24&amp; ", " &amp;AT24&amp; ", " &amp;AU24&amp; ", " &amp;AV24&amp; ", " &amp;AW24</f>
        <v>Roland Gutierrez, Judith Zaffirini, Dawn Buckingham, Donna Campbell, Jose Menendez, Charles Perry, Cesar Blanco, Kel Seliger</v>
      </c>
      <c r="AP24" s="39" t="str">
        <f>'State Senate'!A20</f>
        <v>Roland Gutierrez</v>
      </c>
      <c r="AQ24" s="37" t="str">
        <f>'State Senate'!A22</f>
        <v>Judith Zaffirini</v>
      </c>
      <c r="AR24" s="37" t="str">
        <f>'State Senate'!A25</f>
        <v>Dawn Buckingham</v>
      </c>
      <c r="AS24" s="37" t="str">
        <f>'State Senate'!A26</f>
        <v>Donna Campbell</v>
      </c>
      <c r="AT24" s="37" t="str">
        <f>'State Senate'!A27</f>
        <v>Jose Menendez</v>
      </c>
      <c r="AU24" s="37" t="str">
        <f>'State Senate'!A29</f>
        <v>Charles Perry</v>
      </c>
      <c r="AV24" s="37" t="str">
        <f>'State Senate'!A30</f>
        <v>Cesar Blanco</v>
      </c>
      <c r="AW24" s="37" t="str">
        <f>'State Senate'!A32</f>
        <v>Kel Seliger</v>
      </c>
      <c r="AZ24" s="37" t="str">
        <f t="shared" ref="AZ2:AZ35" si="3">BA24&amp;", "&amp;BB24&amp;", "&amp;BC24&amp;", "&amp;BD24&amp;", "&amp;BE24&amp;", "&amp;BF24&amp;", "&amp;BG24&amp;", "&amp;BH24&amp;", "&amp;BI24&amp;", "&amp;BJ24&amp;", "&amp;BK24&amp;", "&amp;BL24&amp;", "&amp;BM24&amp;", "&amp;BN24&amp;", "&amp;BO24</f>
        <v>Elizabeth Campos, Philip Cortez, Tom Craddick, Drew Darby, Barbara Gervin-Hawkins, Mary González, Ryan Guillen, Tracy King, Brooks Landgraf, Lyle Larson, Ina Minjarez, Eddie Morales, Andrew Murr, Claudia Ordaz Perez, Leo Pacheco</v>
      </c>
      <c r="BA24" s="37" t="str">
        <f>AD121</f>
        <v>Elizabeth Campos</v>
      </c>
      <c r="BB24" s="37" t="str">
        <f>AD119</f>
        <v>Philip Cortez</v>
      </c>
      <c r="BC24" s="37" t="str">
        <f>AD84</f>
        <v>Tom Craddick</v>
      </c>
      <c r="BD24" s="37" t="str">
        <f>AD74</f>
        <v>Drew Darby</v>
      </c>
      <c r="BE24" s="37" t="str">
        <f>AD122</f>
        <v>Barbara Gervin-Hawkins</v>
      </c>
      <c r="BF24" s="37" t="str">
        <f>AD77</f>
        <v>Mary González</v>
      </c>
      <c r="BG24" s="37" t="str">
        <f>AD33</f>
        <v>Ryan Guillen</v>
      </c>
      <c r="BH24" s="37" t="str">
        <f>AD82</f>
        <v>Tracy King</v>
      </c>
      <c r="BI24" s="37" t="str">
        <f>AD83</f>
        <v>Brooks Landgraf</v>
      </c>
      <c r="BJ24" s="37" t="str">
        <f>AD124</f>
        <v>Lyle Larson</v>
      </c>
      <c r="BK24" s="37" t="str">
        <f>AD126</f>
        <v>Ina Minjarez</v>
      </c>
      <c r="BL24" s="37" t="str">
        <f>AD76</f>
        <v>Eddie Morales</v>
      </c>
      <c r="BM24" s="37" t="str">
        <f>AD55</f>
        <v>Andrew Murr</v>
      </c>
      <c r="BN24" s="37" t="str">
        <f>AD78</f>
        <v>Claudia Ordaz Perez</v>
      </c>
      <c r="BO24" s="37" t="str">
        <f>AD120</f>
        <v>Leo Pacheco</v>
      </c>
    </row>
    <row r="25" spans="1:67" x14ac:dyDescent="0.3">
      <c r="A25" s="38">
        <v>24</v>
      </c>
      <c r="B25" s="38"/>
      <c r="C25" s="36">
        <v>9</v>
      </c>
      <c r="D25" s="38">
        <v>10</v>
      </c>
      <c r="E25" s="38">
        <v>12</v>
      </c>
      <c r="F25" s="38">
        <v>16</v>
      </c>
      <c r="J25" s="36"/>
      <c r="K25" s="36"/>
      <c r="L25" s="38">
        <v>103</v>
      </c>
      <c r="M25" s="36">
        <v>65</v>
      </c>
      <c r="N25" s="36">
        <v>98</v>
      </c>
      <c r="O25" s="36">
        <v>92</v>
      </c>
      <c r="P25" s="36">
        <v>95</v>
      </c>
      <c r="Q25" s="36">
        <v>115</v>
      </c>
      <c r="R25" s="36">
        <v>91</v>
      </c>
      <c r="S25" s="36">
        <v>93</v>
      </c>
      <c r="T25" s="36">
        <v>108</v>
      </c>
      <c r="U25" s="36">
        <v>105</v>
      </c>
      <c r="V25" s="36">
        <v>63</v>
      </c>
      <c r="W25" s="36">
        <v>106</v>
      </c>
      <c r="X25" s="36">
        <v>102</v>
      </c>
      <c r="Y25" s="36">
        <v>114</v>
      </c>
      <c r="Z25" s="36"/>
      <c r="AA25" s="36"/>
      <c r="AB25" s="36"/>
      <c r="AD25" s="27" t="str">
        <f>'State House'!A24</f>
        <v>Mayes Middleton</v>
      </c>
      <c r="AE25" s="27">
        <v>23</v>
      </c>
      <c r="AF25" s="43" t="s">
        <v>47</v>
      </c>
      <c r="AG25" s="27">
        <v>36</v>
      </c>
      <c r="AH25" s="27" t="str">
        <f>Congress!A37</f>
        <v>Brian Babin</v>
      </c>
      <c r="AI25" s="27">
        <v>4</v>
      </c>
      <c r="AJ25" s="27" t="str">
        <f>'State Senate'!A5</f>
        <v>Brandon Creighton</v>
      </c>
      <c r="AL25" s="38" t="str">
        <f>Congress!A25</f>
        <v>Beth Van Duyne</v>
      </c>
      <c r="AM25" s="38" t="s">
        <v>34</v>
      </c>
      <c r="AN25" s="41" t="s">
        <v>47</v>
      </c>
      <c r="AO25" s="38" t="str">
        <f t="shared" si="2"/>
        <v>Kelly Hancock, Beverly Powell, Jane Nelson, Nathan Johnson</v>
      </c>
      <c r="AP25" s="39" t="str">
        <f>'State Senate'!A10</f>
        <v>Kelly Hancock</v>
      </c>
      <c r="AQ25" s="37" t="str">
        <f>'State Senate'!A11</f>
        <v>Beverly Powell</v>
      </c>
      <c r="AR25" s="37" t="str">
        <f>'State Senate'!A13</f>
        <v>Jane Nelson</v>
      </c>
      <c r="AS25" s="37" t="str">
        <f>'State Senate'!A17</f>
        <v>Nathan Johnson</v>
      </c>
      <c r="AZ25" s="37" t="str">
        <f>BA25&amp;", "&amp;BB25&amp;", "&amp;BC25&amp;", "&amp;BD25&amp;", "&amp;BE25&amp;", "&amp;BF25&amp;", "&amp;BG25&amp;", "&amp;BH25&amp;", "&amp;BI25&amp;", "&amp;BJ25&amp;", "&amp;BK25&amp;", "&amp;BL25&amp;", "&amp;BM25&amp;", "&amp;BN25</f>
        <v>Giovanni Capriglione, Jeff Cason, Nicole Collier, Julie Johnson, Stephanie Klick, Matt Krause, Morgan Meyer, Terry Meza, Tan Parker, Jared Patterson, Ana-Maria Ramos, John Turner, Rafael Anchia, Michelle Beckley</v>
      </c>
      <c r="BA25" s="37" t="str">
        <f>AD100</f>
        <v>Giovanni Capriglione</v>
      </c>
      <c r="BB25" s="37" t="str">
        <f>AD94</f>
        <v>Jeff Cason</v>
      </c>
      <c r="BC25" s="37" t="str">
        <f>AD97</f>
        <v>Nicole Collier</v>
      </c>
      <c r="BD25" s="37" t="str">
        <f>AD117</f>
        <v>Julie Johnson</v>
      </c>
      <c r="BE25" s="37" t="str">
        <f>AD93</f>
        <v>Stephanie Klick</v>
      </c>
      <c r="BF25" s="37" t="str">
        <f>AD95</f>
        <v>Matt Krause</v>
      </c>
      <c r="BG25" s="37" t="str">
        <f>AD110</f>
        <v>Morgan Meyer</v>
      </c>
      <c r="BH25" s="37" t="str">
        <f>AD107</f>
        <v>Terry Meza</v>
      </c>
      <c r="BI25" s="37" t="str">
        <f>AD65</f>
        <v>Tan Parker</v>
      </c>
      <c r="BJ25" s="37" t="str">
        <f>AD108</f>
        <v>Jared Patterson</v>
      </c>
      <c r="BK25" s="37" t="str">
        <f>AD104</f>
        <v>Ana-Maria Ramos</v>
      </c>
      <c r="BL25" s="37" t="str">
        <f>AD116</f>
        <v>John Turner</v>
      </c>
      <c r="BM25" s="37" t="str">
        <f>AD105</f>
        <v>Rafael Anchia</v>
      </c>
      <c r="BN25" s="37" t="str">
        <f>AD67</f>
        <v>Michelle Beckley</v>
      </c>
    </row>
    <row r="26" spans="1:67" x14ac:dyDescent="0.3">
      <c r="A26" s="38">
        <v>25</v>
      </c>
      <c r="B26" s="38"/>
      <c r="C26" s="38">
        <v>10</v>
      </c>
      <c r="D26" s="38">
        <v>14</v>
      </c>
      <c r="E26" s="38">
        <v>22</v>
      </c>
      <c r="F26" s="38">
        <v>24</v>
      </c>
      <c r="G26" s="38">
        <v>30</v>
      </c>
      <c r="J26" s="36"/>
      <c r="K26" s="36"/>
      <c r="L26" s="38">
        <v>54</v>
      </c>
      <c r="M26" s="36">
        <v>58</v>
      </c>
      <c r="N26" s="36">
        <v>46</v>
      </c>
      <c r="O26" s="36">
        <v>96</v>
      </c>
      <c r="P26" s="36">
        <v>47</v>
      </c>
      <c r="Q26" s="36">
        <v>8</v>
      </c>
      <c r="R26" s="36">
        <v>49</v>
      </c>
      <c r="S26" s="36">
        <v>48</v>
      </c>
      <c r="T26" s="36">
        <v>51</v>
      </c>
      <c r="U26" s="36">
        <v>59</v>
      </c>
      <c r="V26" s="36">
        <v>20</v>
      </c>
      <c r="W26" s="36">
        <v>45</v>
      </c>
      <c r="X26" s="36"/>
      <c r="Y26" s="36"/>
      <c r="Z26" s="36"/>
      <c r="AA26" s="36"/>
      <c r="AB26" s="36"/>
      <c r="AD26" s="27" t="str">
        <f>'State House'!A25</f>
        <v>Greg Bonnen</v>
      </c>
      <c r="AE26" s="27">
        <v>24</v>
      </c>
      <c r="AF26" s="43" t="s">
        <v>47</v>
      </c>
      <c r="AG26" s="27">
        <v>14</v>
      </c>
      <c r="AH26" s="27" t="str">
        <f>Congress!A15</f>
        <v>Randy Weber</v>
      </c>
      <c r="AI26" s="27">
        <v>11</v>
      </c>
      <c r="AJ26" s="27" t="str">
        <f>'State Senate'!A12</f>
        <v>Larry Taylor</v>
      </c>
      <c r="AL26" s="38" t="str">
        <f>Congress!A26</f>
        <v>Roger Williams</v>
      </c>
      <c r="AM26" s="38" t="s">
        <v>35</v>
      </c>
      <c r="AN26" s="41" t="s">
        <v>47</v>
      </c>
      <c r="AO26" s="38" t="str">
        <f>AP26 &amp; ", " &amp;AQ26&amp; ", " &amp;AR26&amp; ", " &amp;AS26&amp; ", " &amp;AT26&amp; ", " &amp;AU26</f>
        <v>Beverly Powell, Sarah Eckhardt, Brian Birdwell, Dawn Buckingham, Donna Campbell, Drew Springer</v>
      </c>
      <c r="AP26" s="39" t="str">
        <f>'State Senate'!A11</f>
        <v>Beverly Powell</v>
      </c>
      <c r="AQ26" s="37" t="str">
        <f>'State Senate'!A15</f>
        <v>Sarah Eckhardt</v>
      </c>
      <c r="AR26" s="37" t="str">
        <f>'State Senate'!A23</f>
        <v>Brian Birdwell</v>
      </c>
      <c r="AS26" s="37" t="str">
        <f>'State Senate'!A25</f>
        <v>Dawn Buckingham</v>
      </c>
      <c r="AT26" s="46" t="str">
        <f>'State Senate'!A26</f>
        <v>Donna Campbell</v>
      </c>
      <c r="AU26" s="37" t="str">
        <f>'State Senate'!A31</f>
        <v>Drew Springer</v>
      </c>
      <c r="AZ26" s="37" t="str">
        <f>BA26&amp;", "&amp;BB26&amp;", "&amp;BC26&amp;", "&amp;BD26&amp;", "&amp;BE26&amp;", "&amp;BF26&amp;", "&amp;BG26&amp;", "&amp;BH26&amp;", "&amp;BI26&amp;", "&amp;BJ26&amp;", "&amp;BK26&amp;", "&amp;BL26</f>
        <v>Sheryl Cole, David Cook, Vikki Goodwin, Cody Harris, Gina Hinojosa, Donna Howard, Eddie Rodriguez, Shelby Slawson, Terry Wilson, Erin Zwiener, Brad Buckley, DeWayne Burns</v>
      </c>
      <c r="BA26" s="37" t="str">
        <f>AD48</f>
        <v>Sheryl Cole</v>
      </c>
      <c r="BB26" s="37" t="str">
        <f>AD98</f>
        <v>David Cook</v>
      </c>
      <c r="BC26" s="37" t="str">
        <f>AD49</f>
        <v>Vikki Goodwin</v>
      </c>
      <c r="BD26" s="37" t="str">
        <f>AD10</f>
        <v>Cody Harris</v>
      </c>
      <c r="BE26" s="37" t="str">
        <f>AD51</f>
        <v>Gina Hinojosa</v>
      </c>
      <c r="BF26" s="37" t="str">
        <f>AD50</f>
        <v>Donna Howard</v>
      </c>
      <c r="BG26" s="37" t="str">
        <f>AD53</f>
        <v>Eddie Rodriguez</v>
      </c>
      <c r="BH26" s="37" t="str">
        <f>AD61</f>
        <v>Shelby Slawson</v>
      </c>
      <c r="BI26" s="37" t="str">
        <f>AD22</f>
        <v>Terry Wilson</v>
      </c>
      <c r="BJ26" s="37" t="str">
        <f>AD47</f>
        <v>Erin Zwiener</v>
      </c>
      <c r="BK26" s="37" t="str">
        <f>AD56</f>
        <v>Brad Buckley</v>
      </c>
      <c r="BL26" s="37" t="str">
        <f>AD60</f>
        <v>DeWayne Burns</v>
      </c>
    </row>
    <row r="27" spans="1:67" x14ac:dyDescent="0.3">
      <c r="A27" s="38">
        <v>26</v>
      </c>
      <c r="B27" s="38"/>
      <c r="C27" s="36">
        <v>9</v>
      </c>
      <c r="D27" s="38">
        <v>12</v>
      </c>
      <c r="E27" s="38">
        <v>16</v>
      </c>
      <c r="F27" s="38">
        <v>30</v>
      </c>
      <c r="J27" s="36"/>
      <c r="K27" s="36"/>
      <c r="L27" s="38">
        <v>65</v>
      </c>
      <c r="M27" s="36">
        <v>98</v>
      </c>
      <c r="N27" s="36">
        <v>115</v>
      </c>
      <c r="O27" s="36">
        <v>91</v>
      </c>
      <c r="P27" s="36">
        <v>93</v>
      </c>
      <c r="Q27" s="36">
        <v>63</v>
      </c>
      <c r="R27" s="36">
        <v>106</v>
      </c>
      <c r="S27" s="36">
        <v>64</v>
      </c>
      <c r="T27" s="36"/>
      <c r="U27" s="36"/>
      <c r="V27" s="36"/>
      <c r="W27" s="36"/>
      <c r="X27" s="36"/>
      <c r="Y27" s="36"/>
      <c r="Z27" s="36"/>
      <c r="AA27" s="36"/>
      <c r="AB27" s="36"/>
      <c r="AD27" s="27" t="str">
        <f>'State House'!A26</f>
        <v>Cody Vasut</v>
      </c>
      <c r="AE27" s="27">
        <v>25</v>
      </c>
      <c r="AF27" s="43" t="s">
        <v>47</v>
      </c>
      <c r="AG27" s="27">
        <v>14</v>
      </c>
      <c r="AH27" s="27" t="str">
        <f>Congress!A15</f>
        <v>Randy Weber</v>
      </c>
      <c r="AI27" s="27">
        <v>11</v>
      </c>
      <c r="AJ27" s="27" t="str">
        <f>'State Senate'!A12</f>
        <v>Larry Taylor</v>
      </c>
      <c r="AL27" s="38" t="str">
        <f>Congress!A27</f>
        <v>Michael Burgess</v>
      </c>
      <c r="AM27" s="38" t="s">
        <v>36</v>
      </c>
      <c r="AN27" s="41" t="s">
        <v>47</v>
      </c>
      <c r="AO27" s="38" t="str">
        <f>AP27 &amp; ", " &amp;AQ27&amp; ", " &amp;AR27&amp; ", " &amp;AS27</f>
        <v>Kelly Hancock, Jane Nelson, Nathan Johnson, Drew Springer</v>
      </c>
      <c r="AP27" s="39" t="str">
        <f>'State Senate'!A10</f>
        <v>Kelly Hancock</v>
      </c>
      <c r="AQ27" s="37" t="str">
        <f>'State Senate'!A13</f>
        <v>Jane Nelson</v>
      </c>
      <c r="AR27" s="37" t="str">
        <f>'State Senate'!A17</f>
        <v>Nathan Johnson</v>
      </c>
      <c r="AS27" s="37" t="str">
        <f>'State Senate'!A31</f>
        <v>Drew Springer</v>
      </c>
      <c r="AZ27" s="37" t="str">
        <f>BA27&amp;", "&amp;BB27&amp;", "&amp;BC27&amp;", "&amp;BD27&amp;", "&amp;BE27&amp;", "&amp;BF27&amp;", "&amp;BG27&amp;", "&amp;BH27</f>
        <v>Julie Johnson, Stephanie Klick, Matt Krause, Tan Parker, Lynn Stucky, Jared Patterson, Michelle Beckley, Giovanni Capriglione</v>
      </c>
      <c r="BA27" s="37" t="str">
        <f>AD117</f>
        <v>Julie Johnson</v>
      </c>
      <c r="BB27" s="37" t="str">
        <f>AD93</f>
        <v>Stephanie Klick</v>
      </c>
      <c r="BC27" s="37" t="str">
        <f>AD95</f>
        <v>Matt Krause</v>
      </c>
      <c r="BD27" s="37" t="str">
        <f>AD65</f>
        <v>Tan Parker</v>
      </c>
      <c r="BE27" s="37" t="str">
        <f>AD66</f>
        <v>Lynn Stucky</v>
      </c>
      <c r="BF27" s="37" t="str">
        <f>AD108</f>
        <v>Jared Patterson</v>
      </c>
      <c r="BG27" s="37" t="str">
        <f>AD67</f>
        <v>Michelle Beckley</v>
      </c>
      <c r="BH27" s="37" t="str">
        <f>AD100</f>
        <v>Giovanni Capriglione</v>
      </c>
    </row>
    <row r="28" spans="1:67" x14ac:dyDescent="0.3">
      <c r="A28" s="38">
        <v>27</v>
      </c>
      <c r="B28" s="38"/>
      <c r="C28" s="38">
        <v>14</v>
      </c>
      <c r="D28" s="38">
        <v>18</v>
      </c>
      <c r="E28" s="38">
        <v>20</v>
      </c>
      <c r="J28" s="36"/>
      <c r="K28" s="36"/>
      <c r="L28" s="38">
        <v>17</v>
      </c>
      <c r="M28" s="36">
        <v>34</v>
      </c>
      <c r="N28" s="36">
        <v>32</v>
      </c>
      <c r="O28" s="36">
        <v>13</v>
      </c>
      <c r="P28" s="36">
        <v>43</v>
      </c>
      <c r="Q28" s="36">
        <v>30</v>
      </c>
      <c r="R28" s="36">
        <v>85</v>
      </c>
      <c r="S28" s="36">
        <v>25</v>
      </c>
      <c r="T28" s="36"/>
      <c r="U28" s="36"/>
      <c r="V28" s="36"/>
      <c r="W28" s="36"/>
      <c r="X28" s="36"/>
      <c r="Y28" s="36"/>
      <c r="Z28" s="36"/>
      <c r="AA28" s="36"/>
      <c r="AB28" s="36"/>
      <c r="AD28" s="27" t="str">
        <f>'State House'!A27</f>
        <v>Jacey Jetton</v>
      </c>
      <c r="AE28" s="27">
        <v>26</v>
      </c>
      <c r="AF28" s="43" t="s">
        <v>47</v>
      </c>
      <c r="AG28" s="27">
        <v>22</v>
      </c>
      <c r="AH28" s="27" t="str">
        <f>Congress!A23</f>
        <v>Troy Nehls</v>
      </c>
      <c r="AI28" s="27">
        <v>17</v>
      </c>
      <c r="AJ28" s="27" t="str">
        <f>'State Senate'!A18</f>
        <v>Joan Huffman</v>
      </c>
      <c r="AL28" s="38" t="str">
        <f>Congress!A28</f>
        <v>Michael Cloud</v>
      </c>
      <c r="AM28" s="38" t="s">
        <v>37</v>
      </c>
      <c r="AN28" s="41" t="s">
        <v>47</v>
      </c>
      <c r="AO28" s="38" t="str">
        <f>AP28 &amp; ", " &amp;AQ28&amp; ", " &amp;AR28&amp; ", " &amp;AS28&amp; ", " &amp;AT28</f>
        <v>Sarah Eckhardt, Sarah Eckhardt, Lois Kolkhorst, Juan Hinojosa, Judith Zaffirini</v>
      </c>
      <c r="AP28" s="39" t="str">
        <f>'State Senate'!A15</f>
        <v>Sarah Eckhardt</v>
      </c>
      <c r="AQ28" s="37" t="str">
        <f>'State Senate'!A15</f>
        <v>Sarah Eckhardt</v>
      </c>
      <c r="AR28" s="37" t="str">
        <f>'State Senate'!A19</f>
        <v>Lois Kolkhorst</v>
      </c>
      <c r="AS28" s="37" t="str">
        <f>'State Senate'!A21</f>
        <v>Juan Hinojosa</v>
      </c>
      <c r="AT28" s="37" t="str">
        <f>'State Senate'!A22</f>
        <v>Judith Zaffirini</v>
      </c>
      <c r="AZ28" s="37" t="str">
        <f>BA28&amp;", "&amp;BB28&amp;", "&amp;BC28&amp;", "&amp;BD28&amp;", "&amp;BE28&amp;", "&amp;BF28&amp;", "&amp;BG28&amp;", "&amp;BH28</f>
        <v>Todd Ames Hunter, Ben Leman, J. M. Lozano, Geanie Morrison, Phil Stephenson, Cody Vasut, John Cyrier, Abel Herrero</v>
      </c>
      <c r="BA28" s="37" t="str">
        <f>AD34</f>
        <v>Todd Ames Hunter</v>
      </c>
      <c r="BB28" s="37" t="str">
        <f>AD15</f>
        <v>Ben Leman</v>
      </c>
      <c r="BC28" s="37" t="str">
        <f>AD45</f>
        <v>J. M. Lozano</v>
      </c>
      <c r="BD28" s="37" t="str">
        <f>AD32</f>
        <v>Geanie Morrison</v>
      </c>
      <c r="BE28" s="37" t="str">
        <f>AD87</f>
        <v>Phil Stephenson</v>
      </c>
      <c r="BF28" s="37" t="str">
        <f>AD27</f>
        <v>Cody Vasut</v>
      </c>
      <c r="BG28" s="37" t="str">
        <f>AD19</f>
        <v>John Cyrier</v>
      </c>
      <c r="BH28" s="37" t="str">
        <f>AD36</f>
        <v>Abel Herrero</v>
      </c>
    </row>
    <row r="29" spans="1:67" x14ac:dyDescent="0.3">
      <c r="A29" s="38">
        <v>28</v>
      </c>
      <c r="B29" s="38"/>
      <c r="C29" s="38">
        <v>19</v>
      </c>
      <c r="D29" s="38">
        <v>20</v>
      </c>
      <c r="E29" s="38">
        <v>21</v>
      </c>
      <c r="F29" s="38">
        <v>25</v>
      </c>
      <c r="G29" s="38">
        <v>26</v>
      </c>
      <c r="J29" s="36"/>
      <c r="K29" s="36"/>
      <c r="L29" s="38">
        <v>119</v>
      </c>
      <c r="M29" s="36">
        <v>120</v>
      </c>
      <c r="N29" s="36">
        <v>41</v>
      </c>
      <c r="O29" s="36">
        <v>31</v>
      </c>
      <c r="P29" s="36">
        <v>80</v>
      </c>
      <c r="Q29" s="36">
        <v>44</v>
      </c>
      <c r="R29" s="36">
        <v>35</v>
      </c>
      <c r="S29" s="36">
        <v>36</v>
      </c>
      <c r="T29" s="36">
        <v>118</v>
      </c>
      <c r="U29" s="36">
        <v>42</v>
      </c>
      <c r="V29" s="36"/>
      <c r="W29" s="36"/>
      <c r="X29" s="36"/>
      <c r="Y29" s="36"/>
      <c r="Z29" s="36"/>
      <c r="AA29" s="36"/>
      <c r="AB29" s="36"/>
      <c r="AD29" s="27" t="str">
        <f>'State House'!A28</f>
        <v>Ron Reynolds</v>
      </c>
      <c r="AE29" s="27">
        <v>27</v>
      </c>
      <c r="AF29" s="47" t="s">
        <v>48</v>
      </c>
      <c r="AG29" s="27">
        <v>9</v>
      </c>
      <c r="AH29" s="27" t="str">
        <f>Congress!A10</f>
        <v>Al Green</v>
      </c>
      <c r="AI29" s="27">
        <v>13</v>
      </c>
      <c r="AJ29" s="27" t="str">
        <f>'State Senate'!A14</f>
        <v>Borris Miles</v>
      </c>
      <c r="AL29" s="38" t="str">
        <f>Congress!A29</f>
        <v>Henry Cuellar</v>
      </c>
      <c r="AM29" s="38" t="s">
        <v>38</v>
      </c>
      <c r="AN29" s="45" t="s">
        <v>48</v>
      </c>
      <c r="AO29" s="38" t="str">
        <f t="shared" si="2"/>
        <v>Roland Gutierrez, Juan Hinojosa, Judith Zaffirini, Donna Campbell</v>
      </c>
      <c r="AP29" s="39" t="str">
        <f>'State Senate'!A20</f>
        <v>Roland Gutierrez</v>
      </c>
      <c r="AQ29" s="37" t="str">
        <f>'State Senate'!A21</f>
        <v>Juan Hinojosa</v>
      </c>
      <c r="AR29" s="37" t="str">
        <f>'State Senate'!A22</f>
        <v>Judith Zaffirini</v>
      </c>
      <c r="AS29" s="37" t="str">
        <f>'State Senate'!A26</f>
        <v>Donna Campbell</v>
      </c>
      <c r="AT29" s="37" t="str">
        <f>'State Senate'!A27</f>
        <v>Jose Menendez</v>
      </c>
      <c r="AZ29" s="37" t="str">
        <f>BA29&amp;", "&amp;BB29&amp;", "&amp;BC29&amp;", "&amp;BD29&amp;", "&amp;BE29&amp;", "&amp;BF29&amp;", "&amp;BG29&amp;", "&amp;BH29&amp;", "&amp;BI29&amp;", "&amp;BJ29</f>
        <v>Robert Guerra, Ryan Guillen, Tracy King, John Kuempel, Oscar Longoria, Sergio Muñoz, Leo Pacheco, Richard Raymond, Elizabeth Campos, Barbara Gervin-Hawkins</v>
      </c>
      <c r="BA29" s="37" t="str">
        <f>AD43</f>
        <v>Robert Guerra</v>
      </c>
      <c r="BB29" s="37" t="str">
        <f>AD33</f>
        <v>Ryan Guillen</v>
      </c>
      <c r="BC29" s="37" t="str">
        <f>AD82</f>
        <v>Tracy King</v>
      </c>
      <c r="BD29" s="37" t="str">
        <f>AD46</f>
        <v>John Kuempel</v>
      </c>
      <c r="BE29" s="37" t="str">
        <f>AD37</f>
        <v>Oscar Longoria</v>
      </c>
      <c r="BF29" s="37" t="str">
        <f>AD38</f>
        <v>Sergio Muñoz</v>
      </c>
      <c r="BG29" s="37" t="str">
        <f>AD120</f>
        <v>Leo Pacheco</v>
      </c>
      <c r="BH29" s="37" t="str">
        <f>AD44</f>
        <v>Richard Raymond</v>
      </c>
      <c r="BI29" s="37" t="str">
        <f>AD121</f>
        <v>Elizabeth Campos</v>
      </c>
      <c r="BJ29" s="37" t="str">
        <f>AD122</f>
        <v>Barbara Gervin-Hawkins</v>
      </c>
    </row>
    <row r="30" spans="1:67" x14ac:dyDescent="0.3">
      <c r="A30" s="38">
        <v>29</v>
      </c>
      <c r="B30" s="38"/>
      <c r="C30" s="36">
        <v>6</v>
      </c>
      <c r="D30" s="38">
        <v>15</v>
      </c>
      <c r="J30" s="36"/>
      <c r="K30" s="36"/>
      <c r="L30" s="38">
        <v>131</v>
      </c>
      <c r="M30" s="36">
        <v>147</v>
      </c>
      <c r="N30" s="36">
        <v>142</v>
      </c>
      <c r="O30" s="36">
        <v>143</v>
      </c>
      <c r="P30" s="36">
        <v>145</v>
      </c>
      <c r="Q30" s="36">
        <v>148</v>
      </c>
      <c r="R30" s="36">
        <v>144</v>
      </c>
      <c r="S30" s="36">
        <v>141</v>
      </c>
      <c r="T30" s="36">
        <v>140</v>
      </c>
      <c r="U30" s="36"/>
      <c r="V30" s="36"/>
      <c r="W30" s="36"/>
      <c r="X30" s="36"/>
      <c r="Y30" s="36"/>
      <c r="Z30" s="36"/>
      <c r="AA30" s="36"/>
      <c r="AB30" s="36"/>
      <c r="AD30" s="27" t="str">
        <f>'State House'!A29</f>
        <v>Gary Gates</v>
      </c>
      <c r="AE30" s="27">
        <v>28</v>
      </c>
      <c r="AF30" s="43" t="s">
        <v>47</v>
      </c>
      <c r="AG30" s="27">
        <v>9</v>
      </c>
      <c r="AH30" s="27" t="str">
        <f>Congress!A10</f>
        <v>Al Green</v>
      </c>
      <c r="AI30" s="27">
        <v>18</v>
      </c>
      <c r="AJ30" s="27" t="str">
        <f>'State Senate'!A19</f>
        <v>Lois Kolkhorst</v>
      </c>
      <c r="AL30" s="38" t="str">
        <f>Congress!A30</f>
        <v>Sylvia Garcia</v>
      </c>
      <c r="AM30" s="38" t="s">
        <v>39</v>
      </c>
      <c r="AN30" s="45" t="s">
        <v>48</v>
      </c>
      <c r="AO30" s="38" t="str">
        <f>AP30 &amp; ", " &amp;AQ30</f>
        <v>Carol Alvarado, John Whitmire</v>
      </c>
      <c r="AP30" s="39" t="str">
        <f>'State Senate'!A7</f>
        <v>Carol Alvarado</v>
      </c>
      <c r="AQ30" s="37" t="str">
        <f>'State Senate'!A16</f>
        <v>John Whitmire</v>
      </c>
      <c r="AZ30" s="37" t="str">
        <f>BA30&amp;", "&amp;BB30&amp;", "&amp;BC30&amp;", "&amp;BD30&amp;", "&amp;BE30&amp;", "&amp;BF30&amp;", "&amp;BG30&amp;", "&amp;BH30&amp;", "&amp;BI30</f>
        <v>Armando Walle, Senfronia Thompson, Harold Dutton Jr., Ana Hernandez, Mary Ann Perez, Christina Morales, Penny Morales Shaw, Alma Allen, Garnet Coleman</v>
      </c>
      <c r="BA30" s="37" t="str">
        <f>AD142</f>
        <v>Armando Walle</v>
      </c>
      <c r="BB30" s="37" t="str">
        <f>AD143</f>
        <v>Senfronia Thompson</v>
      </c>
      <c r="BC30" s="37" t="str">
        <f>AD144</f>
        <v>Harold Dutton Jr.</v>
      </c>
      <c r="BD30" s="37" t="str">
        <f>AD145</f>
        <v>Ana Hernandez</v>
      </c>
      <c r="BE30" s="37" t="str">
        <f>AD146</f>
        <v>Mary Ann Perez</v>
      </c>
      <c r="BF30" s="37" t="str">
        <f>AD147</f>
        <v>Christina Morales</v>
      </c>
      <c r="BG30" s="37" t="str">
        <f>AD150</f>
        <v>Penny Morales Shaw</v>
      </c>
      <c r="BH30" s="37" t="str">
        <f>AD133</f>
        <v>Alma Allen</v>
      </c>
      <c r="BI30" s="37" t="str">
        <f>AD149</f>
        <v>Garnet Coleman</v>
      </c>
    </row>
    <row r="31" spans="1:67" x14ac:dyDescent="0.3">
      <c r="A31" s="38">
        <v>30</v>
      </c>
      <c r="B31" s="38"/>
      <c r="C31" s="36">
        <v>2</v>
      </c>
      <c r="D31" s="36">
        <v>9</v>
      </c>
      <c r="E31" s="38">
        <v>16</v>
      </c>
      <c r="F31" s="38">
        <v>23</v>
      </c>
      <c r="J31" s="36"/>
      <c r="K31" s="36"/>
      <c r="L31" s="38">
        <v>103</v>
      </c>
      <c r="M31" s="36">
        <v>113</v>
      </c>
      <c r="N31" s="36">
        <v>100</v>
      </c>
      <c r="O31" s="36">
        <v>111</v>
      </c>
      <c r="P31" s="36">
        <v>104</v>
      </c>
      <c r="Q31" s="36">
        <v>108</v>
      </c>
      <c r="R31" s="36">
        <v>105</v>
      </c>
      <c r="S31" s="36">
        <v>107</v>
      </c>
      <c r="T31" s="36">
        <v>110</v>
      </c>
      <c r="U31" s="36">
        <v>109</v>
      </c>
      <c r="V31" s="36"/>
      <c r="W31" s="36"/>
      <c r="X31" s="36"/>
      <c r="Y31" s="36"/>
      <c r="Z31" s="36"/>
      <c r="AA31" s="36"/>
      <c r="AB31" s="36"/>
      <c r="AD31" s="27" t="str">
        <f>'State House'!A30</f>
        <v>Ed Thompson</v>
      </c>
      <c r="AE31" s="27">
        <v>29</v>
      </c>
      <c r="AF31" s="43" t="s">
        <v>47</v>
      </c>
      <c r="AG31" s="27">
        <v>22</v>
      </c>
      <c r="AH31" s="27" t="str">
        <f>Congress!A23</f>
        <v>Troy Nehls</v>
      </c>
      <c r="AI31" s="27">
        <v>11</v>
      </c>
      <c r="AJ31" s="27" t="str">
        <f>'State Senate'!A12</f>
        <v>Larry Taylor</v>
      </c>
      <c r="AL31" s="38" t="str">
        <f>Congress!A31</f>
        <v>Eddie Johnson</v>
      </c>
      <c r="AM31" s="38" t="s">
        <v>40</v>
      </c>
      <c r="AN31" s="45" t="s">
        <v>48</v>
      </c>
      <c r="AO31" s="38" t="str">
        <f t="shared" si="2"/>
        <v>Bob Hall, Kelly Hancock, Nathan Johnson, Royce West</v>
      </c>
      <c r="AP31" s="39" t="str">
        <f>'State Senate'!A3</f>
        <v>Bob Hall</v>
      </c>
      <c r="AQ31" s="37" t="str">
        <f>'State Senate'!A10</f>
        <v>Kelly Hancock</v>
      </c>
      <c r="AR31" s="37" t="str">
        <f>'State Senate'!A17</f>
        <v>Nathan Johnson</v>
      </c>
      <c r="AS31" s="37" t="str">
        <f>'State Senate'!A24</f>
        <v>Royce West</v>
      </c>
      <c r="AZ31" s="37" t="str">
        <f>BA31&amp;", "&amp;BB31&amp;", "&amp;BC31&amp;", "&amp;BD31&amp;", "&amp;BE31&amp;", "&amp;BF31&amp;", "&amp;BG31&amp;", "&amp;BH31&amp;", "&amp;BI31&amp;", "&amp;BJ31</f>
        <v>Jasmine Crockett, Yvonne Davis, Jessica González, Morgan Meyer, Terry Meza, Victoria Neave, Toni Rose, Carl Sherman, Rafael Anchia, Rhetta Bowers</v>
      </c>
      <c r="BA31" s="37" t="str">
        <f>AD102</f>
        <v>Jasmine Crockett</v>
      </c>
      <c r="BB31" s="37" t="str">
        <f>AD113</f>
        <v>Yvonne Davis</v>
      </c>
      <c r="BC31" s="37" t="str">
        <f>AD106</f>
        <v>Jessica González</v>
      </c>
      <c r="BD31" s="37" t="str">
        <f>AD110</f>
        <v>Morgan Meyer</v>
      </c>
      <c r="BE31" s="37" t="str">
        <f>AD107</f>
        <v>Terry Meza</v>
      </c>
      <c r="BF31" s="37" t="str">
        <f>AD109</f>
        <v>Victoria Neave</v>
      </c>
      <c r="BG31" s="37" t="str">
        <f>AD112</f>
        <v>Toni Rose</v>
      </c>
      <c r="BH31" s="37" t="str">
        <f>AD111</f>
        <v>Carl Sherman</v>
      </c>
      <c r="BI31" s="37" t="str">
        <f>AD105</f>
        <v>Rafael Anchia</v>
      </c>
      <c r="BJ31" s="37" t="str">
        <f>AD115</f>
        <v>Rhetta Bowers</v>
      </c>
    </row>
    <row r="32" spans="1:67" x14ac:dyDescent="0.3">
      <c r="A32" s="38">
        <v>31</v>
      </c>
      <c r="B32" s="38"/>
      <c r="C32" s="36">
        <v>5</v>
      </c>
      <c r="D32" s="38">
        <v>23</v>
      </c>
      <c r="E32" s="38">
        <v>24</v>
      </c>
      <c r="J32" s="36"/>
      <c r="K32" s="36"/>
      <c r="L32" s="38">
        <v>54</v>
      </c>
      <c r="M32" s="36">
        <v>136</v>
      </c>
      <c r="N32" s="36">
        <v>55</v>
      </c>
      <c r="O32" s="36">
        <v>52</v>
      </c>
      <c r="P32" s="36">
        <v>20</v>
      </c>
      <c r="Q32" s="36"/>
      <c r="R32" s="36"/>
      <c r="S32" s="36"/>
      <c r="T32" s="36"/>
      <c r="U32" s="36"/>
      <c r="V32" s="36"/>
      <c r="W32" s="36"/>
      <c r="X32" s="36"/>
      <c r="Y32" s="36"/>
      <c r="Z32" s="36"/>
      <c r="AA32" s="36"/>
      <c r="AB32" s="36"/>
      <c r="AD32" s="27" t="str">
        <f>'State House'!A31</f>
        <v>Geanie Morrison</v>
      </c>
      <c r="AE32" s="27">
        <v>30</v>
      </c>
      <c r="AF32" s="43" t="s">
        <v>47</v>
      </c>
      <c r="AG32" s="27">
        <v>27</v>
      </c>
      <c r="AH32" s="27" t="str">
        <f>Congress!A28</f>
        <v>Michael Cloud</v>
      </c>
      <c r="AI32" s="27">
        <v>18</v>
      </c>
      <c r="AJ32" s="27" t="str">
        <f>'State Senate'!A19</f>
        <v>Lois Kolkhorst</v>
      </c>
      <c r="AL32" s="38" t="str">
        <f>Congress!A32</f>
        <v>John Carter</v>
      </c>
      <c r="AM32" s="38" t="s">
        <v>41</v>
      </c>
      <c r="AN32" s="41" t="s">
        <v>47</v>
      </c>
      <c r="AO32" s="38" t="str">
        <f>AP32 &amp; ", " &amp;AQ32</f>
        <v>Charles Schwertner, Dawn Buckingham</v>
      </c>
      <c r="AP32" s="39" t="str">
        <f>'State Senate'!A6</f>
        <v>Charles Schwertner</v>
      </c>
      <c r="AQ32" s="37" t="str">
        <f>'State Senate'!A25</f>
        <v>Dawn Buckingham</v>
      </c>
      <c r="AZ32" s="37" t="str">
        <f>BA32&amp;", "&amp;BB32&amp;", "&amp;BC32&amp;", "&amp;BD32&amp;", "&amp;BE32</f>
        <v>Hugh Shine, James Talarico, Terry Wilson, Brad Buckley, John Bucy III</v>
      </c>
      <c r="BA32" s="37" t="str">
        <f>AD57</f>
        <v>Hugh Shine</v>
      </c>
      <c r="BB32" s="37" t="str">
        <f>AD54</f>
        <v>James Talarico</v>
      </c>
      <c r="BC32" s="37" t="str">
        <f>AD22</f>
        <v>Terry Wilson</v>
      </c>
      <c r="BD32" s="37" t="str">
        <f>AD56</f>
        <v>Brad Buckley</v>
      </c>
      <c r="BE32" s="37" t="str">
        <f>AD138</f>
        <v>John Bucy III</v>
      </c>
    </row>
    <row r="33" spans="1:69" x14ac:dyDescent="0.3">
      <c r="A33" s="38">
        <v>32</v>
      </c>
      <c r="B33" s="38"/>
      <c r="C33" s="36">
        <v>2</v>
      </c>
      <c r="D33" s="36">
        <v>8</v>
      </c>
      <c r="E33" s="38">
        <v>16</v>
      </c>
      <c r="F33" s="38">
        <v>23</v>
      </c>
      <c r="G33" s="38">
        <v>30</v>
      </c>
      <c r="J33" s="36"/>
      <c r="K33" s="36"/>
      <c r="L33" s="38">
        <v>103</v>
      </c>
      <c r="M33" s="36">
        <v>113</v>
      </c>
      <c r="N33" s="36">
        <v>112</v>
      </c>
      <c r="O33" s="36">
        <v>100</v>
      </c>
      <c r="P33" s="36">
        <v>108</v>
      </c>
      <c r="Q33" s="36">
        <v>107</v>
      </c>
      <c r="R33" s="36">
        <v>89</v>
      </c>
      <c r="S33" s="36">
        <v>102</v>
      </c>
      <c r="T33" s="36">
        <v>114</v>
      </c>
      <c r="U33" s="36"/>
      <c r="V33" s="36"/>
      <c r="W33" s="36"/>
      <c r="X33" s="36"/>
      <c r="Y33" s="36"/>
      <c r="Z33" s="36"/>
      <c r="AA33" s="36"/>
      <c r="AB33" s="36"/>
      <c r="AD33" s="27" t="str">
        <f>'State House'!A32</f>
        <v>Ryan Guillen</v>
      </c>
      <c r="AE33" s="27">
        <v>31</v>
      </c>
      <c r="AF33" s="47" t="s">
        <v>48</v>
      </c>
      <c r="AG33" s="27">
        <v>28</v>
      </c>
      <c r="AH33" s="27" t="str">
        <f>Congress!A29</f>
        <v>Henry Cuellar</v>
      </c>
      <c r="AI33" s="27">
        <v>21</v>
      </c>
      <c r="AJ33" s="27" t="str">
        <f>'State Senate'!A22</f>
        <v>Judith Zaffirini</v>
      </c>
      <c r="AL33" s="38" t="str">
        <f>Congress!A33</f>
        <v>Colin Allred</v>
      </c>
      <c r="AM33" s="38" t="s">
        <v>42</v>
      </c>
      <c r="AN33" s="45" t="s">
        <v>48</v>
      </c>
      <c r="AO33" s="38" t="str">
        <f t="shared" si="2"/>
        <v>Angela Paxton, Nathan Johnson, Royce West, Drew Springer</v>
      </c>
      <c r="AP33" s="39" t="str">
        <f>'State Senate'!A9</f>
        <v>Angela Paxton</v>
      </c>
      <c r="AQ33" s="37" t="str">
        <f>'State Senate'!A17</f>
        <v>Nathan Johnson</v>
      </c>
      <c r="AR33" s="37" t="str">
        <f>'State Senate'!A24</f>
        <v>Royce West</v>
      </c>
      <c r="AS33" s="37" t="str">
        <f>'State Senate'!A31</f>
        <v>Drew Springer</v>
      </c>
      <c r="AZ33" s="37" t="str">
        <f>BA33&amp;", "&amp;BB33&amp;", "&amp;BC33&amp;", "&amp;BD33&amp;", "&amp;BE33&amp;", "&amp;BF33&amp;", "&amp;BG33&amp;", "&amp;BH33&amp;", "&amp;BI33</f>
        <v>Angie Chen Button, Jasmine Crockett, Morgan Meyer, Victoria Neave, Candy Noble, Ana-Maria Ramos, John Turner, Rafael Anchia, Rhetta Bowers</v>
      </c>
      <c r="BA33" s="37" t="str">
        <f>AD114</f>
        <v>Angie Chen Button</v>
      </c>
      <c r="BB33" s="37" t="str">
        <f>AD102</f>
        <v>Jasmine Crockett</v>
      </c>
      <c r="BC33" s="37" t="str">
        <f>AD110</f>
        <v>Morgan Meyer</v>
      </c>
      <c r="BD33" s="37" t="str">
        <f>AD109</f>
        <v>Victoria Neave</v>
      </c>
      <c r="BE33" s="37" t="str">
        <f>AD91</f>
        <v>Candy Noble</v>
      </c>
      <c r="BF33" s="37" t="str">
        <f>AD104</f>
        <v>Ana-Maria Ramos</v>
      </c>
      <c r="BG33" s="37" t="str">
        <f>AD116</f>
        <v>John Turner</v>
      </c>
      <c r="BH33" s="37" t="str">
        <f>AD105</f>
        <v>Rafael Anchia</v>
      </c>
      <c r="BI33" s="37" t="str">
        <f>AD115</f>
        <v>Rhetta Bowers</v>
      </c>
    </row>
    <row r="34" spans="1:69" x14ac:dyDescent="0.3">
      <c r="A34" s="38">
        <v>33</v>
      </c>
      <c r="B34" s="38"/>
      <c r="C34" s="36">
        <v>9</v>
      </c>
      <c r="D34" s="38">
        <v>10</v>
      </c>
      <c r="E34" s="38">
        <v>16</v>
      </c>
      <c r="J34" s="36"/>
      <c r="K34" s="36"/>
      <c r="L34" s="38">
        <v>103</v>
      </c>
      <c r="M34" s="36">
        <v>92</v>
      </c>
      <c r="N34" s="36">
        <v>95</v>
      </c>
      <c r="O34" s="36">
        <v>100</v>
      </c>
      <c r="P34" s="36">
        <v>111</v>
      </c>
      <c r="Q34" s="36">
        <v>99</v>
      </c>
      <c r="R34" s="36">
        <v>97</v>
      </c>
      <c r="S34" s="36">
        <v>104</v>
      </c>
      <c r="T34" s="36">
        <v>91</v>
      </c>
      <c r="U34" s="36">
        <v>93</v>
      </c>
      <c r="V34" s="36">
        <v>105</v>
      </c>
      <c r="W34" s="36">
        <v>90</v>
      </c>
      <c r="X34" s="36">
        <v>110</v>
      </c>
      <c r="Y34" s="36">
        <v>94</v>
      </c>
      <c r="Z34" s="36">
        <v>101</v>
      </c>
      <c r="AA34" s="36"/>
      <c r="AB34" s="36"/>
      <c r="AD34" s="27" t="str">
        <f>'State House'!A33</f>
        <v>Todd Ames Hunter</v>
      </c>
      <c r="AE34" s="27">
        <v>32</v>
      </c>
      <c r="AF34" s="43" t="s">
        <v>47</v>
      </c>
      <c r="AG34" s="27">
        <v>27</v>
      </c>
      <c r="AH34" s="27" t="str">
        <f>Congress!A28</f>
        <v>Michael Cloud</v>
      </c>
      <c r="AI34" s="27">
        <v>20</v>
      </c>
      <c r="AJ34" s="27" t="str">
        <f>'State Senate'!A21</f>
        <v>Juan Hinojosa</v>
      </c>
      <c r="AL34" s="38" t="str">
        <f>Congress!A34</f>
        <v>Marc Veasey</v>
      </c>
      <c r="AM34" s="38" t="s">
        <v>43</v>
      </c>
      <c r="AN34" s="45" t="s">
        <v>48</v>
      </c>
      <c r="AO34" s="38" t="str">
        <f t="shared" si="2"/>
        <v>Kelly Hancock, Beverly Powell, Nathan Johnson, Royce West</v>
      </c>
      <c r="AP34" s="39" t="str">
        <f>'State Senate'!A10</f>
        <v>Kelly Hancock</v>
      </c>
      <c r="AQ34" s="37" t="str">
        <f>'State Senate'!A11</f>
        <v>Beverly Powell</v>
      </c>
      <c r="AR34" s="37" t="str">
        <f>'State Senate'!A17</f>
        <v>Nathan Johnson</v>
      </c>
      <c r="AS34" s="37" t="str">
        <f>'State Senate'!A24</f>
        <v>Royce West</v>
      </c>
      <c r="AZ34" s="37" t="str">
        <f t="shared" si="3"/>
        <v>Nicole Collier, Jasmine Crockett, Yvonne Davis, Charlie Geren, Craig Goldman, Jessica González, Stephanie Klick, Matt Krause, Terry Meza, Ramon Romero Jr., Toni Rose, Tony Tinderholt, Chris Turner, Rafael Anchia, Jeff Cason</v>
      </c>
      <c r="BA34" s="37" t="str">
        <f>AD97</f>
        <v>Nicole Collier</v>
      </c>
      <c r="BB34" s="37" t="str">
        <f>AD102</f>
        <v>Jasmine Crockett</v>
      </c>
      <c r="BC34" s="37" t="str">
        <f>AD113</f>
        <v>Yvonne Davis</v>
      </c>
      <c r="BD34" s="37" t="str">
        <f>AD101</f>
        <v>Charlie Geren</v>
      </c>
      <c r="BE34" s="37" t="str">
        <f>AD99</f>
        <v>Craig Goldman</v>
      </c>
      <c r="BF34" s="37" t="str">
        <f>AD106</f>
        <v>Jessica González</v>
      </c>
      <c r="BG34" s="37" t="str">
        <f>AD93</f>
        <v>Stephanie Klick</v>
      </c>
      <c r="BH34" s="37" t="str">
        <f>AD95</f>
        <v>Matt Krause</v>
      </c>
      <c r="BI34" s="37" t="str">
        <f>AD107</f>
        <v>Terry Meza</v>
      </c>
      <c r="BJ34" s="37" t="str">
        <f>AD92</f>
        <v>Ramon Romero Jr.</v>
      </c>
      <c r="BK34" s="37" t="str">
        <f>AD112</f>
        <v>Toni Rose</v>
      </c>
      <c r="BL34" s="37" t="str">
        <f>AD96</f>
        <v>Tony Tinderholt</v>
      </c>
      <c r="BM34" s="37" t="str">
        <f>AD103</f>
        <v>Chris Turner</v>
      </c>
      <c r="BN34" s="37" t="str">
        <f>AD105</f>
        <v>Rafael Anchia</v>
      </c>
      <c r="BO34" s="37" t="str">
        <f>AD94</f>
        <v>Jeff Cason</v>
      </c>
    </row>
    <row r="35" spans="1:69" x14ac:dyDescent="0.3">
      <c r="A35" s="38">
        <v>34</v>
      </c>
      <c r="B35" s="38"/>
      <c r="C35" s="38">
        <v>18</v>
      </c>
      <c r="D35" s="38">
        <v>20</v>
      </c>
      <c r="E35" s="38">
        <v>27</v>
      </c>
      <c r="J35" s="36"/>
      <c r="K35" s="36"/>
      <c r="L35" s="38">
        <v>17</v>
      </c>
      <c r="M35" s="36">
        <v>37</v>
      </c>
      <c r="N35" s="36">
        <v>31</v>
      </c>
      <c r="O35" s="36">
        <v>35</v>
      </c>
      <c r="P35" s="36">
        <v>43</v>
      </c>
      <c r="Q35" s="36">
        <v>38</v>
      </c>
      <c r="R35" s="36">
        <v>39</v>
      </c>
      <c r="S35" s="36">
        <v>30</v>
      </c>
      <c r="T35" s="36">
        <v>36</v>
      </c>
      <c r="U35" s="36"/>
      <c r="V35" s="36"/>
      <c r="W35" s="36"/>
      <c r="X35" s="36"/>
      <c r="Y35" s="36"/>
      <c r="Z35" s="36"/>
      <c r="AA35" s="36"/>
      <c r="AB35" s="36"/>
      <c r="AD35" s="27" t="str">
        <f>'State House'!A34</f>
        <v>Justin Holland</v>
      </c>
      <c r="AE35" s="27">
        <v>33</v>
      </c>
      <c r="AF35" s="43" t="s">
        <v>47</v>
      </c>
      <c r="AG35" s="27">
        <v>4</v>
      </c>
      <c r="AH35" s="27" t="str">
        <f>Congress!A5</f>
        <v>Pat Fallon</v>
      </c>
      <c r="AI35" s="27">
        <v>2</v>
      </c>
      <c r="AJ35" s="27" t="str">
        <f>'State Senate'!A3</f>
        <v>Bob Hall</v>
      </c>
      <c r="AL35" s="38" t="str">
        <f>Congress!A35</f>
        <v>Filemon Vela</v>
      </c>
      <c r="AM35" s="38" t="s">
        <v>44</v>
      </c>
      <c r="AN35" s="45" t="s">
        <v>48</v>
      </c>
      <c r="AO35" s="38" t="str">
        <f t="shared" si="2"/>
        <v>Lois Kolkhorst, Juan Hinojosa, Judith Zaffirini, Eddie Lucio Jr</v>
      </c>
      <c r="AP35" s="39" t="str">
        <f>'State Senate'!A19</f>
        <v>Lois Kolkhorst</v>
      </c>
      <c r="AQ35" s="37" t="str">
        <f>'State Senate'!A21</f>
        <v>Juan Hinojosa</v>
      </c>
      <c r="AR35" s="37" t="str">
        <f>'State Senate'!A22</f>
        <v>Judith Zaffirini</v>
      </c>
      <c r="AS35" s="37" t="str">
        <f>'State Senate'!A28</f>
        <v>Eddie Lucio Jr</v>
      </c>
      <c r="AZ35" s="37" t="str">
        <f>BA35&amp;", "&amp;BB35&amp;", "&amp;BC35&amp;", "&amp;BD35&amp;", "&amp;BE35&amp;", "&amp;BF35&amp;", "&amp;BG35&amp;", "&amp;BH35&amp;", "&amp;BI35</f>
        <v>Ryan Guillen, Oscar Longoria, J. M. Lozano, Eddie Lucio III, Armando Martinez, Geanie Morrison, Sergio Muñoz, John Cyrier, Alex Dominguez</v>
      </c>
      <c r="BA35" s="37" t="str">
        <f>AD33</f>
        <v>Ryan Guillen</v>
      </c>
      <c r="BB35" s="37" t="str">
        <f>AD37</f>
        <v>Oscar Longoria</v>
      </c>
      <c r="BC35" s="37" t="str">
        <f>AD45</f>
        <v>J. M. Lozano</v>
      </c>
      <c r="BD35" s="37" t="str">
        <f>AD40</f>
        <v>Eddie Lucio III</v>
      </c>
      <c r="BE35" s="37" t="str">
        <f>AD41</f>
        <v>Armando Martinez</v>
      </c>
      <c r="BF35" s="37" t="str">
        <f>AD32</f>
        <v>Geanie Morrison</v>
      </c>
      <c r="BG35" s="37" t="str">
        <f>AD38</f>
        <v>Sergio Muñoz</v>
      </c>
      <c r="BH35" s="37" t="str">
        <f>AD19</f>
        <v>John Cyrier</v>
      </c>
      <c r="BI35" s="37" t="str">
        <f>AD39</f>
        <v>Alex Dominguez</v>
      </c>
    </row>
    <row r="36" spans="1:69" x14ac:dyDescent="0.3">
      <c r="A36" s="38">
        <v>35</v>
      </c>
      <c r="B36" s="38"/>
      <c r="C36" s="38">
        <v>14</v>
      </c>
      <c r="D36" s="38">
        <v>19</v>
      </c>
      <c r="E36" s="38">
        <v>21</v>
      </c>
      <c r="F36" s="38">
        <v>25</v>
      </c>
      <c r="G36" s="38">
        <v>26</v>
      </c>
      <c r="J36" s="36"/>
      <c r="K36" s="36"/>
      <c r="L36" s="38">
        <v>121</v>
      </c>
      <c r="M36" s="36">
        <v>123</v>
      </c>
      <c r="N36" s="36">
        <v>73</v>
      </c>
      <c r="O36" s="36">
        <v>119</v>
      </c>
      <c r="P36" s="36">
        <v>46</v>
      </c>
      <c r="Q36" s="36">
        <v>17</v>
      </c>
      <c r="R36" s="36">
        <v>120</v>
      </c>
      <c r="S36" s="36">
        <v>47</v>
      </c>
      <c r="T36" s="36">
        <v>49</v>
      </c>
      <c r="U36" s="36">
        <v>48</v>
      </c>
      <c r="V36" s="36">
        <v>50</v>
      </c>
      <c r="W36" s="36">
        <v>44</v>
      </c>
      <c r="X36" s="36">
        <v>125</v>
      </c>
      <c r="Y36" s="36">
        <v>116</v>
      </c>
      <c r="Z36" s="36">
        <v>118</v>
      </c>
      <c r="AA36" s="36">
        <v>51</v>
      </c>
      <c r="AB36" s="36">
        <v>45</v>
      </c>
      <c r="AD36" s="27" t="str">
        <f>'State House'!A35</f>
        <v>Abel Herrero</v>
      </c>
      <c r="AE36" s="27">
        <v>34</v>
      </c>
      <c r="AF36" s="47" t="s">
        <v>48</v>
      </c>
      <c r="AG36" s="27">
        <v>27</v>
      </c>
      <c r="AH36" s="27" t="str">
        <f>Congress!A28</f>
        <v>Michael Cloud</v>
      </c>
      <c r="AI36" s="27">
        <v>20</v>
      </c>
      <c r="AJ36" s="27" t="str">
        <f>'State Senate'!A21</f>
        <v>Juan Hinojosa</v>
      </c>
      <c r="AL36" s="38" t="str">
        <f>Congress!A36</f>
        <v>Lloyd Doggett</v>
      </c>
      <c r="AM36" s="38" t="s">
        <v>45</v>
      </c>
      <c r="AN36" s="45" t="s">
        <v>48</v>
      </c>
      <c r="AO36" s="38" t="str">
        <f>AP36 &amp; ", " &amp;AQ36&amp; ", " &amp;AR36&amp; ", " &amp;AS36&amp; ", " &amp;AT36</f>
        <v>Sarah Eckhardt, Roland Gutierrez, Judith Zaffirini, Donna Campbell, Jose Menendez</v>
      </c>
      <c r="AP36" s="39" t="str">
        <f>'State Senate'!A15</f>
        <v>Sarah Eckhardt</v>
      </c>
      <c r="AQ36" s="37" t="str">
        <f>'State Senate'!A20</f>
        <v>Roland Gutierrez</v>
      </c>
      <c r="AR36" s="37" t="str">
        <f>'State Senate'!A22</f>
        <v>Judith Zaffirini</v>
      </c>
      <c r="AS36" s="37" t="str">
        <f>'State Senate'!A26</f>
        <v>Donna Campbell</v>
      </c>
      <c r="AT36" s="37" t="str">
        <f>'State Senate'!A27</f>
        <v>Jose Menendez</v>
      </c>
      <c r="AZ36" s="37" t="str">
        <f>BA36&amp;", "&amp;BB36&amp;", "&amp;BC36&amp;", "&amp;BD36&amp;", "&amp;BE36&amp;", "&amp;BF36&amp;", "&amp;BG36&amp;", "&amp;BH36&amp;", "&amp;BI36&amp;", "&amp;BJ36&amp;", "&amp;BK36&amp;", "&amp;BL36&amp;", "&amp;BM36&amp;", "&amp;BN36&amp;", "&amp;BO36&amp;", "&amp;BP36&amp;", "&amp;BQ36</f>
        <v>Kyle Biedermann, Elizabeth Campos, Sheryl Cole, John Cyrier, Barbara Gervin-Hawkins, Vikki Goodwin, Gina Hinojosa, Donna Howard, Celia Israel, John Kuempel, Ray Lopez, Trey Martinez Fischer, Leo Pacheco, Eddie Rodriguez, Erin Zwiener, Steve Allison, Diego Bernal</v>
      </c>
      <c r="BA36" s="37" t="str">
        <f>AD75</f>
        <v>Kyle Biedermann</v>
      </c>
      <c r="BB36" s="37" t="str">
        <f>AD121</f>
        <v>Elizabeth Campos</v>
      </c>
      <c r="BC36" s="37" t="str">
        <f>AD48</f>
        <v>Sheryl Cole</v>
      </c>
      <c r="BD36" s="37" t="str">
        <f>AD19</f>
        <v>John Cyrier</v>
      </c>
      <c r="BE36" s="37" t="str">
        <f>AD122</f>
        <v>Barbara Gervin-Hawkins</v>
      </c>
      <c r="BF36" s="37" t="str">
        <f>AD49</f>
        <v>Vikki Goodwin</v>
      </c>
      <c r="BG36" s="37" t="str">
        <f>AD51</f>
        <v>Gina Hinojosa</v>
      </c>
      <c r="BH36" s="37" t="str">
        <f>AD50</f>
        <v>Donna Howard</v>
      </c>
      <c r="BI36" s="37" t="str">
        <f>AD52</f>
        <v>Celia Israel</v>
      </c>
      <c r="BJ36" s="37" t="str">
        <f>AD46</f>
        <v>John Kuempel</v>
      </c>
      <c r="BK36" s="37" t="str">
        <f>AD127</f>
        <v>Ray Lopez</v>
      </c>
      <c r="BL36" s="37" t="str">
        <f>AD118</f>
        <v>Trey Martinez Fischer</v>
      </c>
      <c r="BM36" s="37" t="str">
        <f>AD120</f>
        <v>Leo Pacheco</v>
      </c>
      <c r="BN36" s="37" t="str">
        <f>AD53</f>
        <v>Eddie Rodriguez</v>
      </c>
      <c r="BO36" s="37" t="str">
        <f>AD47</f>
        <v>Erin Zwiener</v>
      </c>
      <c r="BP36" s="37" t="str">
        <f>AD123</f>
        <v>Steve Allison</v>
      </c>
      <c r="BQ36" s="37" t="str">
        <f>AD125</f>
        <v>Diego Bernal</v>
      </c>
    </row>
    <row r="37" spans="1:69" x14ac:dyDescent="0.3">
      <c r="A37" s="38">
        <v>36</v>
      </c>
      <c r="B37" s="38"/>
      <c r="C37" s="36">
        <v>3</v>
      </c>
      <c r="D37" s="36">
        <v>4</v>
      </c>
      <c r="E37" s="36">
        <v>6</v>
      </c>
      <c r="F37" s="38">
        <v>11</v>
      </c>
      <c r="G37" s="38">
        <v>15</v>
      </c>
      <c r="J37" s="36"/>
      <c r="K37" s="36"/>
      <c r="L37" s="36">
        <v>18</v>
      </c>
      <c r="M37" s="36">
        <v>128</v>
      </c>
      <c r="N37" s="36">
        <v>142</v>
      </c>
      <c r="O37" s="36">
        <v>143</v>
      </c>
      <c r="P37" s="36">
        <v>23</v>
      </c>
      <c r="Q37" s="36">
        <v>145</v>
      </c>
      <c r="R37" s="36">
        <v>129</v>
      </c>
      <c r="S37" s="36">
        <v>144</v>
      </c>
      <c r="T37" s="36">
        <v>21</v>
      </c>
      <c r="U37" s="36">
        <v>19</v>
      </c>
      <c r="V37" s="36"/>
      <c r="W37" s="36"/>
      <c r="X37" s="36"/>
      <c r="Y37" s="36"/>
      <c r="Z37" s="36"/>
      <c r="AA37" s="36"/>
      <c r="AB37" s="36"/>
      <c r="AD37" s="27" t="str">
        <f>'State House'!A36</f>
        <v>Oscar Longoria</v>
      </c>
      <c r="AE37" s="27">
        <v>35</v>
      </c>
      <c r="AF37" s="47" t="s">
        <v>48</v>
      </c>
      <c r="AG37" s="27">
        <v>28</v>
      </c>
      <c r="AH37" s="27" t="str">
        <f>Congress!A29</f>
        <v>Henry Cuellar</v>
      </c>
      <c r="AI37" s="27">
        <v>20</v>
      </c>
      <c r="AJ37" s="27" t="str">
        <f>'State Senate'!A21</f>
        <v>Juan Hinojosa</v>
      </c>
      <c r="AL37" s="38" t="str">
        <f>Congress!A37</f>
        <v>Brian Babin</v>
      </c>
      <c r="AM37" s="38" t="s">
        <v>46</v>
      </c>
      <c r="AN37" s="41" t="s">
        <v>47</v>
      </c>
      <c r="AO37" s="38" t="str">
        <f>AP37 &amp; ", " &amp;AQ37&amp; ", " &amp;AR37&amp; ", " &amp;AS37&amp; ", " &amp;AT37&amp; ", " &amp;AU37</f>
        <v>Bob Hall, Robert Nichols, Brandon Creighton, Carol Alvarado, Larry Taylor, John Whitmire</v>
      </c>
      <c r="AP37" s="39" t="str">
        <f>'State Senate'!A3</f>
        <v>Bob Hall</v>
      </c>
      <c r="AQ37" s="37" t="str">
        <f>'State Senate'!A4</f>
        <v>Robert Nichols</v>
      </c>
      <c r="AR37" s="37" t="str">
        <f>'State Senate'!A5</f>
        <v>Brandon Creighton</v>
      </c>
      <c r="AS37" s="37" t="str">
        <f>'State Senate'!A7</f>
        <v>Carol Alvarado</v>
      </c>
      <c r="AT37" s="37" t="str">
        <f>'State Senate'!A12</f>
        <v>Larry Taylor</v>
      </c>
      <c r="AU37" s="37" t="str">
        <f>'State Senate'!A16</f>
        <v>John Whitmire</v>
      </c>
      <c r="AZ37" s="37" t="str">
        <f>BA37&amp;", "&amp;BB37&amp;", "&amp;BC37&amp;", "&amp;BD37&amp;", "&amp;BE37&amp;", "&amp;BF37&amp;", "&amp;BG37&amp;", "&amp;BH37&amp;", "&amp;BI37&amp;", "&amp;BJ37</f>
        <v>Harold Dutton Jr., Ana Hernandez, Mayes Middleton, Christina Morales, Dennis Paul, Mary Ann Perez, Dade Phelan, James White, Ernest Bailes, Briscoe Cain</v>
      </c>
      <c r="BA37" s="37" t="str">
        <f>AD144</f>
        <v>Harold Dutton Jr.</v>
      </c>
      <c r="BB37" s="37" t="str">
        <f>AD145</f>
        <v>Ana Hernandez</v>
      </c>
      <c r="BC37" s="37" t="str">
        <f>AD25</f>
        <v>Mayes Middleton</v>
      </c>
      <c r="BD37" s="37" t="str">
        <f>AD147</f>
        <v>Christina Morales</v>
      </c>
      <c r="BE37" s="37" t="str">
        <f>AD131</f>
        <v>Dennis Paul</v>
      </c>
      <c r="BF37" s="37" t="str">
        <f>AD146</f>
        <v>Mary Ann Perez</v>
      </c>
      <c r="BG37" s="37" t="str">
        <f>AD23</f>
        <v>Dade Phelan</v>
      </c>
      <c r="BH37" s="37" t="str">
        <f>AD21</f>
        <v>James White</v>
      </c>
      <c r="BI37" s="37" t="str">
        <f>AD20</f>
        <v>Ernest Bailes</v>
      </c>
      <c r="BJ37" s="37" t="str">
        <f>AD130</f>
        <v>Briscoe Cain</v>
      </c>
    </row>
    <row r="38" spans="1:69" x14ac:dyDescent="0.3">
      <c r="C38" s="48"/>
      <c r="D38" s="48"/>
      <c r="E38" s="48"/>
      <c r="F38" s="48"/>
      <c r="G38" s="48"/>
      <c r="H38" s="48"/>
      <c r="I38" s="48"/>
      <c r="J38" s="49"/>
      <c r="AD38" s="27" t="str">
        <f>'State House'!A37</f>
        <v>Sergio Muñoz</v>
      </c>
      <c r="AE38" s="27">
        <v>36</v>
      </c>
      <c r="AF38" s="47" t="s">
        <v>48</v>
      </c>
      <c r="AG38" s="27">
        <v>28</v>
      </c>
      <c r="AH38" s="27" t="str">
        <f>Congress!A29</f>
        <v>Henry Cuellar</v>
      </c>
      <c r="AI38" s="27">
        <v>20</v>
      </c>
      <c r="AJ38" s="27" t="str">
        <f>'State Senate'!A21</f>
        <v>Juan Hinojosa</v>
      </c>
      <c r="AZ38" s="37" t="str">
        <f t="shared" ref="AZ3:AZ66" si="4">BA38&amp;", "&amp;BB38</f>
        <v xml:space="preserve">, </v>
      </c>
    </row>
    <row r="39" spans="1:69" x14ac:dyDescent="0.3">
      <c r="AD39" s="27" t="str">
        <f>'State House'!A38</f>
        <v>Alex Dominguez</v>
      </c>
      <c r="AE39" s="27">
        <v>37</v>
      </c>
      <c r="AF39" s="47" t="s">
        <v>48</v>
      </c>
      <c r="AG39" s="27">
        <v>34</v>
      </c>
      <c r="AH39" s="27" t="str">
        <f>Congress!A35</f>
        <v>Filemon Vela</v>
      </c>
      <c r="AI39" s="27">
        <v>27</v>
      </c>
      <c r="AJ39" s="27" t="str">
        <f>'State Senate'!A28</f>
        <v>Eddie Lucio Jr</v>
      </c>
      <c r="AL39" s="35" t="s">
        <v>0</v>
      </c>
      <c r="AM39" s="35" t="s">
        <v>1</v>
      </c>
      <c r="AN39" s="35" t="s">
        <v>2</v>
      </c>
      <c r="AO39" s="35"/>
      <c r="AP39" s="35" t="s">
        <v>140</v>
      </c>
      <c r="AQ39" s="35"/>
      <c r="AR39" s="35"/>
      <c r="AS39" s="35"/>
      <c r="AT39" s="35"/>
      <c r="AU39" s="35"/>
      <c r="AV39" s="35"/>
      <c r="AW39" s="35"/>
      <c r="AZ39" s="37" t="str">
        <f t="shared" si="4"/>
        <v xml:space="preserve">, </v>
      </c>
    </row>
    <row r="40" spans="1:69" x14ac:dyDescent="0.3">
      <c r="AD40" s="27" t="str">
        <f>'State House'!A39</f>
        <v>Eddie Lucio III</v>
      </c>
      <c r="AE40" s="27">
        <v>38</v>
      </c>
      <c r="AF40" s="47" t="s">
        <v>48</v>
      </c>
      <c r="AG40" s="27">
        <v>34</v>
      </c>
      <c r="AH40" s="27" t="str">
        <f>Congress!A35</f>
        <v>Filemon Vela</v>
      </c>
      <c r="AI40" s="27">
        <v>27</v>
      </c>
      <c r="AJ40" s="27" t="str">
        <f>'State Senate'!A28</f>
        <v>Eddie Lucio Jr</v>
      </c>
      <c r="AL40" s="52" t="str">
        <f>'State Senate'!A2</f>
        <v>Bryan Hughes</v>
      </c>
      <c r="AM40" s="52" t="s">
        <v>11</v>
      </c>
      <c r="AN40" s="53" t="s">
        <v>47</v>
      </c>
      <c r="AO40" s="38" t="str">
        <f>AP40 &amp; ", " &amp;AQ40</f>
        <v>Louie Gohmert, Pat Fallon</v>
      </c>
      <c r="AP40" s="35" t="str">
        <f>AL2</f>
        <v>Louie Gohmert</v>
      </c>
      <c r="AQ40" s="35" t="str">
        <f>AL5</f>
        <v>Pat Fallon</v>
      </c>
      <c r="AR40" s="35"/>
      <c r="AS40" s="35"/>
      <c r="AT40" s="35"/>
      <c r="AU40" s="35"/>
      <c r="AV40" s="35"/>
      <c r="AW40" s="35"/>
      <c r="AX40" s="35"/>
      <c r="AZ40" s="37" t="str">
        <f t="shared" si="4"/>
        <v xml:space="preserve">, </v>
      </c>
    </row>
    <row r="41" spans="1:69" x14ac:dyDescent="0.3">
      <c r="AD41" s="27" t="str">
        <f>'State House'!A40</f>
        <v>Armando Martinez</v>
      </c>
      <c r="AE41" s="27">
        <v>39</v>
      </c>
      <c r="AF41" s="47" t="s">
        <v>48</v>
      </c>
      <c r="AG41" s="27">
        <v>15</v>
      </c>
      <c r="AH41" s="27" t="str">
        <f>Congress!A16</f>
        <v>Vicente Gonzalez</v>
      </c>
      <c r="AI41" s="27">
        <v>27</v>
      </c>
      <c r="AJ41" s="27" t="str">
        <f>'State Senate'!A28</f>
        <v>Eddie Lucio Jr</v>
      </c>
      <c r="AL41" s="52" t="str">
        <f>'State Senate'!A3</f>
        <v>Bob Hall</v>
      </c>
      <c r="AM41" s="52" t="s">
        <v>12</v>
      </c>
      <c r="AN41" s="53" t="s">
        <v>47</v>
      </c>
      <c r="AO41" s="38" t="str">
        <f>AP41 &amp; ", " &amp;AQ41 &amp; ", " &amp; AR41</f>
        <v>Lance Gooden, Eddie Johnson, Colin Allred</v>
      </c>
      <c r="AP41" s="35" t="str">
        <f>AL6</f>
        <v>Lance Gooden</v>
      </c>
      <c r="AQ41" s="35" t="str">
        <f>AL31</f>
        <v>Eddie Johnson</v>
      </c>
      <c r="AR41" s="35" t="str">
        <f>AL33</f>
        <v>Colin Allred</v>
      </c>
      <c r="AS41" s="35"/>
      <c r="AT41" s="35"/>
      <c r="AU41" s="35"/>
      <c r="AV41" s="35"/>
      <c r="AW41" s="35"/>
      <c r="AX41" s="35"/>
      <c r="AZ41" s="37" t="str">
        <f t="shared" si="4"/>
        <v xml:space="preserve">, </v>
      </c>
    </row>
    <row r="42" spans="1:69" x14ac:dyDescent="0.3">
      <c r="AD42" s="27" t="str">
        <f>'State House'!A41</f>
        <v>Terry Canales</v>
      </c>
      <c r="AE42" s="27">
        <v>40</v>
      </c>
      <c r="AF42" s="47" t="s">
        <v>48</v>
      </c>
      <c r="AG42" s="27">
        <v>15</v>
      </c>
      <c r="AH42" s="27" t="str">
        <f>Congress!A16</f>
        <v>Vicente Gonzalez</v>
      </c>
      <c r="AI42" s="27">
        <v>20</v>
      </c>
      <c r="AJ42" s="27" t="str">
        <f>'State Senate'!A21</f>
        <v>Juan Hinojosa</v>
      </c>
      <c r="AL42" s="52" t="str">
        <f>'State Senate'!A4</f>
        <v>Robert Nichols</v>
      </c>
      <c r="AM42" s="52" t="s">
        <v>13</v>
      </c>
      <c r="AN42" s="53" t="s">
        <v>47</v>
      </c>
      <c r="AO42" s="38" t="str">
        <f t="shared" ref="AO42:AO44" si="5">AP42 &amp; ", " &amp;AQ42 &amp; ", " &amp; AR42</f>
        <v>Louie Gohmert, Lance Gooden, Brian Babin</v>
      </c>
      <c r="AP42" s="35" t="str">
        <f>AL2</f>
        <v>Louie Gohmert</v>
      </c>
      <c r="AQ42" s="35" t="str">
        <f>AL6</f>
        <v>Lance Gooden</v>
      </c>
      <c r="AR42" s="35" t="str">
        <f>AL37</f>
        <v>Brian Babin</v>
      </c>
      <c r="AS42" s="35"/>
      <c r="AT42" s="35"/>
      <c r="AU42" s="35"/>
      <c r="AV42" s="35"/>
      <c r="AW42" s="35"/>
      <c r="AX42" s="35"/>
      <c r="AZ42" s="37" t="str">
        <f t="shared" si="4"/>
        <v xml:space="preserve">, </v>
      </c>
    </row>
    <row r="43" spans="1:69" x14ac:dyDescent="0.3">
      <c r="AD43" s="27" t="str">
        <f>'State House'!A42</f>
        <v>Robert Guerra</v>
      </c>
      <c r="AE43" s="27">
        <v>41</v>
      </c>
      <c r="AF43" s="47" t="s">
        <v>48</v>
      </c>
      <c r="AG43" s="27">
        <v>15</v>
      </c>
      <c r="AH43" s="27" t="str">
        <f>Congress!A16</f>
        <v>Vicente Gonzalez</v>
      </c>
      <c r="AI43" s="27">
        <v>20</v>
      </c>
      <c r="AJ43" s="27" t="str">
        <f>'State Senate'!A21</f>
        <v>Juan Hinojosa</v>
      </c>
      <c r="AL43" s="52" t="str">
        <f>'State Senate'!A5</f>
        <v>Brandon Creighton</v>
      </c>
      <c r="AM43" s="52" t="s">
        <v>14</v>
      </c>
      <c r="AN43" s="53" t="s">
        <v>47</v>
      </c>
      <c r="AO43" s="38" t="str">
        <f t="shared" si="5"/>
        <v>Dan Crenshaw, Randy Weber, Brian Babin</v>
      </c>
      <c r="AP43" s="35" t="str">
        <f>AL3</f>
        <v>Dan Crenshaw</v>
      </c>
      <c r="AQ43" s="35" t="str">
        <f>AL15</f>
        <v>Randy Weber</v>
      </c>
      <c r="AR43" s="35" t="str">
        <f>AL37</f>
        <v>Brian Babin</v>
      </c>
      <c r="AS43" s="35"/>
      <c r="AT43" s="35"/>
      <c r="AU43" s="35"/>
      <c r="AV43" s="35"/>
      <c r="AW43" s="35"/>
      <c r="AX43" s="35"/>
      <c r="AZ43" s="37" t="str">
        <f t="shared" si="4"/>
        <v xml:space="preserve">, </v>
      </c>
    </row>
    <row r="44" spans="1:69" x14ac:dyDescent="0.3">
      <c r="AD44" s="27" t="str">
        <f>'State House'!A43</f>
        <v>Richard Raymond</v>
      </c>
      <c r="AE44" s="27">
        <v>42</v>
      </c>
      <c r="AF44" s="47" t="s">
        <v>48</v>
      </c>
      <c r="AG44" s="27">
        <v>28</v>
      </c>
      <c r="AH44" s="27" t="str">
        <f>Congress!A29</f>
        <v>Henry Cuellar</v>
      </c>
      <c r="AI44" s="27">
        <v>21</v>
      </c>
      <c r="AJ44" s="27" t="str">
        <f>'State Senate'!A22</f>
        <v>Judith Zaffirini</v>
      </c>
      <c r="AL44" s="52" t="str">
        <f>'State Senate'!A6</f>
        <v>Charles Schwertner</v>
      </c>
      <c r="AM44" s="52" t="s">
        <v>15</v>
      </c>
      <c r="AN44" s="53" t="s">
        <v>47</v>
      </c>
      <c r="AO44" s="38" t="str">
        <f t="shared" si="5"/>
        <v>Kevin Brady, Pete Sessions, John Carter</v>
      </c>
      <c r="AP44" s="35" t="str">
        <f>AL9</f>
        <v>Kevin Brady</v>
      </c>
      <c r="AQ44" s="35" t="str">
        <f>AL18</f>
        <v>Pete Sessions</v>
      </c>
      <c r="AR44" s="35" t="str">
        <f>AL32</f>
        <v>John Carter</v>
      </c>
      <c r="AS44" s="35"/>
      <c r="AT44" s="35"/>
      <c r="AU44" s="35"/>
      <c r="AV44" s="35"/>
      <c r="AW44" s="35"/>
      <c r="AX44" s="35"/>
      <c r="AZ44" s="37" t="str">
        <f t="shared" si="4"/>
        <v xml:space="preserve">, </v>
      </c>
    </row>
    <row r="45" spans="1:69" x14ac:dyDescent="0.3">
      <c r="AD45" s="27" t="str">
        <f>'State House'!A44</f>
        <v>J. M. Lozano</v>
      </c>
      <c r="AE45" s="27">
        <v>43</v>
      </c>
      <c r="AF45" s="43" t="s">
        <v>47</v>
      </c>
      <c r="AG45" s="27">
        <v>27</v>
      </c>
      <c r="AH45" s="27" t="str">
        <f>Congress!A28</f>
        <v>Michael Cloud</v>
      </c>
      <c r="AI45" s="27">
        <v>21</v>
      </c>
      <c r="AJ45" s="27" t="str">
        <f>'State Senate'!A22</f>
        <v>Judith Zaffirini</v>
      </c>
      <c r="AL45" s="52" t="str">
        <f>'State Senate'!A7</f>
        <v>Carol Alvarado</v>
      </c>
      <c r="AM45" s="52" t="s">
        <v>16</v>
      </c>
      <c r="AN45" s="54" t="s">
        <v>48</v>
      </c>
      <c r="AO45" s="38" t="str">
        <f>AP45 &amp; ", " &amp;AQ45&amp; ", " &amp;AR45&amp; ", " &amp;AS45&amp; ", " &amp;AT45</f>
        <v>Al Green, Sheila Jackson Lee, Troy Nehls, Sylvia Garcia, Brian Babin</v>
      </c>
      <c r="AP45" s="35" t="str">
        <f>AL10</f>
        <v>Al Green</v>
      </c>
      <c r="AQ45" s="35" t="str">
        <f>AL19</f>
        <v>Sheila Jackson Lee</v>
      </c>
      <c r="AR45" s="35" t="str">
        <f>AL23</f>
        <v>Troy Nehls</v>
      </c>
      <c r="AS45" s="35" t="str">
        <f>AL30</f>
        <v>Sylvia Garcia</v>
      </c>
      <c r="AT45" s="35" t="str">
        <f>AL37</f>
        <v>Brian Babin</v>
      </c>
      <c r="AU45" s="35"/>
      <c r="AV45" s="35"/>
      <c r="AW45" s="35"/>
      <c r="AX45" s="35"/>
      <c r="AZ45" s="37" t="str">
        <f t="shared" si="4"/>
        <v xml:space="preserve">, </v>
      </c>
    </row>
    <row r="46" spans="1:69" x14ac:dyDescent="0.3">
      <c r="AD46" s="27" t="str">
        <f>'State House'!A45</f>
        <v>John Kuempel</v>
      </c>
      <c r="AE46" s="27">
        <v>44</v>
      </c>
      <c r="AF46" s="43" t="s">
        <v>47</v>
      </c>
      <c r="AG46" s="27">
        <v>15</v>
      </c>
      <c r="AH46" s="27" t="str">
        <f>Congress!A16</f>
        <v>Vicente Gonzalez</v>
      </c>
      <c r="AI46" s="27">
        <v>21</v>
      </c>
      <c r="AJ46" s="27" t="str">
        <f>'State Senate'!A22</f>
        <v>Judith Zaffirini</v>
      </c>
      <c r="AL46" s="52" t="str">
        <f>'State Senate'!A8</f>
        <v>Paul Bettencourt</v>
      </c>
      <c r="AM46" s="52" t="s">
        <v>17</v>
      </c>
      <c r="AN46" s="53" t="s">
        <v>47</v>
      </c>
      <c r="AO46" s="38" t="str">
        <f>AP46 &amp; ", " &amp;AQ46&amp; ", " &amp;AR46&amp; ", " &amp;AS46&amp; ", " &amp;AT46</f>
        <v>Lizzie Fletcher, Dan Crenshaw, Kevin Brady, Michael McCaul, Sheila Jackson Lee</v>
      </c>
      <c r="AP46" s="35" t="str">
        <f>AL8</f>
        <v>Lizzie Fletcher</v>
      </c>
      <c r="AQ46" s="35" t="str">
        <f>AL3</f>
        <v>Dan Crenshaw</v>
      </c>
      <c r="AR46" s="35" t="str">
        <f>AL9</f>
        <v>Kevin Brady</v>
      </c>
      <c r="AS46" s="35" t="str">
        <f>AL11</f>
        <v>Michael McCaul</v>
      </c>
      <c r="AT46" s="35" t="str">
        <f>AL19</f>
        <v>Sheila Jackson Lee</v>
      </c>
      <c r="AU46" s="35"/>
      <c r="AV46" s="35"/>
      <c r="AW46" s="35"/>
      <c r="AX46" s="35"/>
      <c r="AZ46" s="37" t="str">
        <f t="shared" si="4"/>
        <v xml:space="preserve">, </v>
      </c>
    </row>
    <row r="47" spans="1:69" x14ac:dyDescent="0.3">
      <c r="AD47" s="27" t="str">
        <f>'State House'!A46</f>
        <v>Erin Zwiener</v>
      </c>
      <c r="AE47" s="27">
        <v>45</v>
      </c>
      <c r="AF47" s="47" t="s">
        <v>48</v>
      </c>
      <c r="AG47" s="27">
        <v>35</v>
      </c>
      <c r="AH47" s="27" t="str">
        <f>Congress!A36</f>
        <v>Lloyd Doggett</v>
      </c>
      <c r="AI47" s="27">
        <v>25</v>
      </c>
      <c r="AJ47" s="27" t="str">
        <f>'State Senate'!A26</f>
        <v>Donna Campbell</v>
      </c>
      <c r="AL47" s="52" t="str">
        <f>'State Senate'!A9</f>
        <v>Angela Paxton</v>
      </c>
      <c r="AM47" s="52" t="s">
        <v>18</v>
      </c>
      <c r="AN47" s="53" t="s">
        <v>47</v>
      </c>
      <c r="AO47" s="38" t="str">
        <f t="shared" ref="AO42:AO47" si="6">AP47 &amp; ", " &amp;AQ47</f>
        <v>Van Taylor, Colin Allred</v>
      </c>
      <c r="AP47" s="35" t="str">
        <f>AL4</f>
        <v>Van Taylor</v>
      </c>
      <c r="AQ47" s="35" t="str">
        <f>AL33</f>
        <v>Colin Allred</v>
      </c>
      <c r="AR47" s="35"/>
      <c r="AS47" s="35"/>
      <c r="AT47" s="35"/>
      <c r="AU47" s="35"/>
      <c r="AV47" s="35"/>
      <c r="AW47" s="35"/>
      <c r="AX47" s="35"/>
      <c r="AZ47" s="37" t="str">
        <f t="shared" si="4"/>
        <v xml:space="preserve">, </v>
      </c>
    </row>
    <row r="48" spans="1:69" x14ac:dyDescent="0.3">
      <c r="AD48" s="27" t="str">
        <f>'State House'!A47</f>
        <v>Sheryl Cole</v>
      </c>
      <c r="AE48" s="27">
        <v>46</v>
      </c>
      <c r="AF48" s="47" t="s">
        <v>48</v>
      </c>
      <c r="AG48" s="27">
        <v>25</v>
      </c>
      <c r="AH48" s="27" t="str">
        <f>Congress!A26</f>
        <v>Roger Williams</v>
      </c>
      <c r="AI48" s="27">
        <v>25</v>
      </c>
      <c r="AJ48" s="27" t="str">
        <f>'State Senate'!A26</f>
        <v>Donna Campbell</v>
      </c>
      <c r="AL48" s="52" t="str">
        <f>'State Senate'!A10</f>
        <v>Kelly Hancock</v>
      </c>
      <c r="AM48" s="52" t="s">
        <v>19</v>
      </c>
      <c r="AN48" s="53" t="s">
        <v>47</v>
      </c>
      <c r="AO48" s="38" t="str">
        <f>AP48 &amp; ", " &amp;AQ48&amp; ", " &amp;AR48&amp; ", " &amp;AS48&amp; ", " &amp;AT48&amp; ", " &amp;AU48</f>
        <v>Vacant, Kay Granger, Beth Van Duyne, Michael Burgess, Eddie Johnson, Marc Veasey</v>
      </c>
      <c r="AP48" s="35" t="str">
        <f>AL7</f>
        <v>Vacant</v>
      </c>
      <c r="AQ48" s="35" t="str">
        <f>AL13</f>
        <v>Kay Granger</v>
      </c>
      <c r="AR48" s="35" t="str">
        <f>AL25</f>
        <v>Beth Van Duyne</v>
      </c>
      <c r="AS48" s="35" t="str">
        <f>AL27</f>
        <v>Michael Burgess</v>
      </c>
      <c r="AT48" s="35" t="str">
        <f>AL31</f>
        <v>Eddie Johnson</v>
      </c>
      <c r="AU48" s="35" t="str">
        <f>AL34</f>
        <v>Marc Veasey</v>
      </c>
      <c r="AV48" s="35"/>
      <c r="AW48" s="35"/>
      <c r="AX48" s="35"/>
      <c r="AZ48" s="37" t="str">
        <f t="shared" si="4"/>
        <v xml:space="preserve">, </v>
      </c>
    </row>
    <row r="49" spans="30:52" x14ac:dyDescent="0.3">
      <c r="AD49" s="27" t="str">
        <f>'State House'!A48</f>
        <v>Vikki Goodwin</v>
      </c>
      <c r="AE49" s="27">
        <v>47</v>
      </c>
      <c r="AF49" s="47" t="s">
        <v>48</v>
      </c>
      <c r="AG49" s="27">
        <v>25</v>
      </c>
      <c r="AH49" s="27" t="str">
        <f>Congress!A26</f>
        <v>Roger Williams</v>
      </c>
      <c r="AI49" s="27">
        <v>24</v>
      </c>
      <c r="AJ49" s="27" t="str">
        <f>'State Senate'!A25</f>
        <v>Dawn Buckingham</v>
      </c>
      <c r="AL49" s="52" t="str">
        <f>'State Senate'!A11</f>
        <v>Beverly Powell</v>
      </c>
      <c r="AM49" s="52" t="s">
        <v>20</v>
      </c>
      <c r="AN49" s="54" t="s">
        <v>48</v>
      </c>
      <c r="AO49" s="38" t="str">
        <f>AP49 &amp; ", " &amp;AQ49&amp; ", " &amp;AR49&amp; ", " &amp;AS49&amp; ", " &amp;AT49</f>
        <v>Vacant, Kay Granger, Van Duyne, Williams, Veasey</v>
      </c>
      <c r="AP49" s="35" t="str">
        <f>AL7</f>
        <v>Vacant</v>
      </c>
      <c r="AQ49" s="35" t="str">
        <f>AL13</f>
        <v>Kay Granger</v>
      </c>
      <c r="AR49" s="35" t="s">
        <v>141</v>
      </c>
      <c r="AS49" s="35" t="s">
        <v>143</v>
      </c>
      <c r="AT49" s="35" t="s">
        <v>142</v>
      </c>
      <c r="AU49" s="35"/>
      <c r="AV49" s="35"/>
      <c r="AW49" s="35"/>
      <c r="AX49" s="35"/>
      <c r="AZ49" s="37" t="str">
        <f t="shared" si="4"/>
        <v xml:space="preserve">, </v>
      </c>
    </row>
    <row r="50" spans="30:52" x14ac:dyDescent="0.3">
      <c r="AD50" s="27" t="str">
        <f>'State House'!A49</f>
        <v>Donna Howard</v>
      </c>
      <c r="AE50" s="27">
        <v>48</v>
      </c>
      <c r="AF50" s="47" t="s">
        <v>48</v>
      </c>
      <c r="AG50" s="27">
        <v>25</v>
      </c>
      <c r="AH50" s="27" t="str">
        <f>Congress!A26</f>
        <v>Roger Williams</v>
      </c>
      <c r="AI50" s="27">
        <v>21</v>
      </c>
      <c r="AJ50" s="27" t="str">
        <f>'State Senate'!A22</f>
        <v>Judith Zaffirini</v>
      </c>
      <c r="AL50" s="52" t="str">
        <f>'State Senate'!A12</f>
        <v>Larry Taylor</v>
      </c>
      <c r="AM50" s="52" t="s">
        <v>21</v>
      </c>
      <c r="AN50" s="53" t="s">
        <v>47</v>
      </c>
      <c r="AO50" s="38" t="str">
        <f>AP50 &amp; ", " &amp;AQ50&amp; ", " &amp;AR50</f>
        <v>Randy Weber, Troy Nehls, Brian Babin</v>
      </c>
      <c r="AP50" s="35" t="str">
        <f>AL15</f>
        <v>Randy Weber</v>
      </c>
      <c r="AQ50" s="35" t="str">
        <f>AL23</f>
        <v>Troy Nehls</v>
      </c>
      <c r="AR50" s="35" t="str">
        <f>AL37</f>
        <v>Brian Babin</v>
      </c>
      <c r="AS50" s="35"/>
      <c r="AT50" s="35"/>
      <c r="AU50" s="35"/>
      <c r="AV50" s="35"/>
      <c r="AW50" s="35"/>
      <c r="AX50" s="35"/>
      <c r="AZ50" s="37" t="str">
        <f t="shared" si="4"/>
        <v xml:space="preserve">, </v>
      </c>
    </row>
    <row r="51" spans="30:52" x14ac:dyDescent="0.3">
      <c r="AD51" s="27" t="str">
        <f>'State House'!A50</f>
        <v>Gina Hinojosa</v>
      </c>
      <c r="AE51" s="27">
        <v>49</v>
      </c>
      <c r="AF51" s="47" t="s">
        <v>48</v>
      </c>
      <c r="AG51" s="27">
        <v>10</v>
      </c>
      <c r="AH51" s="27" t="str">
        <f>Congress!A11</f>
        <v>Michael McCaul</v>
      </c>
      <c r="AI51" s="27">
        <v>21</v>
      </c>
      <c r="AJ51" s="27" t="str">
        <f>'State Senate'!A22</f>
        <v>Judith Zaffirini</v>
      </c>
      <c r="AL51" s="52" t="str">
        <f>'State Senate'!A13</f>
        <v>Jane Nelson</v>
      </c>
      <c r="AM51" s="52" t="s">
        <v>22</v>
      </c>
      <c r="AN51" s="53" t="s">
        <v>47</v>
      </c>
      <c r="AO51" s="38" t="str">
        <f>AP51 &amp; ", " &amp;AQ51&amp; ", " &amp;AR51</f>
        <v>Kay Granger, Beth Van Duyne, Michael Burgess</v>
      </c>
      <c r="AP51" s="35" t="str">
        <f>AL13</f>
        <v>Kay Granger</v>
      </c>
      <c r="AQ51" s="35" t="str">
        <f>AL25</f>
        <v>Beth Van Duyne</v>
      </c>
      <c r="AR51" s="35" t="str">
        <f>AL27</f>
        <v>Michael Burgess</v>
      </c>
      <c r="AS51" s="35"/>
      <c r="AT51" s="35"/>
      <c r="AU51" s="35"/>
      <c r="AV51" s="35"/>
      <c r="AW51" s="35"/>
      <c r="AX51" s="35"/>
      <c r="AZ51" s="37" t="str">
        <f t="shared" si="4"/>
        <v xml:space="preserve">, </v>
      </c>
    </row>
    <row r="52" spans="30:52" x14ac:dyDescent="0.3">
      <c r="AD52" s="27" t="str">
        <f>'State House'!A51</f>
        <v>Celia Israel</v>
      </c>
      <c r="AE52" s="27">
        <v>50</v>
      </c>
      <c r="AF52" s="47" t="s">
        <v>48</v>
      </c>
      <c r="AG52" s="27">
        <v>17</v>
      </c>
      <c r="AH52" s="27" t="str">
        <f>Congress!A18</f>
        <v>Pete Sessions</v>
      </c>
      <c r="AI52" s="27"/>
      <c r="AJ52" s="27"/>
      <c r="AL52" s="52" t="str">
        <f>'State Senate'!A14</f>
        <v>Borris Miles</v>
      </c>
      <c r="AM52" s="52" t="s">
        <v>23</v>
      </c>
      <c r="AN52" s="54" t="s">
        <v>48</v>
      </c>
      <c r="AO52" s="38" t="str">
        <f>AP52 &amp; ", " &amp;AQ52&amp; ", " &amp;AR52&amp; ", " &amp;AS52&amp; ", " &amp;AT52</f>
        <v>Dan Crenshaw, Lizzie Fletcher, Al Green, Ronny Jackson, Troy Nehls</v>
      </c>
      <c r="AP52" s="35" t="str">
        <f>AL3</f>
        <v>Dan Crenshaw</v>
      </c>
      <c r="AQ52" s="35" t="str">
        <f>AL8</f>
        <v>Lizzie Fletcher</v>
      </c>
      <c r="AR52" s="35" t="str">
        <f>AL10</f>
        <v>Al Green</v>
      </c>
      <c r="AS52" s="35" t="str">
        <f>AL14</f>
        <v>Ronny Jackson</v>
      </c>
      <c r="AT52" s="35" t="str">
        <f>AL23</f>
        <v>Troy Nehls</v>
      </c>
      <c r="AU52" s="35"/>
      <c r="AV52" s="35"/>
      <c r="AW52" s="35"/>
      <c r="AX52" s="35"/>
      <c r="AZ52" s="37" t="str">
        <f t="shared" si="4"/>
        <v xml:space="preserve">, </v>
      </c>
    </row>
    <row r="53" spans="30:52" x14ac:dyDescent="0.3">
      <c r="AD53" s="27" t="str">
        <f>'State House'!A52</f>
        <v>Eddie Rodriguez</v>
      </c>
      <c r="AE53" s="27">
        <v>51</v>
      </c>
      <c r="AF53" s="47" t="s">
        <v>48</v>
      </c>
      <c r="AG53" s="27">
        <v>35</v>
      </c>
      <c r="AH53" s="27" t="str">
        <f>Congress!A36</f>
        <v>Lloyd Doggett</v>
      </c>
      <c r="AI53" s="27">
        <v>21</v>
      </c>
      <c r="AJ53" s="27" t="str">
        <f>'State Senate'!A22</f>
        <v>Judith Zaffirini</v>
      </c>
      <c r="AL53" s="52" t="str">
        <f>'State Senate'!A15</f>
        <v>Sarah Eckhardt</v>
      </c>
      <c r="AM53" s="52" t="s">
        <v>24</v>
      </c>
      <c r="AN53" s="54" t="s">
        <v>48</v>
      </c>
      <c r="AO53" s="38" t="str">
        <f>AP53 &amp; ", " &amp;AQ53&amp; ", " &amp;AR53&amp; ", " &amp;AS53&amp; ", " &amp;AT53&amp; ", " &amp;AU53</f>
        <v>Michael McCaul, Pete Sessions, Chip Roy, Roger Williams, Michael Cloud, Lloyd Doggett</v>
      </c>
      <c r="AP53" s="35" t="str">
        <f>AL11</f>
        <v>Michael McCaul</v>
      </c>
      <c r="AQ53" s="35" t="str">
        <f>AL18</f>
        <v>Pete Sessions</v>
      </c>
      <c r="AR53" s="35" t="str">
        <f>AL22</f>
        <v>Chip Roy</v>
      </c>
      <c r="AS53" s="35" t="str">
        <f>AL26</f>
        <v>Roger Williams</v>
      </c>
      <c r="AT53" s="35" t="str">
        <f>AL28</f>
        <v>Michael Cloud</v>
      </c>
      <c r="AU53" s="35" t="str">
        <f>AL36</f>
        <v>Lloyd Doggett</v>
      </c>
      <c r="AV53" s="35"/>
      <c r="AW53" s="35"/>
      <c r="AX53" s="35"/>
      <c r="AZ53" s="37" t="str">
        <f t="shared" si="4"/>
        <v xml:space="preserve">, </v>
      </c>
    </row>
    <row r="54" spans="30:52" x14ac:dyDescent="0.3">
      <c r="AD54" s="27" t="str">
        <f>'State House'!A53</f>
        <v>James Talarico</v>
      </c>
      <c r="AE54" s="27">
        <v>52</v>
      </c>
      <c r="AF54" s="47" t="s">
        <v>48</v>
      </c>
      <c r="AG54" s="27">
        <v>31</v>
      </c>
      <c r="AH54" s="27" t="str">
        <f>Congress!A32</f>
        <v>John Carter</v>
      </c>
      <c r="AI54" s="27">
        <v>5</v>
      </c>
      <c r="AJ54" s="27" t="str">
        <f>'State Senate'!A6</f>
        <v>Charles Schwertner</v>
      </c>
      <c r="AL54" s="52" t="str">
        <f>'State Senate'!A16</f>
        <v>John Whitmire</v>
      </c>
      <c r="AM54" s="52" t="s">
        <v>25</v>
      </c>
      <c r="AN54" s="54" t="s">
        <v>48</v>
      </c>
      <c r="AO54" s="38" t="str">
        <f>AP54 &amp; ", " &amp;AQ54&amp; ", " &amp;AR54&amp; ", " &amp;AS54</f>
        <v>Dan Crenshaw, Sheila Jackson Lee, Sylvia Garcia, Brian Babin</v>
      </c>
      <c r="AP54" s="35" t="str">
        <f>AL3</f>
        <v>Dan Crenshaw</v>
      </c>
      <c r="AQ54" s="35" t="str">
        <f>AL19</f>
        <v>Sheila Jackson Lee</v>
      </c>
      <c r="AR54" s="35" t="str">
        <f>AL30</f>
        <v>Sylvia Garcia</v>
      </c>
      <c r="AS54" s="35" t="str">
        <f>AL37</f>
        <v>Brian Babin</v>
      </c>
      <c r="AT54" s="35"/>
      <c r="AU54" s="35"/>
      <c r="AV54" s="35"/>
      <c r="AW54" s="35"/>
      <c r="AX54" s="35"/>
      <c r="AZ54" s="37" t="str">
        <f t="shared" si="4"/>
        <v xml:space="preserve">, </v>
      </c>
    </row>
    <row r="55" spans="30:52" x14ac:dyDescent="0.3">
      <c r="AD55" s="27" t="str">
        <f>'State House'!A54</f>
        <v>Andrew Murr</v>
      </c>
      <c r="AE55" s="27">
        <v>53</v>
      </c>
      <c r="AF55" s="43" t="s">
        <v>47</v>
      </c>
      <c r="AG55" s="27">
        <v>21</v>
      </c>
      <c r="AH55" s="27" t="str">
        <f>Congress!A22</f>
        <v>Chip Roy</v>
      </c>
      <c r="AI55" s="27">
        <v>24</v>
      </c>
      <c r="AJ55" s="27" t="str">
        <f>'State Senate'!A25</f>
        <v>Dawn Buckingham</v>
      </c>
      <c r="AL55" s="52" t="str">
        <f>'State Senate'!A17</f>
        <v>Nathan Johnson</v>
      </c>
      <c r="AM55" s="52" t="s">
        <v>26</v>
      </c>
      <c r="AN55" s="54" t="s">
        <v>48</v>
      </c>
      <c r="AO55" s="38" t="str">
        <f>AP55 &amp; ", " &amp;AQ55&amp; ", " &amp;AR55&amp; ", " &amp;AS55&amp; ", " &amp;AT55&amp; ", " &amp;AU55</f>
        <v>Lance Gooden, Beth Van Duyne, Michael Burgess, Eddie Johnson, Colin Allred, Marc Veasey</v>
      </c>
      <c r="AP55" s="35" t="str">
        <f>AL6</f>
        <v>Lance Gooden</v>
      </c>
      <c r="AQ55" s="35" t="str">
        <f>AL25</f>
        <v>Beth Van Duyne</v>
      </c>
      <c r="AR55" s="35" t="str">
        <f>AL27</f>
        <v>Michael Burgess</v>
      </c>
      <c r="AS55" s="35" t="str">
        <f>AL31</f>
        <v>Eddie Johnson</v>
      </c>
      <c r="AT55" s="35" t="str">
        <f>AL33</f>
        <v>Colin Allred</v>
      </c>
      <c r="AU55" s="35" t="str">
        <f>AL34</f>
        <v>Marc Veasey</v>
      </c>
      <c r="AV55" s="35"/>
      <c r="AW55" s="35"/>
      <c r="AX55" s="35"/>
      <c r="AZ55" s="37" t="str">
        <f t="shared" si="4"/>
        <v xml:space="preserve">, </v>
      </c>
    </row>
    <row r="56" spans="30:52" x14ac:dyDescent="0.3">
      <c r="AD56" s="27" t="str">
        <f>'State House'!A55</f>
        <v>Brad Buckley</v>
      </c>
      <c r="AE56" s="27">
        <v>54</v>
      </c>
      <c r="AF56" s="43" t="s">
        <v>47</v>
      </c>
      <c r="AG56" s="27">
        <v>31</v>
      </c>
      <c r="AH56" s="27" t="str">
        <f>Congress!A32</f>
        <v>John Carter</v>
      </c>
      <c r="AI56" s="27">
        <v>24</v>
      </c>
      <c r="AJ56" s="27" t="str">
        <f>'State Senate'!A25</f>
        <v>Dawn Buckingham</v>
      </c>
      <c r="AL56" s="52" t="str">
        <f>'State Senate'!A18</f>
        <v>Joan Huffman</v>
      </c>
      <c r="AM56" s="52" t="s">
        <v>27</v>
      </c>
      <c r="AN56" s="53" t="s">
        <v>47</v>
      </c>
      <c r="AO56" s="38" t="str">
        <f>AP56 &amp; ", " &amp;AQ56&amp; ", " &amp;AR56&amp; ", " &amp;AS56&amp; ", " &amp;AT56&amp; ", " &amp;AU56</f>
        <v>Dan Crenshaw, Lizzie Fletcher, Al Green, Michael McCaul, Randy Weber, Troy Nehls</v>
      </c>
      <c r="AP56" s="35" t="str">
        <f>AL3</f>
        <v>Dan Crenshaw</v>
      </c>
      <c r="AQ56" s="35" t="str">
        <f>AL8</f>
        <v>Lizzie Fletcher</v>
      </c>
      <c r="AR56" s="35" t="str">
        <f>AL10</f>
        <v>Al Green</v>
      </c>
      <c r="AS56" s="35" t="str">
        <f>AL11</f>
        <v>Michael McCaul</v>
      </c>
      <c r="AT56" s="35" t="str">
        <f>AL15</f>
        <v>Randy Weber</v>
      </c>
      <c r="AU56" s="35" t="str">
        <f>AL23</f>
        <v>Troy Nehls</v>
      </c>
      <c r="AV56" s="35"/>
      <c r="AW56" s="35"/>
      <c r="AX56" s="35"/>
      <c r="AZ56" s="37" t="str">
        <f t="shared" si="4"/>
        <v xml:space="preserve">, </v>
      </c>
    </row>
    <row r="57" spans="30:52" x14ac:dyDescent="0.3">
      <c r="AD57" s="27" t="str">
        <f>'State House'!A56</f>
        <v>Hugh Shine</v>
      </c>
      <c r="AE57" s="27">
        <v>55</v>
      </c>
      <c r="AF57" s="43" t="s">
        <v>47</v>
      </c>
      <c r="AG57" s="27">
        <v>31</v>
      </c>
      <c r="AH57" s="27" t="str">
        <f>Congress!A32</f>
        <v>John Carter</v>
      </c>
      <c r="AI57" s="27">
        <v>24</v>
      </c>
      <c r="AJ57" s="27" t="str">
        <f>'State Senate'!A25</f>
        <v>Dawn Buckingham</v>
      </c>
      <c r="AL57" s="52" t="str">
        <f>'State Senate'!A19</f>
        <v>Lois Kolkhorst</v>
      </c>
      <c r="AM57" s="52" t="s">
        <v>28</v>
      </c>
      <c r="AN57" s="53" t="s">
        <v>47</v>
      </c>
      <c r="AO57" s="38" t="str">
        <f>AP57 &amp; ", " &amp;AQ57&amp; ", " &amp;AR57&amp; ", " &amp;AS57&amp; ", " &amp;AT57</f>
        <v>Michael McCaul, Pete Sessions, Troy Nehls, Michael Cloud, Filemon Vela</v>
      </c>
      <c r="AP57" s="35" t="str">
        <f>AL11</f>
        <v>Michael McCaul</v>
      </c>
      <c r="AQ57" s="35" t="str">
        <f>AL18</f>
        <v>Pete Sessions</v>
      </c>
      <c r="AR57" s="35" t="str">
        <f>AL23</f>
        <v>Troy Nehls</v>
      </c>
      <c r="AS57" s="35" t="str">
        <f>AL28</f>
        <v>Michael Cloud</v>
      </c>
      <c r="AT57" s="35" t="str">
        <f>AL35</f>
        <v>Filemon Vela</v>
      </c>
      <c r="AU57" s="35"/>
      <c r="AV57" s="35"/>
      <c r="AW57" s="35"/>
      <c r="AX57" s="35"/>
      <c r="AZ57" s="37" t="str">
        <f t="shared" si="4"/>
        <v xml:space="preserve">, </v>
      </c>
    </row>
    <row r="58" spans="30:52" x14ac:dyDescent="0.3">
      <c r="AD58" s="27" t="str">
        <f>'State House'!A57</f>
        <v>Charles Anderson</v>
      </c>
      <c r="AE58" s="27">
        <v>56</v>
      </c>
      <c r="AF58" s="43" t="s">
        <v>47</v>
      </c>
      <c r="AG58" s="27">
        <v>17</v>
      </c>
      <c r="AH58" s="27" t="str">
        <f>Congress!A18</f>
        <v>Pete Sessions</v>
      </c>
      <c r="AI58" s="27">
        <v>22</v>
      </c>
      <c r="AJ58" s="27" t="str">
        <f>'State Senate'!A23</f>
        <v>Brian Birdwell</v>
      </c>
      <c r="AL58" s="52" t="str">
        <f>'State Senate'!A20</f>
        <v>Roland Gutierrez</v>
      </c>
      <c r="AM58" s="52" t="s">
        <v>29</v>
      </c>
      <c r="AN58" s="54" t="s">
        <v>48</v>
      </c>
      <c r="AO58" s="38" t="str">
        <f t="shared" ref="AO58:AO59" si="7">AP58 &amp; ", " &amp;AQ58&amp; ", " &amp;AR58&amp; ", " &amp;AS58&amp; ", " &amp;AT58</f>
        <v>Joaquin Castro, Chip Roy, Ernest Gonzales, Henry Cuellar, Lloyd Doggett</v>
      </c>
      <c r="AP58" s="35" t="str">
        <f>AL21</f>
        <v>Joaquin Castro</v>
      </c>
      <c r="AQ58" s="35" t="str">
        <f>AL22</f>
        <v>Chip Roy</v>
      </c>
      <c r="AR58" s="35" t="str">
        <f>AL24</f>
        <v>Ernest Gonzales</v>
      </c>
      <c r="AS58" s="35" t="str">
        <f>AL29</f>
        <v>Henry Cuellar</v>
      </c>
      <c r="AT58" s="35" t="str">
        <f>AL36</f>
        <v>Lloyd Doggett</v>
      </c>
      <c r="AU58" s="35"/>
      <c r="AV58" s="35"/>
      <c r="AW58" s="35"/>
      <c r="AX58" s="35"/>
      <c r="AZ58" s="37" t="str">
        <f t="shared" si="4"/>
        <v xml:space="preserve">, </v>
      </c>
    </row>
    <row r="59" spans="30:52" x14ac:dyDescent="0.3">
      <c r="AD59" s="27" t="str">
        <f>'State House'!A58</f>
        <v>Trent Ashby</v>
      </c>
      <c r="AE59" s="27">
        <v>57</v>
      </c>
      <c r="AF59" s="43" t="s">
        <v>47</v>
      </c>
      <c r="AG59" s="27">
        <v>1</v>
      </c>
      <c r="AH59" s="27" t="str">
        <f>Congress!A2</f>
        <v>Louie Gohmert</v>
      </c>
      <c r="AI59" s="27">
        <v>3</v>
      </c>
      <c r="AJ59" s="27" t="str">
        <f>'State Senate'!A4</f>
        <v>Robert Nichols</v>
      </c>
      <c r="AL59" s="52" t="str">
        <f>'State Senate'!A21</f>
        <v>Juan Hinojosa</v>
      </c>
      <c r="AM59" s="52" t="s">
        <v>30</v>
      </c>
      <c r="AN59" s="54" t="s">
        <v>48</v>
      </c>
      <c r="AO59" s="38" t="str">
        <f>AP59 &amp; ", " &amp;AQ59&amp; ", " &amp;AR59&amp; ", " &amp;AS59</f>
        <v>Vicente Gonzalez, Michael Cloud, Henry Cuellar, Filemon Vela</v>
      </c>
      <c r="AP59" s="35" t="str">
        <f>AL16</f>
        <v>Vicente Gonzalez</v>
      </c>
      <c r="AQ59" s="35" t="str">
        <f>AL28</f>
        <v>Michael Cloud</v>
      </c>
      <c r="AR59" s="35" t="str">
        <f>AL29</f>
        <v>Henry Cuellar</v>
      </c>
      <c r="AS59" s="35" t="str">
        <f>AL35</f>
        <v>Filemon Vela</v>
      </c>
      <c r="AT59" s="35"/>
      <c r="AU59" s="35"/>
      <c r="AV59" s="35"/>
      <c r="AW59" s="35"/>
      <c r="AX59" s="35"/>
      <c r="AZ59" s="37" t="str">
        <f t="shared" si="4"/>
        <v xml:space="preserve">, </v>
      </c>
    </row>
    <row r="60" spans="30:52" x14ac:dyDescent="0.3">
      <c r="AD60" s="27" t="str">
        <f>'State House'!A59</f>
        <v>DeWayne Burns</v>
      </c>
      <c r="AE60" s="27">
        <v>58</v>
      </c>
      <c r="AF60" s="43" t="s">
        <v>47</v>
      </c>
      <c r="AG60" s="27">
        <v>25</v>
      </c>
      <c r="AH60" s="27" t="str">
        <f>Congress!A26</f>
        <v>Roger Williams</v>
      </c>
      <c r="AI60" s="27">
        <v>22</v>
      </c>
      <c r="AJ60" s="27" t="str">
        <f>'State Senate'!A23</f>
        <v>Brian Birdwell</v>
      </c>
      <c r="AL60" s="52" t="str">
        <f>'State Senate'!A22</f>
        <v>Judith Zaffirini</v>
      </c>
      <c r="AM60" s="52" t="s">
        <v>31</v>
      </c>
      <c r="AN60" s="54" t="s">
        <v>48</v>
      </c>
      <c r="AO60" s="38" t="str">
        <f>AP60 &amp; ", " &amp;AQ60&amp; ", " &amp;AR60&amp; ", " &amp;AS60&amp; ", " &amp;AT60&amp; ", " &amp;AU60&amp; ", " &amp;AV60</f>
        <v>Vicente Gonzalez, Chip Roy, Ernest Gonzales, Michael Cloud, Henry Cuellar, Filemon Vela, Lloyd Doggett</v>
      </c>
      <c r="AP60" s="35" t="str">
        <f>AL16</f>
        <v>Vicente Gonzalez</v>
      </c>
      <c r="AQ60" s="35" t="str">
        <f>AL22</f>
        <v>Chip Roy</v>
      </c>
      <c r="AR60" s="35" t="str">
        <f>AL24</f>
        <v>Ernest Gonzales</v>
      </c>
      <c r="AS60" s="35" t="str">
        <f>AL28</f>
        <v>Michael Cloud</v>
      </c>
      <c r="AT60" s="35" t="str">
        <f>AL29</f>
        <v>Henry Cuellar</v>
      </c>
      <c r="AU60" s="35" t="str">
        <f>AL35</f>
        <v>Filemon Vela</v>
      </c>
      <c r="AV60" s="35" t="str">
        <f>AL36</f>
        <v>Lloyd Doggett</v>
      </c>
      <c r="AW60" s="35"/>
      <c r="AX60" s="35"/>
      <c r="AZ60" s="37" t="str">
        <f t="shared" si="4"/>
        <v xml:space="preserve">, </v>
      </c>
    </row>
    <row r="61" spans="30:52" x14ac:dyDescent="0.3">
      <c r="AD61" s="27" t="str">
        <f>'State House'!A60</f>
        <v>Shelby Slawson</v>
      </c>
      <c r="AE61" s="27">
        <v>59</v>
      </c>
      <c r="AF61" s="43" t="s">
        <v>47</v>
      </c>
      <c r="AG61" s="27">
        <v>25</v>
      </c>
      <c r="AH61" s="27" t="str">
        <f>Congress!A26</f>
        <v>Roger Williams</v>
      </c>
      <c r="AI61" s="27">
        <v>24</v>
      </c>
      <c r="AJ61" s="27" t="str">
        <f>'State Senate'!A25</f>
        <v>Dawn Buckingham</v>
      </c>
      <c r="AL61" s="52" t="str">
        <f>'State Senate'!A23</f>
        <v>Brian Birdwell</v>
      </c>
      <c r="AM61" s="52" t="s">
        <v>32</v>
      </c>
      <c r="AN61" s="53" t="s">
        <v>47</v>
      </c>
      <c r="AO61" s="38" t="str">
        <f>AP61 &amp; ", " &amp;AQ61&amp; ", " &amp;AR61&amp; ", " &amp;AS61</f>
        <v>Vacant, August Pfluger, Pete Sessions, Roger Williams</v>
      </c>
      <c r="AP61" s="35" t="str">
        <f>AL7</f>
        <v>Vacant</v>
      </c>
      <c r="AQ61" s="35" t="str">
        <f>AL12</f>
        <v>August Pfluger</v>
      </c>
      <c r="AR61" s="35" t="str">
        <f>AL18</f>
        <v>Pete Sessions</v>
      </c>
      <c r="AS61" s="35" t="str">
        <f>AL26</f>
        <v>Roger Williams</v>
      </c>
      <c r="AT61" s="35"/>
      <c r="AU61" s="35"/>
      <c r="AV61" s="35"/>
      <c r="AW61" s="35"/>
      <c r="AX61" s="35"/>
      <c r="AZ61" s="37" t="str">
        <f t="shared" si="4"/>
        <v xml:space="preserve">, </v>
      </c>
    </row>
    <row r="62" spans="30:52" x14ac:dyDescent="0.3">
      <c r="AD62" s="27" t="str">
        <f>'State House'!A61</f>
        <v>Glenn Rogers</v>
      </c>
      <c r="AE62" s="27">
        <v>60</v>
      </c>
      <c r="AF62" s="43" t="s">
        <v>47</v>
      </c>
      <c r="AG62" s="27">
        <v>11</v>
      </c>
      <c r="AH62" s="27" t="str">
        <f>Congress!A12</f>
        <v>August Pfluger</v>
      </c>
      <c r="AI62" s="27">
        <v>22</v>
      </c>
      <c r="AJ62" s="27" t="str">
        <f>'State Senate'!A23</f>
        <v>Brian Birdwell</v>
      </c>
      <c r="AL62" s="52" t="str">
        <f>'State Senate'!A24</f>
        <v>Royce West</v>
      </c>
      <c r="AM62" s="52" t="s">
        <v>33</v>
      </c>
      <c r="AN62" s="54" t="s">
        <v>48</v>
      </c>
      <c r="AO62" s="38" t="str">
        <f>AP62 &amp; ", " &amp;AQ62&amp; ", " &amp;AR62&amp; ", " &amp;AS62</f>
        <v>Vacant, Eddie Johnson, Colin Allred, Marc Veasey</v>
      </c>
      <c r="AP62" s="35" t="str">
        <f>AL7</f>
        <v>Vacant</v>
      </c>
      <c r="AQ62" s="35" t="str">
        <f>AL31</f>
        <v>Eddie Johnson</v>
      </c>
      <c r="AR62" s="35" t="str">
        <f>AL33</f>
        <v>Colin Allred</v>
      </c>
      <c r="AS62" s="35" t="str">
        <f>AL34</f>
        <v>Marc Veasey</v>
      </c>
      <c r="AT62" s="35"/>
      <c r="AU62" s="35"/>
      <c r="AV62" s="35"/>
      <c r="AW62" s="35"/>
      <c r="AX62" s="35"/>
      <c r="AZ62" s="37" t="str">
        <f t="shared" si="4"/>
        <v xml:space="preserve">, </v>
      </c>
    </row>
    <row r="63" spans="30:52" x14ac:dyDescent="0.3">
      <c r="AD63" s="27" t="str">
        <f>'State House'!A62</f>
        <v>Phil King</v>
      </c>
      <c r="AE63" s="27">
        <v>61</v>
      </c>
      <c r="AF63" s="43" t="s">
        <v>47</v>
      </c>
      <c r="AG63" s="27">
        <v>12</v>
      </c>
      <c r="AH63" s="27" t="str">
        <f>Congress!A13</f>
        <v>Kay Granger</v>
      </c>
      <c r="AI63" s="27">
        <v>30</v>
      </c>
      <c r="AJ63" s="27" t="str">
        <f>'State Senate'!A31</f>
        <v>Drew Springer</v>
      </c>
      <c r="AL63" s="52" t="str">
        <f>'State Senate'!A25</f>
        <v>Dawn Buckingham</v>
      </c>
      <c r="AM63" s="52" t="s">
        <v>34</v>
      </c>
      <c r="AN63" s="53" t="s">
        <v>47</v>
      </c>
      <c r="AO63" s="38" t="str">
        <f>AP63 &amp; ", " &amp;AQ63&amp; ", " &amp;AR63&amp; ", " &amp;AS63&amp; ", " &amp;AT63&amp; ", " &amp;AU63&amp; ", " &amp;AV63</f>
        <v>August Pfluger, Jodey Arrington, Joaquin Castro, Chip Roy, Ernest Gonzales, Roger Williams, John Carter</v>
      </c>
      <c r="AP63" s="35" t="str">
        <f>AL12</f>
        <v>August Pfluger</v>
      </c>
      <c r="AQ63" s="35" t="str">
        <f>AL20</f>
        <v>Jodey Arrington</v>
      </c>
      <c r="AR63" s="35" t="str">
        <f>AL21</f>
        <v>Joaquin Castro</v>
      </c>
      <c r="AS63" s="35" t="str">
        <f>AL22</f>
        <v>Chip Roy</v>
      </c>
      <c r="AT63" s="35" t="str">
        <f>AL24</f>
        <v>Ernest Gonzales</v>
      </c>
      <c r="AU63" s="35" t="str">
        <f>AL26</f>
        <v>Roger Williams</v>
      </c>
      <c r="AV63" s="35" t="str">
        <f>AL32</f>
        <v>John Carter</v>
      </c>
      <c r="AW63" s="35"/>
      <c r="AX63" s="35"/>
      <c r="AZ63" s="37" t="str">
        <f t="shared" si="4"/>
        <v xml:space="preserve">, </v>
      </c>
    </row>
    <row r="64" spans="30:52" x14ac:dyDescent="0.3">
      <c r="AD64" s="27" t="str">
        <f>'State House'!A63</f>
        <v>Reggie Smith</v>
      </c>
      <c r="AE64" s="27">
        <v>62</v>
      </c>
      <c r="AF64" s="43" t="s">
        <v>47</v>
      </c>
      <c r="AG64" s="27">
        <v>4</v>
      </c>
      <c r="AH64" s="27" t="str">
        <f>Congress!A5</f>
        <v>Pat Fallon</v>
      </c>
      <c r="AI64" s="27">
        <v>30</v>
      </c>
      <c r="AJ64" s="27" t="str">
        <f>'State Senate'!A31</f>
        <v>Drew Springer</v>
      </c>
      <c r="AL64" s="52" t="str">
        <f>'State Senate'!A26</f>
        <v>Donna Campbell</v>
      </c>
      <c r="AM64" s="52" t="s">
        <v>35</v>
      </c>
      <c r="AN64" s="53" t="s">
        <v>47</v>
      </c>
      <c r="AO64" s="38" t="str">
        <f>AP64 &amp; ", " &amp;AQ64&amp; ", " &amp;AR64&amp; ", " &amp;AS64&amp; ", " &amp;AT64&amp; ", " &amp;AU64</f>
        <v>Vicente Gonzalez, Chip Roy, Ernest Gonzales, Roger Williams, Henry Cuellar, Lloyd Doggett</v>
      </c>
      <c r="AP64" s="35" t="str">
        <f>AL16</f>
        <v>Vicente Gonzalez</v>
      </c>
      <c r="AQ64" s="35" t="str">
        <f>AL22</f>
        <v>Chip Roy</v>
      </c>
      <c r="AR64" s="35" t="str">
        <f>AL24</f>
        <v>Ernest Gonzales</v>
      </c>
      <c r="AS64" s="35" t="str">
        <f>AL26</f>
        <v>Roger Williams</v>
      </c>
      <c r="AT64" s="35" t="str">
        <f>AL29</f>
        <v>Henry Cuellar</v>
      </c>
      <c r="AU64" s="35" t="str">
        <f>AL36</f>
        <v>Lloyd Doggett</v>
      </c>
      <c r="AV64" s="35"/>
      <c r="AW64" s="35"/>
      <c r="AX64" s="35"/>
      <c r="AZ64" s="37" t="str">
        <f t="shared" si="4"/>
        <v xml:space="preserve">, </v>
      </c>
    </row>
    <row r="65" spans="30:52" x14ac:dyDescent="0.3">
      <c r="AD65" s="27" t="str">
        <f>'State House'!A64</f>
        <v>Tan Parker</v>
      </c>
      <c r="AE65" s="27">
        <v>63</v>
      </c>
      <c r="AF65" s="43" t="s">
        <v>47</v>
      </c>
      <c r="AG65" s="27">
        <v>26</v>
      </c>
      <c r="AH65" s="27" t="str">
        <f>Congress!A27</f>
        <v>Michael Burgess</v>
      </c>
      <c r="AI65" s="27">
        <v>12</v>
      </c>
      <c r="AJ65" s="27" t="str">
        <f>'State Senate'!A13</f>
        <v>Jane Nelson</v>
      </c>
      <c r="AL65" s="52" t="str">
        <f>'State Senate'!A27</f>
        <v>Jose Menendez</v>
      </c>
      <c r="AM65" s="52" t="s">
        <v>36</v>
      </c>
      <c r="AN65" s="54" t="s">
        <v>48</v>
      </c>
      <c r="AO65" s="38" t="str">
        <f>AP65 &amp; ", " &amp;AQ65&amp; ", " &amp;AR65&amp; ", " &amp;AS65&amp; ", " &amp;AT65</f>
        <v>Joaquin Castro, Chip Roy, Ernest Gonzales, Henry Cuellar, Lloyd Doggett</v>
      </c>
      <c r="AP65" s="35" t="str">
        <f>AL21</f>
        <v>Joaquin Castro</v>
      </c>
      <c r="AQ65" s="35" t="str">
        <f>AL22</f>
        <v>Chip Roy</v>
      </c>
      <c r="AR65" s="35" t="str">
        <f>AL24</f>
        <v>Ernest Gonzales</v>
      </c>
      <c r="AS65" s="35" t="str">
        <f>AL29</f>
        <v>Henry Cuellar</v>
      </c>
      <c r="AT65" s="35" t="str">
        <f>AL36</f>
        <v>Lloyd Doggett</v>
      </c>
      <c r="AU65" s="35"/>
      <c r="AV65" s="35"/>
      <c r="AW65" s="35"/>
      <c r="AX65" s="35"/>
      <c r="AZ65" s="37" t="str">
        <f t="shared" si="4"/>
        <v xml:space="preserve">, </v>
      </c>
    </row>
    <row r="66" spans="30:52" x14ac:dyDescent="0.3">
      <c r="AD66" s="27" t="str">
        <f>'State House'!A65</f>
        <v>Lynn Stucky</v>
      </c>
      <c r="AE66" s="27">
        <v>64</v>
      </c>
      <c r="AF66" s="43" t="s">
        <v>47</v>
      </c>
      <c r="AG66" s="27">
        <v>26</v>
      </c>
      <c r="AH66" s="27" t="str">
        <f>Congress!A27</f>
        <v>Michael Burgess</v>
      </c>
      <c r="AI66" s="27">
        <v>30</v>
      </c>
      <c r="AJ66" s="27" t="str">
        <f>'State Senate'!A31</f>
        <v>Drew Springer</v>
      </c>
      <c r="AL66" s="52" t="str">
        <f>'State Senate'!A28</f>
        <v>Eddie Lucio Jr</v>
      </c>
      <c r="AM66" s="52" t="s">
        <v>37</v>
      </c>
      <c r="AN66" s="54" t="s">
        <v>48</v>
      </c>
      <c r="AO66" s="38" t="str">
        <f>AP66 &amp; ", " &amp;AQ66</f>
        <v>Vicente Gonzalez, Filemon Vela</v>
      </c>
      <c r="AP66" s="35" t="str">
        <f>AL16</f>
        <v>Vicente Gonzalez</v>
      </c>
      <c r="AQ66" s="35" t="str">
        <f>AL35</f>
        <v>Filemon Vela</v>
      </c>
      <c r="AR66" s="35"/>
      <c r="AS66" s="35"/>
      <c r="AT66" s="35"/>
      <c r="AU66" s="35"/>
      <c r="AV66" s="35"/>
      <c r="AW66" s="35"/>
      <c r="AX66" s="35"/>
      <c r="AZ66" s="37" t="str">
        <f t="shared" si="4"/>
        <v xml:space="preserve">, </v>
      </c>
    </row>
    <row r="67" spans="30:52" x14ac:dyDescent="0.3">
      <c r="AD67" s="27" t="str">
        <f>'State House'!A66</f>
        <v>Michelle Beckley</v>
      </c>
      <c r="AE67" s="27">
        <v>65</v>
      </c>
      <c r="AF67" s="47" t="s">
        <v>48</v>
      </c>
      <c r="AG67" s="27">
        <v>24</v>
      </c>
      <c r="AH67" s="27" t="str">
        <f>Congress!A25</f>
        <v>Beth Van Duyne</v>
      </c>
      <c r="AI67" s="27">
        <v>12</v>
      </c>
      <c r="AJ67" s="27" t="str">
        <f>'State Senate'!A13</f>
        <v>Jane Nelson</v>
      </c>
      <c r="AL67" s="52" t="str">
        <f>'State Senate'!A29</f>
        <v>Charles Perry</v>
      </c>
      <c r="AM67" s="52" t="s">
        <v>38</v>
      </c>
      <c r="AN67" s="53" t="s">
        <v>47</v>
      </c>
      <c r="AO67" s="38" t="str">
        <f>AP67 &amp; ", " &amp;AQ67&amp; ", " &amp;AR67&amp; ", " &amp;AS67</f>
        <v>August Pfluger, Ronny Jackson, Jodey Arrington, Ernest Gonzales</v>
      </c>
      <c r="AP67" s="35" t="str">
        <f>AL12</f>
        <v>August Pfluger</v>
      </c>
      <c r="AQ67" s="35" t="str">
        <f>AL14</f>
        <v>Ronny Jackson</v>
      </c>
      <c r="AR67" s="35" t="str">
        <f>AL20</f>
        <v>Jodey Arrington</v>
      </c>
      <c r="AS67" s="35" t="str">
        <f>AL24</f>
        <v>Ernest Gonzales</v>
      </c>
      <c r="AT67" s="35"/>
      <c r="AU67" s="35"/>
      <c r="AV67" s="35"/>
      <c r="AW67" s="35"/>
      <c r="AX67" s="35"/>
      <c r="AZ67" s="37" t="str">
        <f t="shared" ref="AZ67:AZ70" si="8">BA67&amp;", "&amp;BB67</f>
        <v xml:space="preserve">, </v>
      </c>
    </row>
    <row r="68" spans="30:52" x14ac:dyDescent="0.3">
      <c r="AD68" s="27" t="str">
        <f>'State House'!A67</f>
        <v>Matt Shaheen</v>
      </c>
      <c r="AE68" s="27">
        <v>66</v>
      </c>
      <c r="AF68" s="43" t="s">
        <v>47</v>
      </c>
      <c r="AG68" s="27">
        <v>3</v>
      </c>
      <c r="AH68" s="27" t="str">
        <f>Congress!A4</f>
        <v>Van Taylor</v>
      </c>
      <c r="AI68" s="27">
        <v>8</v>
      </c>
      <c r="AJ68" s="27" t="str">
        <f>'State Senate'!A9</f>
        <v>Angela Paxton</v>
      </c>
      <c r="AL68" s="52" t="str">
        <f>'State Senate'!A30</f>
        <v>Cesar Blanco</v>
      </c>
      <c r="AM68" s="52" t="s">
        <v>39</v>
      </c>
      <c r="AN68" s="54" t="s">
        <v>48</v>
      </c>
      <c r="AO68" s="38" t="str">
        <f>AP68 &amp; ", " &amp;AQ68</f>
        <v>Veronica Escobar, Ernest Gonzales</v>
      </c>
      <c r="AP68" s="35" t="str">
        <f>AL17</f>
        <v>Veronica Escobar</v>
      </c>
      <c r="AQ68" s="35" t="str">
        <f>AL24</f>
        <v>Ernest Gonzales</v>
      </c>
      <c r="AR68" s="35"/>
      <c r="AS68" s="35"/>
      <c r="AT68" s="35"/>
      <c r="AU68" s="35"/>
      <c r="AV68" s="35"/>
      <c r="AW68" s="35"/>
      <c r="AX68" s="35"/>
      <c r="AZ68" s="37" t="str">
        <f t="shared" si="8"/>
        <v xml:space="preserve">, </v>
      </c>
    </row>
    <row r="69" spans="30:52" x14ac:dyDescent="0.3">
      <c r="AD69" s="27" t="str">
        <f>'State House'!A68</f>
        <v>Jeff Leach</v>
      </c>
      <c r="AE69" s="27">
        <v>67</v>
      </c>
      <c r="AF69" s="43" t="s">
        <v>47</v>
      </c>
      <c r="AG69" s="27">
        <v>3</v>
      </c>
      <c r="AH69" s="27" t="str">
        <f>Congress!A4</f>
        <v>Van Taylor</v>
      </c>
      <c r="AI69" s="27">
        <v>8</v>
      </c>
      <c r="AJ69" s="27" t="str">
        <f>'State Senate'!A9</f>
        <v>Angela Paxton</v>
      </c>
      <c r="AL69" s="52" t="str">
        <f>'State Senate'!A31</f>
        <v>Drew Springer</v>
      </c>
      <c r="AM69" s="52" t="s">
        <v>40</v>
      </c>
      <c r="AN69" s="53" t="s">
        <v>47</v>
      </c>
      <c r="AO69" s="38" t="str">
        <f>AP69 &amp; ", " &amp;AQ69&amp; ", " &amp;AR69&amp; ", " &amp;AS69&amp; ", " &amp;AT69&amp; ", " &amp;AU69&amp; ", " &amp;AV69&amp; ", " &amp;AW69&amp; ", " &amp;AX69</f>
        <v>Van Taylor, Pat Fallon, August Pfluger, Kay Granger, Ronny Jackson, Jodey Arrington, Roger Williams, Michael Burgess, Colin Allred</v>
      </c>
      <c r="AP69" s="35" t="str">
        <f>AL4</f>
        <v>Van Taylor</v>
      </c>
      <c r="AQ69" s="35" t="str">
        <f>AL5</f>
        <v>Pat Fallon</v>
      </c>
      <c r="AR69" s="35" t="str">
        <f>AL12</f>
        <v>August Pfluger</v>
      </c>
      <c r="AS69" s="35" t="str">
        <f>AL13</f>
        <v>Kay Granger</v>
      </c>
      <c r="AT69" s="35" t="str">
        <f>AL14</f>
        <v>Ronny Jackson</v>
      </c>
      <c r="AU69" s="35" t="str">
        <f>AL20</f>
        <v>Jodey Arrington</v>
      </c>
      <c r="AV69" s="35" t="str">
        <f>AL26</f>
        <v>Roger Williams</v>
      </c>
      <c r="AW69" s="35" t="str">
        <f>AL27</f>
        <v>Michael Burgess</v>
      </c>
      <c r="AX69" s="35" t="str">
        <f>AL33</f>
        <v>Colin Allred</v>
      </c>
      <c r="AZ69" s="37" t="str">
        <f t="shared" si="8"/>
        <v xml:space="preserve">, </v>
      </c>
    </row>
    <row r="70" spans="30:52" x14ac:dyDescent="0.3">
      <c r="AD70" s="27" t="str">
        <f>'State House'!A69</f>
        <v>David Spiller</v>
      </c>
      <c r="AE70" s="27">
        <v>68</v>
      </c>
      <c r="AF70" s="43" t="s">
        <v>47</v>
      </c>
      <c r="AG70" s="27">
        <v>13</v>
      </c>
      <c r="AH70" s="27" t="str">
        <f>Congress!A14</f>
        <v>Ronny Jackson</v>
      </c>
      <c r="AI70" s="27">
        <v>28</v>
      </c>
      <c r="AJ70" s="27" t="str">
        <f>'State Senate'!A29</f>
        <v>Charles Perry</v>
      </c>
      <c r="AL70" s="52" t="str">
        <f>'State Senate'!A32</f>
        <v>Kel Seliger</v>
      </c>
      <c r="AM70" s="52" t="s">
        <v>41</v>
      </c>
      <c r="AN70" s="53" t="s">
        <v>47</v>
      </c>
      <c r="AO70" s="38" t="str">
        <f>AP70 &amp; ", " &amp;AQ70&amp; ", " &amp;AR70&amp; ", " &amp;AS70</f>
        <v>August Pfluger, Ronny Jackson, Jodey Arrington, Ernest Gonzales</v>
      </c>
      <c r="AP70" s="35" t="str">
        <f>AL12</f>
        <v>August Pfluger</v>
      </c>
      <c r="AQ70" s="35" t="str">
        <f>AL14</f>
        <v>Ronny Jackson</v>
      </c>
      <c r="AR70" s="35" t="str">
        <f>AL20</f>
        <v>Jodey Arrington</v>
      </c>
      <c r="AS70" s="35" t="str">
        <f>AL24</f>
        <v>Ernest Gonzales</v>
      </c>
      <c r="AT70" s="35"/>
      <c r="AU70" s="35"/>
      <c r="AV70" s="35"/>
      <c r="AW70" s="35"/>
      <c r="AX70" s="35"/>
      <c r="AZ70" s="37" t="str">
        <f t="shared" si="8"/>
        <v xml:space="preserve">, </v>
      </c>
    </row>
    <row r="71" spans="30:52" x14ac:dyDescent="0.3">
      <c r="AD71" s="27" t="str">
        <f>'State House'!A70</f>
        <v>James Frank</v>
      </c>
      <c r="AE71" s="27">
        <v>69</v>
      </c>
      <c r="AF71" s="43" t="s">
        <v>47</v>
      </c>
      <c r="AG71" s="27">
        <v>13</v>
      </c>
      <c r="AH71" s="27" t="str">
        <f>Congress!A14</f>
        <v>Ronny Jackson</v>
      </c>
      <c r="AI71" s="27">
        <v>30</v>
      </c>
      <c r="AJ71" s="27" t="str">
        <f>'State Senate'!A31</f>
        <v>Drew Springer</v>
      </c>
      <c r="AO71" s="39" t="str">
        <f t="shared" ref="AO57:AO73" si="9">AP71 &amp; ", " &amp;AQ71&amp; ", " &amp;AR71&amp; ", " &amp;AS71</f>
        <v xml:space="preserve">, , , </v>
      </c>
    </row>
    <row r="72" spans="30:52" x14ac:dyDescent="0.3">
      <c r="AD72" s="27" t="str">
        <f>'State House'!A71</f>
        <v>Scott Sanford</v>
      </c>
      <c r="AE72" s="27">
        <v>70</v>
      </c>
      <c r="AF72" s="43" t="s">
        <v>47</v>
      </c>
      <c r="AG72" s="27">
        <v>3</v>
      </c>
      <c r="AH72" s="27" t="str">
        <f>Congress!A4</f>
        <v>Van Taylor</v>
      </c>
      <c r="AI72" s="27">
        <v>8</v>
      </c>
      <c r="AJ72" s="27" t="str">
        <f>'State Senate'!A9</f>
        <v>Angela Paxton</v>
      </c>
      <c r="AO72" s="39" t="str">
        <f t="shared" si="9"/>
        <v xml:space="preserve">, , , </v>
      </c>
    </row>
    <row r="73" spans="30:52" x14ac:dyDescent="0.3">
      <c r="AD73" s="27" t="str">
        <f>'State House'!A72</f>
        <v>Stan Lambert</v>
      </c>
      <c r="AE73" s="27">
        <v>71</v>
      </c>
      <c r="AF73" s="43" t="s">
        <v>47</v>
      </c>
      <c r="AG73" s="27">
        <v>19</v>
      </c>
      <c r="AH73" s="27" t="str">
        <f>Congress!A20</f>
        <v>Jodey Arrington</v>
      </c>
      <c r="AI73" s="27">
        <v>28</v>
      </c>
      <c r="AJ73" s="27" t="str">
        <f>'State Senate'!A29</f>
        <v>Charles Perry</v>
      </c>
      <c r="AO73" s="39" t="str">
        <f t="shared" si="9"/>
        <v xml:space="preserve">, , , </v>
      </c>
    </row>
    <row r="74" spans="30:52" x14ac:dyDescent="0.3">
      <c r="AD74" s="27" t="str">
        <f>'State House'!A73</f>
        <v>Drew Darby</v>
      </c>
      <c r="AE74" s="27">
        <v>72</v>
      </c>
      <c r="AF74" s="43" t="s">
        <v>47</v>
      </c>
      <c r="AG74" s="27">
        <v>11</v>
      </c>
      <c r="AH74" s="27" t="str">
        <f>Congress!A12</f>
        <v>August Pfluger</v>
      </c>
      <c r="AI74" s="27">
        <v>28</v>
      </c>
      <c r="AJ74" s="27" t="str">
        <f>'State Senate'!A29</f>
        <v>Charles Perry</v>
      </c>
      <c r="AO74" s="39" t="str">
        <f>AP74 &amp; ", " &amp;AQ74&amp; ", " &amp;AR74&amp; ", " &amp;AS74&amp; ", " &amp;AT74</f>
        <v xml:space="preserve">, , , , </v>
      </c>
    </row>
    <row r="75" spans="30:52" x14ac:dyDescent="0.3">
      <c r="AD75" s="27" t="str">
        <f>'State House'!A74</f>
        <v>Kyle Biedermann</v>
      </c>
      <c r="AE75" s="27">
        <v>73</v>
      </c>
      <c r="AF75" s="43" t="s">
        <v>47</v>
      </c>
      <c r="AG75" s="27">
        <v>21</v>
      </c>
      <c r="AH75" s="27" t="str">
        <f>Congress!A22</f>
        <v>Chip Roy</v>
      </c>
      <c r="AI75" s="27">
        <v>24</v>
      </c>
      <c r="AJ75" s="27" t="str">
        <f>'State Senate'!A25</f>
        <v>Dawn Buckingham</v>
      </c>
      <c r="AO75" s="39" t="str">
        <f>AP75 &amp; ", " &amp;AQ75&amp; ", " &amp;AR75&amp; ", " &amp;AS75&amp; ", " &amp;AT75&amp; ", " &amp;AU75</f>
        <v xml:space="preserve">, , , , , </v>
      </c>
    </row>
    <row r="76" spans="30:52" x14ac:dyDescent="0.3">
      <c r="AD76" s="27" t="str">
        <f>'State House'!A75</f>
        <v>Eddie Morales</v>
      </c>
      <c r="AE76" s="27">
        <v>74</v>
      </c>
      <c r="AF76" s="47" t="s">
        <v>48</v>
      </c>
      <c r="AG76" s="27">
        <v>23</v>
      </c>
      <c r="AH76" s="27" t="str">
        <f>Congress!A24</f>
        <v>Ernest Gonzales</v>
      </c>
      <c r="AI76" s="27">
        <v>29</v>
      </c>
      <c r="AJ76" s="27" t="str">
        <f>'State Senate'!A30</f>
        <v>Cesar Blanco</v>
      </c>
    </row>
    <row r="77" spans="30:52" x14ac:dyDescent="0.3">
      <c r="AD77" s="27" t="str">
        <f>'State House'!A76</f>
        <v>Mary González</v>
      </c>
      <c r="AE77" s="27">
        <v>75</v>
      </c>
      <c r="AF77" s="47" t="s">
        <v>48</v>
      </c>
      <c r="AG77" s="27">
        <v>23</v>
      </c>
      <c r="AH77" s="27" t="str">
        <f>Congress!A24</f>
        <v>Ernest Gonzales</v>
      </c>
      <c r="AI77" s="27">
        <v>29</v>
      </c>
      <c r="AJ77" s="27" t="str">
        <f>'State Senate'!A30</f>
        <v>Cesar Blanco</v>
      </c>
    </row>
    <row r="78" spans="30:52" x14ac:dyDescent="0.3">
      <c r="AD78" s="27" t="str">
        <f>'State House'!A77</f>
        <v>Claudia Ordaz Perez</v>
      </c>
      <c r="AE78" s="27">
        <v>76</v>
      </c>
      <c r="AF78" s="47" t="s">
        <v>48</v>
      </c>
      <c r="AG78" s="27">
        <v>16</v>
      </c>
      <c r="AH78" s="27" t="str">
        <f>Congress!A17</f>
        <v>Veronica Escobar</v>
      </c>
      <c r="AI78" s="27">
        <v>29</v>
      </c>
      <c r="AJ78" s="27" t="str">
        <f>'State Senate'!A30</f>
        <v>Cesar Blanco</v>
      </c>
    </row>
    <row r="79" spans="30:52" x14ac:dyDescent="0.3">
      <c r="AD79" s="27" t="str">
        <f>'State House'!A78</f>
        <v>Evelina Ortega</v>
      </c>
      <c r="AE79" s="27">
        <v>77</v>
      </c>
      <c r="AF79" s="47" t="s">
        <v>48</v>
      </c>
      <c r="AG79" s="27">
        <v>16</v>
      </c>
      <c r="AH79" s="27" t="str">
        <f>Congress!A17</f>
        <v>Veronica Escobar</v>
      </c>
      <c r="AI79" s="27">
        <v>29</v>
      </c>
      <c r="AJ79" s="27" t="str">
        <f>'State Senate'!A30</f>
        <v>Cesar Blanco</v>
      </c>
    </row>
    <row r="80" spans="30:52" x14ac:dyDescent="0.3">
      <c r="AD80" s="27" t="str">
        <f>'State House'!A79</f>
        <v>Joe Moody</v>
      </c>
      <c r="AE80" s="27">
        <v>78</v>
      </c>
      <c r="AF80" s="47" t="s">
        <v>48</v>
      </c>
      <c r="AG80" s="27">
        <v>16</v>
      </c>
      <c r="AH80" s="27" t="str">
        <f>Congress!A17</f>
        <v>Veronica Escobar</v>
      </c>
      <c r="AI80" s="27">
        <v>29</v>
      </c>
      <c r="AJ80" s="27" t="str">
        <f>'State Senate'!A30</f>
        <v>Cesar Blanco</v>
      </c>
    </row>
    <row r="81" spans="30:36" x14ac:dyDescent="0.3">
      <c r="AD81" s="27" t="str">
        <f>'State House'!A80</f>
        <v>Art Fierro</v>
      </c>
      <c r="AE81" s="27">
        <v>79</v>
      </c>
      <c r="AF81" s="47" t="s">
        <v>48</v>
      </c>
      <c r="AG81" s="27">
        <v>16</v>
      </c>
      <c r="AH81" s="27" t="str">
        <f>Congress!A17</f>
        <v>Veronica Escobar</v>
      </c>
      <c r="AI81" s="27">
        <v>29</v>
      </c>
      <c r="AJ81" s="27" t="str">
        <f>'State Senate'!A30</f>
        <v>Cesar Blanco</v>
      </c>
    </row>
    <row r="82" spans="30:36" x14ac:dyDescent="0.3">
      <c r="AD82" s="27" t="str">
        <f>'State House'!A81</f>
        <v>Tracy King</v>
      </c>
      <c r="AE82" s="26">
        <v>80</v>
      </c>
      <c r="AF82" s="55" t="s">
        <v>48</v>
      </c>
      <c r="AG82" s="26">
        <v>28</v>
      </c>
      <c r="AH82" s="27" t="str">
        <f>Congress!A29</f>
        <v>Henry Cuellar</v>
      </c>
      <c r="AI82" s="27">
        <v>21</v>
      </c>
      <c r="AJ82" s="27" t="str">
        <f>'State Senate'!A22</f>
        <v>Judith Zaffirini</v>
      </c>
    </row>
    <row r="83" spans="30:36" x14ac:dyDescent="0.3">
      <c r="AD83" s="27" t="str">
        <f>'State House'!A82</f>
        <v>Brooks Landgraf</v>
      </c>
      <c r="AE83" s="27">
        <v>81</v>
      </c>
      <c r="AF83" s="43" t="s">
        <v>47</v>
      </c>
      <c r="AG83" s="27">
        <v>11</v>
      </c>
      <c r="AH83" s="27" t="str">
        <f>Congress!A12</f>
        <v>August Pfluger</v>
      </c>
      <c r="AI83" s="27">
        <v>28</v>
      </c>
      <c r="AJ83" s="27" t="str">
        <f>'State Senate'!A29</f>
        <v>Charles Perry</v>
      </c>
    </row>
    <row r="84" spans="30:36" x14ac:dyDescent="0.3">
      <c r="AD84" s="27" t="str">
        <f>'State House'!A83</f>
        <v>Tom Craddick</v>
      </c>
      <c r="AE84" s="27">
        <v>82</v>
      </c>
      <c r="AF84" s="43" t="s">
        <v>47</v>
      </c>
      <c r="AG84" s="27">
        <v>11</v>
      </c>
      <c r="AH84" s="27" t="str">
        <f>Congress!A12</f>
        <v>August Pfluger</v>
      </c>
      <c r="AI84" s="27">
        <v>31</v>
      </c>
      <c r="AJ84" s="27" t="str">
        <f>'State Senate'!A32</f>
        <v>Kel Seliger</v>
      </c>
    </row>
    <row r="85" spans="30:36" x14ac:dyDescent="0.3">
      <c r="AD85" s="27" t="str">
        <f>'State House'!A84</f>
        <v>Dustin Burrows</v>
      </c>
      <c r="AE85" s="27">
        <v>83</v>
      </c>
      <c r="AF85" s="43" t="s">
        <v>47</v>
      </c>
      <c r="AG85" s="27">
        <v>19</v>
      </c>
      <c r="AH85" s="27" t="str">
        <f>Congress!A20</f>
        <v>Jodey Arrington</v>
      </c>
      <c r="AI85" s="27">
        <v>28</v>
      </c>
      <c r="AJ85" s="27" t="str">
        <f>'State Senate'!A29</f>
        <v>Charles Perry</v>
      </c>
    </row>
    <row r="86" spans="30:36" x14ac:dyDescent="0.3">
      <c r="AD86" s="27" t="str">
        <f>'State House'!A85</f>
        <v>John Frullo</v>
      </c>
      <c r="AE86" s="27">
        <v>84</v>
      </c>
      <c r="AF86" s="43" t="s">
        <v>47</v>
      </c>
      <c r="AG86" s="27">
        <v>19</v>
      </c>
      <c r="AH86" s="27" t="str">
        <f>Congress!A20</f>
        <v>Jodey Arrington</v>
      </c>
      <c r="AI86" s="27">
        <v>28</v>
      </c>
      <c r="AJ86" s="27" t="str">
        <f>'State Senate'!A29</f>
        <v>Charles Perry</v>
      </c>
    </row>
    <row r="87" spans="30:36" x14ac:dyDescent="0.3">
      <c r="AD87" s="27" t="str">
        <f>'State House'!A86</f>
        <v>Phil Stephenson</v>
      </c>
      <c r="AE87" s="27">
        <v>85</v>
      </c>
      <c r="AF87" s="43" t="s">
        <v>47</v>
      </c>
      <c r="AG87" s="27">
        <v>27</v>
      </c>
      <c r="AH87" s="27" t="str">
        <f>Congress!A28</f>
        <v>Michael Cloud</v>
      </c>
      <c r="AI87" s="27">
        <v>18</v>
      </c>
      <c r="AJ87" s="27" t="str">
        <f>'State Senate'!A19</f>
        <v>Lois Kolkhorst</v>
      </c>
    </row>
    <row r="88" spans="30:36" x14ac:dyDescent="0.3">
      <c r="AD88" s="27" t="str">
        <f>'State House'!A87</f>
        <v>John T. Smithee</v>
      </c>
      <c r="AE88" s="27">
        <v>86</v>
      </c>
      <c r="AF88" s="43" t="s">
        <v>47</v>
      </c>
      <c r="AG88" s="27">
        <v>13</v>
      </c>
      <c r="AH88" s="27" t="str">
        <f>Congress!A14</f>
        <v>Ronny Jackson</v>
      </c>
      <c r="AI88" s="27">
        <v>31</v>
      </c>
      <c r="AJ88" s="27" t="str">
        <f>'State Senate'!A32</f>
        <v>Kel Seliger</v>
      </c>
    </row>
    <row r="89" spans="30:36" x14ac:dyDescent="0.3">
      <c r="AD89" s="27" t="str">
        <f>'State House'!A88</f>
        <v>Four Price</v>
      </c>
      <c r="AE89" s="27">
        <v>87</v>
      </c>
      <c r="AF89" s="43" t="s">
        <v>47</v>
      </c>
      <c r="AG89" s="27">
        <v>13</v>
      </c>
      <c r="AH89" s="27" t="str">
        <f>Congress!A14</f>
        <v>Ronny Jackson</v>
      </c>
      <c r="AI89" s="27">
        <v>31</v>
      </c>
      <c r="AJ89" s="27" t="str">
        <f>'State Senate'!A32</f>
        <v>Kel Seliger</v>
      </c>
    </row>
    <row r="90" spans="30:36" x14ac:dyDescent="0.3">
      <c r="AD90" s="27" t="str">
        <f>'State House'!A89</f>
        <v>Ken King</v>
      </c>
      <c r="AE90" s="27">
        <v>88</v>
      </c>
      <c r="AF90" s="43" t="s">
        <v>47</v>
      </c>
      <c r="AG90" s="56">
        <v>13</v>
      </c>
      <c r="AH90" s="27" t="str">
        <f>Congress!A14</f>
        <v>Ronny Jackson</v>
      </c>
      <c r="AI90" s="27">
        <v>31</v>
      </c>
      <c r="AJ90" s="27" t="str">
        <f>'State Senate'!A32</f>
        <v>Kel Seliger</v>
      </c>
    </row>
    <row r="91" spans="30:36" x14ac:dyDescent="0.3">
      <c r="AD91" s="27" t="str">
        <f>'State House'!A90</f>
        <v>Candy Noble</v>
      </c>
      <c r="AE91" s="27">
        <v>89</v>
      </c>
      <c r="AF91" s="43" t="s">
        <v>47</v>
      </c>
      <c r="AG91" s="27">
        <v>3</v>
      </c>
      <c r="AH91" s="27" t="str">
        <f>Congress!A4</f>
        <v>Van Taylor</v>
      </c>
      <c r="AI91" s="27">
        <v>8</v>
      </c>
      <c r="AJ91" s="27" t="str">
        <f>'State Senate'!A9</f>
        <v>Angela Paxton</v>
      </c>
    </row>
    <row r="92" spans="30:36" x14ac:dyDescent="0.3">
      <c r="AD92" s="27" t="str">
        <f>'State House'!A91</f>
        <v>Ramon Romero Jr.</v>
      </c>
      <c r="AE92" s="27">
        <v>90</v>
      </c>
      <c r="AF92" s="47" t="s">
        <v>48</v>
      </c>
      <c r="AG92" s="27">
        <v>33</v>
      </c>
      <c r="AH92" s="27" t="str">
        <f>Congress!A34</f>
        <v>Marc Veasey</v>
      </c>
      <c r="AI92" s="27">
        <v>10</v>
      </c>
      <c r="AJ92" s="27" t="str">
        <f>'State Senate'!A11</f>
        <v>Beverly Powell</v>
      </c>
    </row>
    <row r="93" spans="30:36" x14ac:dyDescent="0.3">
      <c r="AD93" s="27" t="str">
        <f>'State House'!A92</f>
        <v>Stephanie Klick</v>
      </c>
      <c r="AE93" s="27">
        <v>91</v>
      </c>
      <c r="AF93" s="43" t="s">
        <v>47</v>
      </c>
      <c r="AG93" s="27">
        <v>12</v>
      </c>
      <c r="AH93" s="27" t="str">
        <f>Congress!A13</f>
        <v>Kay Granger</v>
      </c>
      <c r="AI93" s="27">
        <v>9</v>
      </c>
      <c r="AJ93" s="27" t="str">
        <f>'State Senate'!A10</f>
        <v>Kelly Hancock</v>
      </c>
    </row>
    <row r="94" spans="30:36" x14ac:dyDescent="0.3">
      <c r="AD94" s="27" t="str">
        <f>'State House'!A93</f>
        <v>Jeff Cason</v>
      </c>
      <c r="AE94" s="27">
        <v>92</v>
      </c>
      <c r="AF94" s="43" t="s">
        <v>47</v>
      </c>
      <c r="AG94" s="27">
        <v>24</v>
      </c>
      <c r="AH94" s="27" t="str">
        <f>Congress!A25</f>
        <v>Beth Van Duyne</v>
      </c>
      <c r="AI94" s="27">
        <v>10</v>
      </c>
      <c r="AJ94" s="27" t="str">
        <f>'State Senate'!A11</f>
        <v>Beverly Powell</v>
      </c>
    </row>
    <row r="95" spans="30:36" x14ac:dyDescent="0.3">
      <c r="AD95" s="27" t="str">
        <f>'State House'!A94</f>
        <v>Matt Krause</v>
      </c>
      <c r="AE95" s="27">
        <v>93</v>
      </c>
      <c r="AF95" s="43" t="s">
        <v>47</v>
      </c>
      <c r="AG95" s="27">
        <v>12</v>
      </c>
      <c r="AH95" s="27" t="str">
        <f>Congress!A13</f>
        <v>Kay Granger</v>
      </c>
      <c r="AI95" s="27">
        <v>9</v>
      </c>
      <c r="AJ95" s="27" t="str">
        <f>'State Senate'!A10</f>
        <v>Kelly Hancock</v>
      </c>
    </row>
    <row r="96" spans="30:36" x14ac:dyDescent="0.3">
      <c r="AD96" s="27" t="str">
        <f>'State House'!A95</f>
        <v>Tony Tinderholt</v>
      </c>
      <c r="AE96" s="27">
        <v>94</v>
      </c>
      <c r="AF96" s="43" t="s">
        <v>47</v>
      </c>
      <c r="AG96" s="27">
        <v>6</v>
      </c>
      <c r="AH96" s="27" t="str">
        <f>Congress!A7</f>
        <v>Vacant</v>
      </c>
      <c r="AI96" s="27">
        <v>10</v>
      </c>
      <c r="AJ96" s="27" t="str">
        <f>'State Senate'!A11</f>
        <v>Beverly Powell</v>
      </c>
    </row>
    <row r="97" spans="30:36" x14ac:dyDescent="0.3">
      <c r="AD97" s="27" t="str">
        <f>'State House'!A96</f>
        <v>Nicole Collier</v>
      </c>
      <c r="AE97" s="27">
        <v>95</v>
      </c>
      <c r="AF97" s="47" t="s">
        <v>48</v>
      </c>
      <c r="AG97" s="27">
        <v>12</v>
      </c>
      <c r="AH97" s="27" t="str">
        <f>Congress!A13</f>
        <v>Kay Granger</v>
      </c>
      <c r="AI97" s="27">
        <v>10</v>
      </c>
      <c r="AJ97" s="27" t="str">
        <f>'State Senate'!A11</f>
        <v>Beverly Powell</v>
      </c>
    </row>
    <row r="98" spans="30:36" x14ac:dyDescent="0.3">
      <c r="AD98" s="27" t="str">
        <f>'State House'!A97</f>
        <v>David Cook</v>
      </c>
      <c r="AE98" s="27">
        <v>96</v>
      </c>
      <c r="AF98" s="43" t="s">
        <v>47</v>
      </c>
      <c r="AG98" s="27">
        <v>6</v>
      </c>
      <c r="AH98" s="27" t="str">
        <f>Congress!A7</f>
        <v>Vacant</v>
      </c>
      <c r="AI98" s="27">
        <v>10</v>
      </c>
      <c r="AJ98" s="27" t="str">
        <f>'State Senate'!A11</f>
        <v>Beverly Powell</v>
      </c>
    </row>
    <row r="99" spans="30:36" x14ac:dyDescent="0.3">
      <c r="AD99" s="27" t="str">
        <f>'State House'!A98</f>
        <v>Craig Goldman</v>
      </c>
      <c r="AE99" s="27">
        <v>97</v>
      </c>
      <c r="AF99" s="43" t="s">
        <v>47</v>
      </c>
      <c r="AG99" s="27">
        <v>12</v>
      </c>
      <c r="AH99" s="27" t="str">
        <f>Congress!A13</f>
        <v>Kay Granger</v>
      </c>
      <c r="AI99" s="27">
        <v>10</v>
      </c>
      <c r="AJ99" s="27" t="str">
        <f>'State Senate'!A11</f>
        <v>Beverly Powell</v>
      </c>
    </row>
    <row r="100" spans="30:36" x14ac:dyDescent="0.3">
      <c r="AD100" s="27" t="str">
        <f>'State House'!A99</f>
        <v>Giovanni Capriglione</v>
      </c>
      <c r="AE100" s="27">
        <v>98</v>
      </c>
      <c r="AF100" s="43" t="s">
        <v>47</v>
      </c>
      <c r="AG100" s="27">
        <v>12</v>
      </c>
      <c r="AH100" s="27" t="str">
        <f>Congress!A13</f>
        <v>Kay Granger</v>
      </c>
      <c r="AI100" s="27">
        <v>12</v>
      </c>
      <c r="AJ100" s="27" t="str">
        <f>'State Senate'!A13</f>
        <v>Jane Nelson</v>
      </c>
    </row>
    <row r="101" spans="30:36" x14ac:dyDescent="0.3">
      <c r="AD101" s="27" t="str">
        <f>'State House'!A100</f>
        <v>Charlie Geren</v>
      </c>
      <c r="AE101" s="27">
        <v>99</v>
      </c>
      <c r="AF101" s="43" t="s">
        <v>47</v>
      </c>
      <c r="AG101" s="27">
        <v>12</v>
      </c>
      <c r="AH101" s="27" t="str">
        <f>Congress!A13</f>
        <v>Kay Granger</v>
      </c>
      <c r="AI101" s="27">
        <v>12</v>
      </c>
      <c r="AJ101" s="27" t="str">
        <f>'State Senate'!A13</f>
        <v>Jane Nelson</v>
      </c>
    </row>
    <row r="102" spans="30:36" x14ac:dyDescent="0.3">
      <c r="AD102" s="27" t="str">
        <f>'State House'!A101</f>
        <v>Jasmine Crockett</v>
      </c>
      <c r="AE102" s="27">
        <v>100</v>
      </c>
      <c r="AF102" s="47" t="s">
        <v>48</v>
      </c>
      <c r="AG102" s="27">
        <v>30</v>
      </c>
      <c r="AH102" s="27" t="str">
        <f>Congress!A31</f>
        <v>Eddie Johnson</v>
      </c>
      <c r="AI102" s="27">
        <v>23</v>
      </c>
      <c r="AJ102" s="27" t="str">
        <f>'State Senate'!A24</f>
        <v>Royce West</v>
      </c>
    </row>
    <row r="103" spans="30:36" x14ac:dyDescent="0.3">
      <c r="AD103" s="27" t="str">
        <f>'State House'!A102</f>
        <v>Chris Turner</v>
      </c>
      <c r="AE103" s="27">
        <v>101</v>
      </c>
      <c r="AF103" s="47" t="s">
        <v>48</v>
      </c>
      <c r="AG103" s="27">
        <v>6</v>
      </c>
      <c r="AH103" s="27" t="str">
        <f>Congress!A7</f>
        <v>Vacant</v>
      </c>
      <c r="AI103" s="27">
        <v>22</v>
      </c>
      <c r="AJ103" s="27" t="str">
        <f>'State Senate'!A23</f>
        <v>Brian Birdwell</v>
      </c>
    </row>
    <row r="104" spans="30:36" x14ac:dyDescent="0.3">
      <c r="AD104" s="27" t="str">
        <f>'State House'!A103</f>
        <v>Ana-Maria Ramos</v>
      </c>
      <c r="AE104" s="27">
        <v>102</v>
      </c>
      <c r="AF104" s="47" t="s">
        <v>48</v>
      </c>
      <c r="AG104" s="27">
        <v>32</v>
      </c>
      <c r="AH104" s="27" t="str">
        <f>Congress!A33</f>
        <v>Colin Allred</v>
      </c>
      <c r="AI104" s="27">
        <v>16</v>
      </c>
      <c r="AJ104" s="27" t="str">
        <f>'State Senate'!A17</f>
        <v>Nathan Johnson</v>
      </c>
    </row>
    <row r="105" spans="30:36" x14ac:dyDescent="0.3">
      <c r="AD105" s="27" t="str">
        <f>'State House'!A104</f>
        <v>Rafael Anchia</v>
      </c>
      <c r="AE105" s="27">
        <v>103</v>
      </c>
      <c r="AF105" s="47" t="s">
        <v>48</v>
      </c>
      <c r="AG105" s="27">
        <v>30</v>
      </c>
      <c r="AH105" s="27" t="str">
        <f>Congress!A31</f>
        <v>Eddie Johnson</v>
      </c>
      <c r="AI105" s="27">
        <v>23</v>
      </c>
      <c r="AJ105" s="27" t="str">
        <f>'State Senate'!A24</f>
        <v>Royce West</v>
      </c>
    </row>
    <row r="106" spans="30:36" x14ac:dyDescent="0.3">
      <c r="AD106" s="27" t="str">
        <f>'State House'!A105</f>
        <v>Jessica González</v>
      </c>
      <c r="AE106" s="27">
        <v>104</v>
      </c>
      <c r="AF106" s="47" t="s">
        <v>48</v>
      </c>
      <c r="AG106" s="27">
        <v>33</v>
      </c>
      <c r="AH106" s="27" t="str">
        <f>Congress!A34</f>
        <v>Marc Veasey</v>
      </c>
      <c r="AI106" s="27">
        <v>23</v>
      </c>
      <c r="AJ106" s="27" t="str">
        <f>'State Senate'!A24</f>
        <v>Royce West</v>
      </c>
    </row>
    <row r="107" spans="30:36" x14ac:dyDescent="0.3">
      <c r="AD107" s="27" t="str">
        <f>'State House'!A106</f>
        <v>Terry Meza</v>
      </c>
      <c r="AE107" s="27">
        <v>105</v>
      </c>
      <c r="AF107" s="47" t="s">
        <v>48</v>
      </c>
      <c r="AG107" s="27">
        <v>33</v>
      </c>
      <c r="AH107" s="27" t="str">
        <f>Congress!A34</f>
        <v>Marc Veasey</v>
      </c>
      <c r="AI107" s="27">
        <v>9</v>
      </c>
      <c r="AJ107" s="27" t="str">
        <f>'State Senate'!A10</f>
        <v>Kelly Hancock</v>
      </c>
    </row>
    <row r="108" spans="30:36" x14ac:dyDescent="0.3">
      <c r="AD108" s="27" t="str">
        <f>'State House'!A107</f>
        <v>Jared Patterson</v>
      </c>
      <c r="AE108" s="27">
        <v>106</v>
      </c>
      <c r="AF108" s="43" t="s">
        <v>47</v>
      </c>
      <c r="AG108" s="27">
        <v>26</v>
      </c>
      <c r="AH108" s="27" t="str">
        <f>Congress!A27</f>
        <v>Michael Burgess</v>
      </c>
      <c r="AI108" s="27">
        <v>12</v>
      </c>
      <c r="AJ108" s="27" t="str">
        <f>'State Senate'!A13</f>
        <v>Jane Nelson</v>
      </c>
    </row>
    <row r="109" spans="30:36" x14ac:dyDescent="0.3">
      <c r="AD109" s="27" t="str">
        <f>'State House'!A108</f>
        <v>Victoria Neave</v>
      </c>
      <c r="AE109" s="27">
        <v>107</v>
      </c>
      <c r="AF109" s="47" t="s">
        <v>48</v>
      </c>
      <c r="AG109" s="27">
        <v>5</v>
      </c>
      <c r="AH109" s="27" t="str">
        <f>Congress!A6</f>
        <v>Lance Gooden</v>
      </c>
      <c r="AI109" s="27">
        <v>2</v>
      </c>
      <c r="AJ109" s="27" t="str">
        <f>'State Senate'!A3</f>
        <v>Bob Hall</v>
      </c>
    </row>
    <row r="110" spans="30:36" x14ac:dyDescent="0.3">
      <c r="AD110" s="27" t="str">
        <f>'State House'!A109</f>
        <v>Morgan Meyer</v>
      </c>
      <c r="AE110" s="27">
        <v>108</v>
      </c>
      <c r="AF110" s="43" t="s">
        <v>47</v>
      </c>
      <c r="AG110" s="27">
        <v>32</v>
      </c>
      <c r="AH110" s="27" t="str">
        <f>Congress!A33</f>
        <v>Colin Allred</v>
      </c>
      <c r="AI110" s="27">
        <v>16</v>
      </c>
      <c r="AJ110" s="27" t="str">
        <f>'State Senate'!A17</f>
        <v>Nathan Johnson</v>
      </c>
    </row>
    <row r="111" spans="30:36" x14ac:dyDescent="0.3">
      <c r="AD111" s="27" t="str">
        <f>'State House'!A110</f>
        <v>Carl Sherman</v>
      </c>
      <c r="AE111" s="27">
        <v>109</v>
      </c>
      <c r="AF111" s="47" t="s">
        <v>48</v>
      </c>
      <c r="AG111" s="27">
        <v>30</v>
      </c>
      <c r="AH111" s="27" t="str">
        <f>Congress!A31</f>
        <v>Eddie Johnson</v>
      </c>
      <c r="AI111" s="27">
        <v>23</v>
      </c>
      <c r="AJ111" s="27" t="str">
        <f>'State Senate'!A24</f>
        <v>Royce West</v>
      </c>
    </row>
    <row r="112" spans="30:36" x14ac:dyDescent="0.3">
      <c r="AD112" s="27" t="str">
        <f>'State House'!A111</f>
        <v>Toni Rose</v>
      </c>
      <c r="AE112" s="27">
        <v>110</v>
      </c>
      <c r="AF112" s="47" t="s">
        <v>48</v>
      </c>
      <c r="AG112" s="27">
        <v>5</v>
      </c>
      <c r="AH112" s="27" t="str">
        <f>Congress!A6</f>
        <v>Lance Gooden</v>
      </c>
      <c r="AI112" s="27">
        <v>2</v>
      </c>
      <c r="AJ112" s="27" t="str">
        <f>'State Senate'!A3</f>
        <v>Bob Hall</v>
      </c>
    </row>
    <row r="113" spans="30:36" x14ac:dyDescent="0.3">
      <c r="AD113" s="27" t="str">
        <f>'State House'!A112</f>
        <v>Yvonne Davis</v>
      </c>
      <c r="AE113" s="27">
        <v>111</v>
      </c>
      <c r="AF113" s="47" t="s">
        <v>48</v>
      </c>
      <c r="AG113" s="27">
        <v>30</v>
      </c>
      <c r="AH113" s="27" t="str">
        <f>Congress!A31</f>
        <v>Eddie Johnson</v>
      </c>
      <c r="AI113" s="27">
        <v>23</v>
      </c>
      <c r="AJ113" s="27" t="str">
        <f>'State Senate'!A24</f>
        <v>Royce West</v>
      </c>
    </row>
    <row r="114" spans="30:36" x14ac:dyDescent="0.3">
      <c r="AD114" s="27" t="str">
        <f>'State House'!A113</f>
        <v>Angie Chen Button</v>
      </c>
      <c r="AE114" s="27">
        <v>112</v>
      </c>
      <c r="AF114" s="43" t="s">
        <v>47</v>
      </c>
      <c r="AG114" s="27">
        <v>32</v>
      </c>
      <c r="AH114" s="27" t="str">
        <f>Congress!A33</f>
        <v>Colin Allred</v>
      </c>
      <c r="AI114" s="27">
        <v>8</v>
      </c>
      <c r="AJ114" s="27" t="str">
        <f>'State Senate'!A9</f>
        <v>Angela Paxton</v>
      </c>
    </row>
    <row r="115" spans="30:36" x14ac:dyDescent="0.3">
      <c r="AD115" s="27" t="str">
        <f>'State House'!A114</f>
        <v>Rhetta Bowers</v>
      </c>
      <c r="AE115" s="27">
        <v>113</v>
      </c>
      <c r="AF115" s="47" t="s">
        <v>48</v>
      </c>
      <c r="AG115" s="27">
        <v>32</v>
      </c>
      <c r="AH115" s="27" t="str">
        <f>Congress!A33</f>
        <v>Colin Allred</v>
      </c>
      <c r="AI115" s="27">
        <v>2</v>
      </c>
      <c r="AJ115" s="27" t="str">
        <f>'State Senate'!A3</f>
        <v>Bob Hall</v>
      </c>
    </row>
    <row r="116" spans="30:36" x14ac:dyDescent="0.3">
      <c r="AD116" s="27" t="str">
        <f>'State House'!A115</f>
        <v>John Turner</v>
      </c>
      <c r="AE116" s="27">
        <v>114</v>
      </c>
      <c r="AF116" s="47" t="s">
        <v>48</v>
      </c>
      <c r="AG116" s="27">
        <v>32</v>
      </c>
      <c r="AH116" s="27" t="str">
        <f>Congress!A33</f>
        <v>Colin Allred</v>
      </c>
      <c r="AI116" s="27">
        <v>16</v>
      </c>
      <c r="AJ116" s="27" t="str">
        <f>'State Senate'!A17</f>
        <v>Nathan Johnson</v>
      </c>
    </row>
    <row r="117" spans="30:36" x14ac:dyDescent="0.3">
      <c r="AD117" s="27" t="str">
        <f>'State House'!A116</f>
        <v>Julie Johnson</v>
      </c>
      <c r="AE117" s="27">
        <v>115</v>
      </c>
      <c r="AF117" s="47" t="s">
        <v>48</v>
      </c>
      <c r="AG117" s="27">
        <v>24</v>
      </c>
      <c r="AH117" s="27" t="str">
        <f>Congress!A25</f>
        <v>Beth Van Duyne</v>
      </c>
      <c r="AI117" s="27"/>
      <c r="AJ117" s="27"/>
    </row>
    <row r="118" spans="30:36" x14ac:dyDescent="0.3">
      <c r="AD118" s="27" t="str">
        <f>'State House'!A117</f>
        <v>Trey Martinez Fischer</v>
      </c>
      <c r="AE118" s="27">
        <v>116</v>
      </c>
      <c r="AF118" s="47" t="s">
        <v>48</v>
      </c>
      <c r="AG118" s="27">
        <v>20</v>
      </c>
      <c r="AH118" s="27" t="str">
        <f>Congress!A21</f>
        <v>Joaquin Castro</v>
      </c>
      <c r="AI118" s="27">
        <v>26</v>
      </c>
      <c r="AJ118" s="27" t="str">
        <f>'State Senate'!A27</f>
        <v>Jose Menendez</v>
      </c>
    </row>
    <row r="119" spans="30:36" x14ac:dyDescent="0.3">
      <c r="AD119" s="27" t="str">
        <f>'State House'!A118</f>
        <v>Philip Cortez</v>
      </c>
      <c r="AE119" s="27">
        <v>117</v>
      </c>
      <c r="AF119" s="47" t="s">
        <v>48</v>
      </c>
      <c r="AG119" s="17">
        <v>20</v>
      </c>
      <c r="AH119" s="17" t="str">
        <f>Congress!A21</f>
        <v>Joaquin Castro</v>
      </c>
      <c r="AI119" s="17">
        <v>19</v>
      </c>
      <c r="AJ119" s="17" t="str">
        <f>'State Senate'!A20</f>
        <v>Roland Gutierrez</v>
      </c>
    </row>
    <row r="120" spans="30:36" x14ac:dyDescent="0.3">
      <c r="AD120" s="27" t="str">
        <f>'State House'!A119</f>
        <v>Leo Pacheco</v>
      </c>
      <c r="AE120" s="27">
        <v>118</v>
      </c>
      <c r="AF120" s="47" t="s">
        <v>48</v>
      </c>
      <c r="AG120" s="17">
        <v>23</v>
      </c>
      <c r="AH120" s="17" t="str">
        <f>Congress!A24</f>
        <v>Ernest Gonzales</v>
      </c>
      <c r="AI120" s="17">
        <v>19</v>
      </c>
      <c r="AJ120" s="17" t="str">
        <f>'State Senate'!A20</f>
        <v>Roland Gutierrez</v>
      </c>
    </row>
    <row r="121" spans="30:36" x14ac:dyDescent="0.3">
      <c r="AD121" s="27" t="str">
        <f>'State House'!A120</f>
        <v>Elizabeth Campos</v>
      </c>
      <c r="AE121" s="27">
        <v>119</v>
      </c>
      <c r="AF121" s="47" t="s">
        <v>48</v>
      </c>
      <c r="AG121" s="17">
        <v>28</v>
      </c>
      <c r="AH121" s="17" t="str">
        <f>Congress!A29</f>
        <v>Henry Cuellar</v>
      </c>
      <c r="AI121" s="17">
        <v>19</v>
      </c>
      <c r="AJ121" s="17" t="str">
        <f>'State Senate'!A20</f>
        <v>Roland Gutierrez</v>
      </c>
    </row>
    <row r="122" spans="30:36" x14ac:dyDescent="0.3">
      <c r="AD122" s="27" t="str">
        <f>'State House'!A121</f>
        <v>Barbara Gervin-Hawkins</v>
      </c>
      <c r="AE122" s="27">
        <v>120</v>
      </c>
      <c r="AF122" s="47" t="s">
        <v>48</v>
      </c>
      <c r="AG122" s="17">
        <v>35</v>
      </c>
      <c r="AH122" s="17" t="str">
        <f>Congress!A36</f>
        <v>Lloyd Doggett</v>
      </c>
      <c r="AI122" s="17">
        <v>25</v>
      </c>
      <c r="AJ122" s="17" t="str">
        <f>'State Senate'!A26</f>
        <v>Donna Campbell</v>
      </c>
    </row>
    <row r="123" spans="30:36" x14ac:dyDescent="0.3">
      <c r="AD123" s="27" t="str">
        <f>'State House'!A122</f>
        <v>Steve Allison</v>
      </c>
      <c r="AE123" s="27">
        <v>121</v>
      </c>
      <c r="AF123" s="43" t="s">
        <v>47</v>
      </c>
      <c r="AG123" s="17">
        <v>21</v>
      </c>
      <c r="AH123" s="17" t="str">
        <f>Congress!A22</f>
        <v>Chip Roy</v>
      </c>
      <c r="AI123" s="17">
        <v>25</v>
      </c>
      <c r="AJ123" s="17" t="str">
        <f>'State Senate'!A26</f>
        <v>Donna Campbell</v>
      </c>
    </row>
    <row r="124" spans="30:36" ht="11.4" customHeight="1" x14ac:dyDescent="0.3">
      <c r="AD124" s="27" t="str">
        <f>'State House'!A123</f>
        <v>Lyle Larson</v>
      </c>
      <c r="AE124" s="27">
        <v>122</v>
      </c>
      <c r="AF124" s="43" t="s">
        <v>47</v>
      </c>
      <c r="AG124" s="17">
        <v>23</v>
      </c>
      <c r="AH124" s="17" t="str">
        <f>Congress!A24</f>
        <v>Ernest Gonzales</v>
      </c>
      <c r="AI124" s="17">
        <v>25</v>
      </c>
      <c r="AJ124" s="17" t="str">
        <f>'State Senate'!A26</f>
        <v>Donna Campbell</v>
      </c>
    </row>
    <row r="125" spans="30:36" x14ac:dyDescent="0.3">
      <c r="AD125" s="27" t="str">
        <f>'State House'!A124</f>
        <v>Diego Bernal</v>
      </c>
      <c r="AE125" s="27">
        <v>123</v>
      </c>
      <c r="AF125" s="47" t="s">
        <v>48</v>
      </c>
      <c r="AG125" s="17">
        <v>20</v>
      </c>
      <c r="AH125" s="17" t="str">
        <f>Congress!A21</f>
        <v>Joaquin Castro</v>
      </c>
      <c r="AI125" s="17">
        <v>26</v>
      </c>
      <c r="AJ125" s="17" t="str">
        <f>'State Senate'!A27</f>
        <v>Jose Menendez</v>
      </c>
    </row>
    <row r="126" spans="30:36" x14ac:dyDescent="0.3">
      <c r="AD126" s="27" t="str">
        <f>'State House'!A125</f>
        <v>Ina Minjarez</v>
      </c>
      <c r="AE126" s="27">
        <v>124</v>
      </c>
      <c r="AF126" s="47" t="s">
        <v>48</v>
      </c>
      <c r="AG126" s="17">
        <v>20</v>
      </c>
      <c r="AH126" s="17" t="str">
        <f>Congress!A21</f>
        <v>Joaquin Castro</v>
      </c>
      <c r="AI126" s="17">
        <v>26</v>
      </c>
      <c r="AJ126" s="17" t="str">
        <f>'State Senate'!A27</f>
        <v>Jose Menendez</v>
      </c>
    </row>
    <row r="127" spans="30:36" x14ac:dyDescent="0.3">
      <c r="AD127" s="27" t="str">
        <f>'State House'!A126</f>
        <v>Ray Lopez</v>
      </c>
      <c r="AE127" s="27">
        <v>125</v>
      </c>
      <c r="AF127" s="47" t="s">
        <v>48</v>
      </c>
      <c r="AG127" s="17">
        <v>20</v>
      </c>
      <c r="AH127" s="17" t="str">
        <f>Congress!A21</f>
        <v>Joaquin Castro</v>
      </c>
      <c r="AI127" s="17">
        <v>26</v>
      </c>
      <c r="AJ127" s="17" t="str">
        <f>'State Senate'!A27</f>
        <v>Jose Menendez</v>
      </c>
    </row>
    <row r="128" spans="30:36" x14ac:dyDescent="0.3">
      <c r="AD128" s="27" t="str">
        <f>'State House'!A127</f>
        <v>Sam Harless</v>
      </c>
      <c r="AE128" s="27">
        <v>126</v>
      </c>
      <c r="AF128" s="43" t="s">
        <v>47</v>
      </c>
      <c r="AG128" s="27">
        <v>2</v>
      </c>
      <c r="AH128" s="27" t="str">
        <f>Congress!A3</f>
        <v>Dan Crenshaw</v>
      </c>
      <c r="AI128" s="27">
        <v>7</v>
      </c>
      <c r="AJ128" s="27" t="str">
        <f>'State Senate'!A8</f>
        <v>Paul Bettencourt</v>
      </c>
    </row>
    <row r="129" spans="30:36" x14ac:dyDescent="0.3">
      <c r="AD129" s="27" t="str">
        <f>'State House'!A128</f>
        <v>Dan Huberty</v>
      </c>
      <c r="AE129" s="27">
        <v>127</v>
      </c>
      <c r="AF129" s="43" t="s">
        <v>47</v>
      </c>
      <c r="AG129" s="27">
        <v>2</v>
      </c>
      <c r="AH129" s="27" t="str">
        <f>Congress!A3</f>
        <v>Dan Crenshaw</v>
      </c>
      <c r="AI129" s="27">
        <v>4</v>
      </c>
      <c r="AJ129" s="27" t="str">
        <f>'State Senate'!A5</f>
        <v>Brandon Creighton</v>
      </c>
    </row>
    <row r="130" spans="30:36" x14ac:dyDescent="0.3">
      <c r="AD130" s="27" t="str">
        <f>'State House'!A129</f>
        <v>Briscoe Cain</v>
      </c>
      <c r="AE130" s="27">
        <v>128</v>
      </c>
      <c r="AF130" s="43" t="s">
        <v>47</v>
      </c>
      <c r="AG130" s="27">
        <v>36</v>
      </c>
      <c r="AH130" s="27" t="str">
        <f>Congress!A37</f>
        <v>Brian Babin</v>
      </c>
      <c r="AI130" s="27">
        <v>11</v>
      </c>
      <c r="AJ130" s="27" t="str">
        <f>'State Senate'!A12</f>
        <v>Larry Taylor</v>
      </c>
    </row>
    <row r="131" spans="30:36" x14ac:dyDescent="0.3">
      <c r="AD131" s="27" t="str">
        <f>'State House'!A130</f>
        <v>Dennis Paul</v>
      </c>
      <c r="AE131" s="27">
        <v>129</v>
      </c>
      <c r="AF131" s="43" t="s">
        <v>47</v>
      </c>
      <c r="AG131" s="27">
        <v>36</v>
      </c>
      <c r="AH131" s="27" t="str">
        <f>Congress!A37</f>
        <v>Brian Babin</v>
      </c>
      <c r="AI131" s="27">
        <v>11</v>
      </c>
      <c r="AJ131" s="27" t="str">
        <f>'State Senate'!A12</f>
        <v>Larry Taylor</v>
      </c>
    </row>
    <row r="132" spans="30:36" x14ac:dyDescent="0.3">
      <c r="AD132" s="27" t="str">
        <f>'State House'!A131</f>
        <v>Tom Oliverson</v>
      </c>
      <c r="AE132" s="27">
        <v>130</v>
      </c>
      <c r="AF132" s="43" t="s">
        <v>47</v>
      </c>
      <c r="AG132" s="17">
        <v>10</v>
      </c>
      <c r="AH132" s="17" t="str">
        <f>Congress!A11</f>
        <v>Michael McCaul</v>
      </c>
      <c r="AI132" s="17">
        <v>7</v>
      </c>
      <c r="AJ132" s="17" t="str">
        <f>'State Senate'!A8</f>
        <v>Paul Bettencourt</v>
      </c>
    </row>
    <row r="133" spans="30:36" x14ac:dyDescent="0.3">
      <c r="AD133" s="27" t="str">
        <f>'State House'!A132</f>
        <v>Alma Allen</v>
      </c>
      <c r="AE133" s="27">
        <v>131</v>
      </c>
      <c r="AF133" s="47" t="s">
        <v>48</v>
      </c>
      <c r="AG133" s="17">
        <v>9</v>
      </c>
      <c r="AH133" s="17" t="str">
        <f>Congress!A10</f>
        <v>Al Green</v>
      </c>
      <c r="AI133" s="17">
        <v>13</v>
      </c>
      <c r="AJ133" s="17" t="str">
        <f>'State Senate'!A14</f>
        <v>Borris Miles</v>
      </c>
    </row>
    <row r="134" spans="30:36" x14ac:dyDescent="0.3">
      <c r="AD134" s="27" t="str">
        <f>'State House'!A133</f>
        <v>Mike Schofield</v>
      </c>
      <c r="AE134" s="27">
        <v>132</v>
      </c>
      <c r="AF134" s="47" t="s">
        <v>48</v>
      </c>
      <c r="AG134" s="17">
        <v>7</v>
      </c>
      <c r="AH134" s="17" t="str">
        <f>Congress!A8</f>
        <v>Lizzie Fletcher</v>
      </c>
      <c r="AI134" s="17">
        <v>17</v>
      </c>
      <c r="AJ134" s="17" t="str">
        <f>'State Senate'!A18</f>
        <v>Joan Huffman</v>
      </c>
    </row>
    <row r="135" spans="30:36" x14ac:dyDescent="0.3">
      <c r="AD135" s="27" t="str">
        <f>'State House'!A134</f>
        <v>Jim Murphy</v>
      </c>
      <c r="AE135" s="27">
        <v>133</v>
      </c>
      <c r="AF135" s="43" t="s">
        <v>47</v>
      </c>
      <c r="AG135" s="17">
        <v>7</v>
      </c>
      <c r="AH135" s="17" t="str">
        <f>Congress!A8</f>
        <v>Lizzie Fletcher</v>
      </c>
      <c r="AI135" s="17">
        <v>7</v>
      </c>
      <c r="AJ135" s="17" t="str">
        <f>'State Senate'!A8</f>
        <v>Paul Bettencourt</v>
      </c>
    </row>
    <row r="136" spans="30:36" x14ac:dyDescent="0.3">
      <c r="AD136" s="27" t="str">
        <f>'State House'!A135</f>
        <v>Ann Johnson</v>
      </c>
      <c r="AE136" s="27">
        <v>134</v>
      </c>
      <c r="AF136" s="47" t="s">
        <v>48</v>
      </c>
      <c r="AG136" s="17">
        <v>7</v>
      </c>
      <c r="AH136" s="17" t="str">
        <f>Congress!A8</f>
        <v>Lizzie Fletcher</v>
      </c>
      <c r="AI136" s="17">
        <v>17</v>
      </c>
      <c r="AJ136" s="17" t="str">
        <f>'State Senate'!A18</f>
        <v>Joan Huffman</v>
      </c>
    </row>
    <row r="137" spans="30:36" x14ac:dyDescent="0.3">
      <c r="AD137" s="27" t="str">
        <f>'State House'!A136</f>
        <v>Jon Rosenthal</v>
      </c>
      <c r="AE137" s="27">
        <v>135</v>
      </c>
      <c r="AF137" s="47" t="s">
        <v>48</v>
      </c>
      <c r="AG137" s="17">
        <v>2</v>
      </c>
      <c r="AH137" s="17" t="str">
        <f>Congress!A3</f>
        <v>Dan Crenshaw</v>
      </c>
      <c r="AI137" s="17">
        <v>7</v>
      </c>
      <c r="AJ137" s="17" t="str">
        <f>'State Senate'!A8</f>
        <v>Paul Bettencourt</v>
      </c>
    </row>
    <row r="138" spans="30:36" x14ac:dyDescent="0.3">
      <c r="AD138" s="27" t="str">
        <f>'State House'!A137</f>
        <v>John Bucy III</v>
      </c>
      <c r="AE138" s="27">
        <v>136</v>
      </c>
      <c r="AF138" s="47" t="s">
        <v>48</v>
      </c>
      <c r="AG138" s="27">
        <v>31</v>
      </c>
      <c r="AH138" s="27" t="str">
        <f>Congress!A32</f>
        <v>John Carter</v>
      </c>
      <c r="AI138" s="27">
        <v>5</v>
      </c>
      <c r="AJ138" s="27" t="str">
        <f>'State Senate'!A6</f>
        <v>Charles Schwertner</v>
      </c>
    </row>
    <row r="139" spans="30:36" x14ac:dyDescent="0.3">
      <c r="AD139" s="27" t="str">
        <f>'State House'!A138</f>
        <v>Gene Wu</v>
      </c>
      <c r="AE139" s="27">
        <v>137</v>
      </c>
      <c r="AF139" s="47" t="s">
        <v>48</v>
      </c>
      <c r="AG139" s="17">
        <v>7</v>
      </c>
      <c r="AH139" s="17" t="str">
        <f>Congress!A8</f>
        <v>Lizzie Fletcher</v>
      </c>
      <c r="AI139" s="17">
        <v>13</v>
      </c>
      <c r="AJ139" s="17" t="str">
        <f>'State Senate'!A14</f>
        <v>Borris Miles</v>
      </c>
    </row>
    <row r="140" spans="30:36" x14ac:dyDescent="0.3">
      <c r="AD140" s="27" t="str">
        <f>'State House'!A139</f>
        <v>Lacy Hull</v>
      </c>
      <c r="AE140" s="27">
        <v>138</v>
      </c>
      <c r="AF140" s="43" t="s">
        <v>47</v>
      </c>
      <c r="AG140" s="17"/>
      <c r="AH140" s="17"/>
      <c r="AI140" s="17"/>
      <c r="AJ140" s="17"/>
    </row>
    <row r="141" spans="30:36" x14ac:dyDescent="0.3">
      <c r="AD141" s="27" t="str">
        <f>'State House'!A140</f>
        <v>Jarvis Johnson</v>
      </c>
      <c r="AE141" s="27">
        <v>139</v>
      </c>
      <c r="AF141" s="47" t="s">
        <v>48</v>
      </c>
      <c r="AG141" s="17">
        <v>18</v>
      </c>
      <c r="AH141" s="17" t="str">
        <f>Congress!A19</f>
        <v>Sheila Jackson Lee</v>
      </c>
      <c r="AI141" s="17">
        <v>15</v>
      </c>
      <c r="AJ141" s="17" t="str">
        <f>'State Senate'!A16</f>
        <v>John Whitmire</v>
      </c>
    </row>
    <row r="142" spans="30:36" x14ac:dyDescent="0.3">
      <c r="AD142" s="27" t="str">
        <f>'State House'!A141</f>
        <v>Armando Walle</v>
      </c>
      <c r="AE142" s="27">
        <v>140</v>
      </c>
      <c r="AF142" s="47" t="s">
        <v>48</v>
      </c>
      <c r="AG142" s="17">
        <v>29</v>
      </c>
      <c r="AH142" s="17" t="str">
        <f>Congress!A30</f>
        <v>Sylvia Garcia</v>
      </c>
      <c r="AI142" s="17">
        <v>6</v>
      </c>
      <c r="AJ142" s="17" t="str">
        <f>'State Senate'!A7</f>
        <v>Carol Alvarado</v>
      </c>
    </row>
    <row r="143" spans="30:36" x14ac:dyDescent="0.3">
      <c r="AD143" s="27" t="str">
        <f>'State House'!A142</f>
        <v>Senfronia Thompson</v>
      </c>
      <c r="AE143" s="27">
        <v>141</v>
      </c>
      <c r="AF143" s="47" t="s">
        <v>48</v>
      </c>
      <c r="AG143" s="17">
        <v>18</v>
      </c>
      <c r="AH143" s="17" t="str">
        <f>Congress!A19</f>
        <v>Sheila Jackson Lee</v>
      </c>
      <c r="AI143" s="17">
        <v>13</v>
      </c>
      <c r="AJ143" s="17" t="str">
        <f>'State Senate'!A14</f>
        <v>Borris Miles</v>
      </c>
    </row>
    <row r="144" spans="30:36" x14ac:dyDescent="0.3">
      <c r="AD144" s="27" t="str">
        <f>'State House'!A143</f>
        <v>Harold Dutton Jr.</v>
      </c>
      <c r="AE144" s="27">
        <v>142</v>
      </c>
      <c r="AF144" s="47" t="s">
        <v>48</v>
      </c>
      <c r="AG144" s="17">
        <v>18</v>
      </c>
      <c r="AH144" s="17" t="str">
        <f>Congress!A19</f>
        <v>Sheila Jackson Lee</v>
      </c>
      <c r="AI144" s="17">
        <v>15</v>
      </c>
      <c r="AJ144" s="17" t="str">
        <f>'State Senate'!A16</f>
        <v>John Whitmire</v>
      </c>
    </row>
    <row r="145" spans="30:36" x14ac:dyDescent="0.3">
      <c r="AD145" s="27" t="str">
        <f>'State House'!A144</f>
        <v>Ana Hernandez</v>
      </c>
      <c r="AE145" s="27">
        <v>143</v>
      </c>
      <c r="AF145" s="47" t="s">
        <v>48</v>
      </c>
      <c r="AG145" s="17">
        <v>18</v>
      </c>
      <c r="AH145" s="17" t="str">
        <f>Congress!A19</f>
        <v>Sheila Jackson Lee</v>
      </c>
      <c r="AI145" s="17">
        <v>6</v>
      </c>
      <c r="AJ145" s="17" t="str">
        <f>'State Senate'!A7</f>
        <v>Carol Alvarado</v>
      </c>
    </row>
    <row r="146" spans="30:36" x14ac:dyDescent="0.3">
      <c r="AD146" s="27" t="str">
        <f>'State House'!A145</f>
        <v>Mary Ann Perez</v>
      </c>
      <c r="AE146" s="27">
        <v>144</v>
      </c>
      <c r="AF146" s="47" t="s">
        <v>48</v>
      </c>
      <c r="AG146" s="17">
        <v>29</v>
      </c>
      <c r="AH146" s="17" t="str">
        <f>Congress!A30</f>
        <v>Sylvia Garcia</v>
      </c>
      <c r="AI146" s="17">
        <v>6</v>
      </c>
      <c r="AJ146" s="17" t="str">
        <f>'State Senate'!A7</f>
        <v>Carol Alvarado</v>
      </c>
    </row>
    <row r="147" spans="30:36" x14ac:dyDescent="0.3">
      <c r="AD147" s="27" t="str">
        <f>'State House'!A146</f>
        <v>Christina Morales</v>
      </c>
      <c r="AE147" s="27">
        <v>145</v>
      </c>
      <c r="AF147" s="47" t="s">
        <v>48</v>
      </c>
      <c r="AG147" s="17">
        <v>29</v>
      </c>
      <c r="AH147" s="17" t="str">
        <f>Congress!A30</f>
        <v>Sylvia Garcia</v>
      </c>
      <c r="AI147" s="17">
        <v>6</v>
      </c>
      <c r="AJ147" s="17" t="str">
        <f>'State Senate'!A7</f>
        <v>Carol Alvarado</v>
      </c>
    </row>
    <row r="148" spans="30:36" x14ac:dyDescent="0.3">
      <c r="AD148" s="27" t="str">
        <f>'State House'!A147</f>
        <v>Shawn Thierry</v>
      </c>
      <c r="AE148" s="27">
        <v>146</v>
      </c>
      <c r="AF148" s="47" t="s">
        <v>48</v>
      </c>
      <c r="AG148" s="17">
        <v>9</v>
      </c>
      <c r="AH148" s="17" t="str">
        <f>Congress!A10</f>
        <v>Al Green</v>
      </c>
      <c r="AI148" s="17">
        <v>13</v>
      </c>
      <c r="AJ148" s="17" t="str">
        <f>'State Senate'!A14</f>
        <v>Borris Miles</v>
      </c>
    </row>
    <row r="149" spans="30:36" x14ac:dyDescent="0.3">
      <c r="AD149" s="27" t="str">
        <f>'State House'!A148</f>
        <v>Garnet Coleman</v>
      </c>
      <c r="AE149" s="27">
        <v>147</v>
      </c>
      <c r="AF149" s="47" t="s">
        <v>48</v>
      </c>
      <c r="AG149" s="17">
        <v>18</v>
      </c>
      <c r="AH149" s="17" t="str">
        <f>Congress!A19</f>
        <v>Sheila Jackson Lee</v>
      </c>
      <c r="AI149" s="17">
        <v>13</v>
      </c>
      <c r="AJ149" s="17" t="str">
        <f>'State Senate'!A14</f>
        <v>Borris Miles</v>
      </c>
    </row>
    <row r="150" spans="30:36" x14ac:dyDescent="0.3">
      <c r="AD150" s="27" t="str">
        <f>'State House'!A149</f>
        <v>Penny Morales Shaw</v>
      </c>
      <c r="AE150" s="27">
        <v>148</v>
      </c>
      <c r="AF150" s="47" t="s">
        <v>48</v>
      </c>
      <c r="AG150" s="17"/>
      <c r="AH150" s="17"/>
      <c r="AI150" s="17"/>
      <c r="AJ150" s="17"/>
    </row>
    <row r="151" spans="30:36" x14ac:dyDescent="0.3">
      <c r="AD151" s="27" t="str">
        <f>'State House'!A150</f>
        <v>Hubert Vo</v>
      </c>
      <c r="AE151" s="27">
        <v>149</v>
      </c>
      <c r="AF151" s="47" t="s">
        <v>48</v>
      </c>
      <c r="AG151" s="17">
        <v>9</v>
      </c>
      <c r="AH151" s="17" t="str">
        <f>Congress!A10</f>
        <v>Al Green</v>
      </c>
      <c r="AI151" s="17">
        <v>13</v>
      </c>
      <c r="AJ151" s="17" t="str">
        <f>'State Senate'!A14</f>
        <v>Borris Miles</v>
      </c>
    </row>
    <row r="152" spans="30:36" x14ac:dyDescent="0.3">
      <c r="AD152" s="27" t="str">
        <f>'State House'!A151</f>
        <v>Valoree Swanson</v>
      </c>
      <c r="AE152" s="27">
        <v>150</v>
      </c>
      <c r="AF152" s="43" t="s">
        <v>47</v>
      </c>
      <c r="AG152" s="27">
        <v>10</v>
      </c>
      <c r="AH152" s="27" t="str">
        <f>Congress!A11</f>
        <v>Michael McCaul</v>
      </c>
      <c r="AI152" s="27">
        <v>7</v>
      </c>
      <c r="AJ152" s="27" t="str">
        <f>'State Senate'!A8</f>
        <v>Paul Bettencourt</v>
      </c>
    </row>
  </sheetData>
  <conditionalFormatting sqref="AG2:AJ2">
    <cfRule type="iconSet" priority="6">
      <iconSet iconSet="3Symbols2">
        <cfvo type="percent" val="0"/>
        <cfvo type="percent" val="33"/>
        <cfvo type="percent" val="67"/>
      </iconSet>
    </cfRule>
  </conditionalFormatting>
  <conditionalFormatting sqref="AP39">
    <cfRule type="iconSet" priority="3">
      <iconSet iconSet="3Symbols2">
        <cfvo type="percent" val="0"/>
        <cfvo type="percent" val="33"/>
        <cfvo type="percent" val="67"/>
      </iconSet>
    </cfRule>
  </conditionalFormatting>
  <conditionalFormatting sqref="AN40:AN70">
    <cfRule type="containsText" dxfId="1" priority="1" operator="containsText" text="D">
      <formula>NOT(ISERROR(SEARCH("D",AN40)))</formula>
    </cfRule>
    <cfRule type="containsText" dxfId="0" priority="2" operator="containsText" text="R">
      <formula>NOT(ISERROR(SEARCH("R",AN40)))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Congress</vt:lpstr>
      <vt:lpstr>State Senate</vt:lpstr>
      <vt:lpstr>State House</vt:lpstr>
      <vt:lpstr>Reference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Parham</dc:creator>
  <cp:lastModifiedBy>Clay Parham</cp:lastModifiedBy>
  <dcterms:created xsi:type="dcterms:W3CDTF">2021-05-24T20:21:48Z</dcterms:created>
  <dcterms:modified xsi:type="dcterms:W3CDTF">2021-05-28T16:53:08Z</dcterms:modified>
</cp:coreProperties>
</file>