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/Google Drive (Personal)/Hons/Project/Final Paper/Survey/Analysis/"/>
    </mc:Choice>
  </mc:AlternateContent>
  <xr:revisionPtr revIDLastSave="0" documentId="13_ncr:1_{0BCC146A-97FC-E342-A175-BD5D38CA89CB}" xr6:coauthVersionLast="45" xr6:coauthVersionMax="45" xr10:uidLastSave="{00000000-0000-0000-0000-000000000000}"/>
  <bookViews>
    <workbookView xWindow="0" yWindow="460" windowWidth="28800" windowHeight="16440" activeTab="3" xr2:uid="{D86B935A-B835-3846-A441-6B098BC51C85}"/>
  </bookViews>
  <sheets>
    <sheet name="Raw Data" sheetId="10" r:id="rId1"/>
    <sheet name="Cleaned Data" sheetId="11" r:id="rId2"/>
    <sheet name="Quantitative Coding" sheetId="1" r:id="rId3"/>
    <sheet name="Qt. Cross Tabs" sheetId="5" r:id="rId4"/>
    <sheet name="Qualitative Coding" sheetId="4" r:id="rId5"/>
    <sheet name="Ql. Cross Tabs" sheetId="6" r:id="rId6"/>
    <sheet name="Feedback Coding" sheetId="3" r:id="rId7"/>
    <sheet name="Fd. Graph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" i="5" l="1"/>
  <c r="AI6" i="5"/>
  <c r="AI7" i="5"/>
  <c r="AI8" i="5"/>
  <c r="AI9" i="5"/>
  <c r="AI4" i="5"/>
  <c r="AG5" i="5"/>
  <c r="AG6" i="5"/>
  <c r="AG7" i="5"/>
  <c r="AG8" i="5"/>
  <c r="AG9" i="5"/>
  <c r="AG4" i="5"/>
  <c r="F25" i="11" l="1"/>
  <c r="E25" i="11"/>
  <c r="D25" i="11"/>
  <c r="C25" i="11"/>
  <c r="B25" i="11"/>
  <c r="C21" i="11"/>
  <c r="C40" i="11"/>
  <c r="D39" i="11" s="1"/>
  <c r="M39" i="11"/>
  <c r="I39" i="11"/>
  <c r="M38" i="11"/>
  <c r="I38" i="11"/>
  <c r="M37" i="11"/>
  <c r="I37" i="11"/>
  <c r="C32" i="11"/>
  <c r="D30" i="11" s="1"/>
  <c r="M31" i="11"/>
  <c r="I31" i="11"/>
  <c r="M30" i="11"/>
  <c r="I30" i="11"/>
  <c r="F24" i="11"/>
  <c r="E24" i="11"/>
  <c r="D24" i="11"/>
  <c r="C24" i="11"/>
  <c r="B24" i="11"/>
  <c r="F23" i="11"/>
  <c r="E23" i="11"/>
  <c r="D23" i="11"/>
  <c r="C23" i="11"/>
  <c r="B23" i="11"/>
  <c r="F22" i="11"/>
  <c r="E22" i="11"/>
  <c r="D22" i="11"/>
  <c r="C22" i="11"/>
  <c r="B22" i="11"/>
  <c r="N19" i="11"/>
  <c r="M19" i="11"/>
  <c r="L19" i="11"/>
  <c r="K19" i="11"/>
  <c r="J19" i="11"/>
  <c r="F19" i="11"/>
  <c r="F21" i="11" s="1"/>
  <c r="E19" i="11"/>
  <c r="E21" i="11" s="1"/>
  <c r="D19" i="11"/>
  <c r="D21" i="11" s="1"/>
  <c r="C19" i="11"/>
  <c r="B19" i="11"/>
  <c r="B21" i="11" s="1"/>
  <c r="F26" i="10"/>
  <c r="E26" i="10"/>
  <c r="D26" i="10"/>
  <c r="C26" i="10"/>
  <c r="B26" i="10"/>
  <c r="F25" i="10"/>
  <c r="E25" i="10"/>
  <c r="D25" i="10"/>
  <c r="C25" i="10"/>
  <c r="B25" i="10"/>
  <c r="F24" i="10"/>
  <c r="E24" i="10"/>
  <c r="D24" i="10"/>
  <c r="C24" i="10"/>
  <c r="B24" i="10"/>
  <c r="F23" i="10"/>
  <c r="E23" i="10"/>
  <c r="D23" i="10"/>
  <c r="C23" i="10"/>
  <c r="B23" i="10"/>
  <c r="I32" i="11" l="1"/>
  <c r="D38" i="11"/>
  <c r="D37" i="11"/>
  <c r="D40" i="11" s="1"/>
  <c r="M32" i="11"/>
  <c r="N30" i="11" s="1"/>
  <c r="D31" i="11"/>
  <c r="D32" i="11" s="1"/>
  <c r="I40" i="11"/>
  <c r="J38" i="11" s="1"/>
  <c r="J31" i="11"/>
  <c r="J30" i="11"/>
  <c r="M40" i="11"/>
  <c r="N38" i="11" s="1"/>
  <c r="N21" i="10"/>
  <c r="M21" i="10"/>
  <c r="L21" i="10"/>
  <c r="K21" i="10"/>
  <c r="J21" i="10"/>
  <c r="N40" i="10"/>
  <c r="N39" i="10"/>
  <c r="N38" i="10"/>
  <c r="J41" i="10"/>
  <c r="J40" i="10"/>
  <c r="J39" i="10"/>
  <c r="J38" i="10"/>
  <c r="M41" i="10"/>
  <c r="I41" i="10"/>
  <c r="M38" i="10"/>
  <c r="M39" i="10"/>
  <c r="M40" i="10"/>
  <c r="I40" i="10"/>
  <c r="I39" i="10"/>
  <c r="I38" i="10"/>
  <c r="N32" i="10"/>
  <c r="N31" i="10"/>
  <c r="J32" i="10"/>
  <c r="J31" i="10"/>
  <c r="M32" i="10"/>
  <c r="M31" i="10"/>
  <c r="I32" i="10"/>
  <c r="I31" i="10"/>
  <c r="C41" i="10"/>
  <c r="D40" i="10" s="1"/>
  <c r="C33" i="10"/>
  <c r="D32" i="10" s="1"/>
  <c r="F21" i="10"/>
  <c r="E21" i="10"/>
  <c r="D21" i="10"/>
  <c r="C21" i="10"/>
  <c r="B21" i="10"/>
  <c r="J32" i="11" l="1"/>
  <c r="N31" i="11"/>
  <c r="N32" i="11" s="1"/>
  <c r="J39" i="11"/>
  <c r="J37" i="11"/>
  <c r="N39" i="11"/>
  <c r="N37" i="11"/>
  <c r="N40" i="11" s="1"/>
  <c r="N41" i="10"/>
  <c r="I33" i="10"/>
  <c r="J33" i="10"/>
  <c r="D39" i="10"/>
  <c r="D38" i="10"/>
  <c r="D31" i="10"/>
  <c r="D33" i="10" s="1"/>
  <c r="J40" i="11" l="1"/>
  <c r="D41" i="10"/>
  <c r="D45" i="7"/>
  <c r="D44" i="7"/>
  <c r="D43" i="7"/>
  <c r="D38" i="7"/>
  <c r="D37" i="7"/>
  <c r="D33" i="7"/>
  <c r="D32" i="7"/>
  <c r="D28" i="7"/>
  <c r="D27" i="7"/>
  <c r="D23" i="7"/>
  <c r="D22" i="7"/>
  <c r="D21" i="7"/>
  <c r="D17" i="7"/>
  <c r="D16" i="7"/>
  <c r="D15" i="7"/>
  <c r="D14" i="7"/>
  <c r="D10" i="7"/>
  <c r="D9" i="7"/>
  <c r="D8" i="7"/>
  <c r="D7" i="7"/>
  <c r="D6" i="7"/>
  <c r="D5" i="7"/>
  <c r="O48" i="3"/>
  <c r="O47" i="3"/>
  <c r="O46" i="3"/>
  <c r="O45" i="3"/>
  <c r="O44" i="3"/>
  <c r="O43" i="3"/>
  <c r="N48" i="3"/>
  <c r="N47" i="3"/>
  <c r="N46" i="3"/>
  <c r="N45" i="3"/>
  <c r="N44" i="3"/>
  <c r="N43" i="3"/>
  <c r="M48" i="3"/>
  <c r="M47" i="3"/>
  <c r="M46" i="3"/>
  <c r="M45" i="3"/>
  <c r="M44" i="3"/>
  <c r="M43" i="3"/>
  <c r="L48" i="3"/>
  <c r="L47" i="3"/>
  <c r="L46" i="3"/>
  <c r="L45" i="3"/>
  <c r="L44" i="3"/>
  <c r="L43" i="3"/>
  <c r="K48" i="3"/>
  <c r="K47" i="3"/>
  <c r="K46" i="3"/>
  <c r="K45" i="3"/>
  <c r="K44" i="3"/>
  <c r="K43" i="3"/>
  <c r="J48" i="3"/>
  <c r="J47" i="3"/>
  <c r="J46" i="3"/>
  <c r="J45" i="3"/>
  <c r="J44" i="3"/>
  <c r="J43" i="3"/>
  <c r="I48" i="3"/>
  <c r="I47" i="3"/>
  <c r="I46" i="3"/>
  <c r="I45" i="3"/>
  <c r="I44" i="3"/>
  <c r="I43" i="3"/>
  <c r="H48" i="3"/>
  <c r="H47" i="3"/>
  <c r="H46" i="3"/>
  <c r="H45" i="3"/>
  <c r="H44" i="3"/>
  <c r="H43" i="3"/>
  <c r="G48" i="3"/>
  <c r="G47" i="3"/>
  <c r="G46" i="3"/>
  <c r="G45" i="3"/>
  <c r="G44" i="3"/>
  <c r="G43" i="3"/>
  <c r="F48" i="3"/>
  <c r="F47" i="3"/>
  <c r="F46" i="3"/>
  <c r="F45" i="3"/>
  <c r="F44" i="3"/>
  <c r="F43" i="3"/>
  <c r="D48" i="3"/>
  <c r="D47" i="3"/>
  <c r="D46" i="3"/>
  <c r="D45" i="3"/>
  <c r="D44" i="3"/>
  <c r="D43" i="3"/>
  <c r="U42" i="4"/>
  <c r="U46" i="4" s="1"/>
  <c r="U41" i="4"/>
  <c r="U40" i="4"/>
  <c r="U45" i="4" s="1"/>
  <c r="U39" i="4"/>
  <c r="U44" i="4" s="1"/>
  <c r="T42" i="4"/>
  <c r="T46" i="4" s="1"/>
  <c r="T41" i="4"/>
  <c r="T40" i="4"/>
  <c r="T45" i="4" s="1"/>
  <c r="T39" i="4"/>
  <c r="T44" i="4" s="1"/>
  <c r="S42" i="4"/>
  <c r="S46" i="4" s="1"/>
  <c r="S41" i="4"/>
  <c r="S40" i="4"/>
  <c r="S45" i="4" s="1"/>
  <c r="S39" i="4"/>
  <c r="S44" i="4" s="1"/>
  <c r="R42" i="4"/>
  <c r="R46" i="4" s="1"/>
  <c r="R41" i="4"/>
  <c r="R40" i="4"/>
  <c r="R45" i="4" s="1"/>
  <c r="R39" i="4"/>
  <c r="R44" i="4" s="1"/>
  <c r="Q42" i="4"/>
  <c r="Q46" i="4" s="1"/>
  <c r="Q41" i="4"/>
  <c r="Q40" i="4"/>
  <c r="Q45" i="4" s="1"/>
  <c r="Q39" i="4"/>
  <c r="Q44" i="4" s="1"/>
  <c r="P42" i="4"/>
  <c r="P46" i="4" s="1"/>
  <c r="P41" i="4"/>
  <c r="P40" i="4"/>
  <c r="P45" i="4" s="1"/>
  <c r="P39" i="4"/>
  <c r="P44" i="4" s="1"/>
  <c r="O42" i="4"/>
  <c r="O46" i="4" s="1"/>
  <c r="O41" i="4"/>
  <c r="O40" i="4"/>
  <c r="O45" i="4" s="1"/>
  <c r="O39" i="4"/>
  <c r="O44" i="4" s="1"/>
  <c r="N42" i="4"/>
  <c r="N46" i="4" s="1"/>
  <c r="N41" i="4"/>
  <c r="N40" i="4"/>
  <c r="N45" i="4" s="1"/>
  <c r="N39" i="4"/>
  <c r="N44" i="4" s="1"/>
  <c r="M39" i="4"/>
  <c r="M40" i="4"/>
  <c r="M41" i="4"/>
  <c r="M42" i="4"/>
  <c r="M46" i="4" s="1"/>
  <c r="M44" i="4"/>
  <c r="M45" i="4"/>
  <c r="L46" i="4"/>
  <c r="L45" i="4"/>
  <c r="L44" i="4"/>
  <c r="K46" i="4"/>
  <c r="K45" i="4"/>
  <c r="K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L42" i="4"/>
  <c r="L41" i="4"/>
  <c r="L40" i="4"/>
  <c r="L39" i="4"/>
  <c r="K42" i="4"/>
  <c r="K41" i="4"/>
  <c r="K40" i="4"/>
  <c r="K39" i="4"/>
  <c r="J42" i="4"/>
  <c r="J46" i="4" s="1"/>
  <c r="J41" i="4"/>
  <c r="J40" i="4"/>
  <c r="J45" i="4" s="1"/>
  <c r="J39" i="4"/>
  <c r="J44" i="4" s="1"/>
  <c r="I42" i="4"/>
  <c r="I41" i="4"/>
  <c r="I40" i="4"/>
  <c r="I39" i="4"/>
  <c r="H42" i="4"/>
  <c r="H41" i="4"/>
  <c r="H40" i="4"/>
  <c r="H39" i="4"/>
  <c r="G42" i="4"/>
  <c r="G41" i="4"/>
  <c r="G40" i="4"/>
  <c r="G39" i="4"/>
  <c r="F42" i="4"/>
  <c r="F41" i="4"/>
  <c r="F40" i="4"/>
  <c r="F39" i="4"/>
  <c r="E42" i="4"/>
  <c r="E41" i="4"/>
  <c r="E40" i="4"/>
  <c r="E39" i="4"/>
  <c r="D46" i="4"/>
  <c r="D45" i="4"/>
  <c r="D44" i="4"/>
  <c r="D42" i="4"/>
  <c r="D41" i="4"/>
  <c r="D40" i="4"/>
  <c r="D39" i="4"/>
  <c r="U38" i="1"/>
  <c r="U37" i="1"/>
  <c r="T38" i="1"/>
  <c r="T37" i="1"/>
  <c r="S38" i="1"/>
  <c r="S37" i="1"/>
  <c r="R38" i="1"/>
  <c r="R37" i="1"/>
  <c r="Q38" i="1"/>
  <c r="Q37" i="1"/>
  <c r="P38" i="1"/>
  <c r="P37" i="1"/>
  <c r="O38" i="1"/>
  <c r="O37" i="1"/>
  <c r="N38" i="1"/>
  <c r="N37" i="1"/>
  <c r="M38" i="1"/>
  <c r="M37" i="1"/>
  <c r="L38" i="1"/>
  <c r="L37" i="1"/>
  <c r="K38" i="1"/>
  <c r="K37" i="1"/>
  <c r="J38" i="1"/>
  <c r="J37" i="1"/>
  <c r="I38" i="1"/>
  <c r="I37" i="1"/>
  <c r="H38" i="1"/>
  <c r="H37" i="1"/>
  <c r="G38" i="1"/>
  <c r="G37" i="1"/>
  <c r="F38" i="1"/>
  <c r="F37" i="1"/>
  <c r="E38" i="1"/>
  <c r="E37" i="1"/>
  <c r="D38" i="1"/>
  <c r="D37" i="1"/>
  <c r="M33" i="10"/>
  <c r="N33" i="10" l="1"/>
</calcChain>
</file>

<file path=xl/sharedStrings.xml><?xml version="1.0" encoding="utf-8"?>
<sst xmlns="http://schemas.openxmlformats.org/spreadsheetml/2006/main" count="928" uniqueCount="266">
  <si>
    <t>ID</t>
  </si>
  <si>
    <t>Q1a</t>
  </si>
  <si>
    <t>Q1b</t>
  </si>
  <si>
    <t>Q2a</t>
  </si>
  <si>
    <t>Q3a</t>
  </si>
  <si>
    <t>Q4a</t>
  </si>
  <si>
    <t>Q5a</t>
  </si>
  <si>
    <t>Q6a</t>
  </si>
  <si>
    <t>Q7a</t>
  </si>
  <si>
    <t>Q8a</t>
  </si>
  <si>
    <t>Q9a</t>
  </si>
  <si>
    <t>Q10a</t>
  </si>
  <si>
    <t>Q11a</t>
  </si>
  <si>
    <t>Q12a</t>
  </si>
  <si>
    <t>Q13a</t>
  </si>
  <si>
    <t>Q14a</t>
  </si>
  <si>
    <t>Q15a</t>
  </si>
  <si>
    <t>Q16a</t>
  </si>
  <si>
    <t>Q17a</t>
  </si>
  <si>
    <t>Row_num</t>
  </si>
  <si>
    <t>Code</t>
  </si>
  <si>
    <t>1 = Yes</t>
  </si>
  <si>
    <t>2 = No</t>
  </si>
  <si>
    <t>A</t>
  </si>
  <si>
    <t>E1</t>
  </si>
  <si>
    <t>E2</t>
  </si>
  <si>
    <t>F1</t>
  </si>
  <si>
    <t>F2</t>
  </si>
  <si>
    <t>G</t>
  </si>
  <si>
    <t>1 = "18-21"</t>
  </si>
  <si>
    <t>2 = "22-30"</t>
  </si>
  <si>
    <t>3 = "31-40"</t>
  </si>
  <si>
    <t>4 = "41-50"</t>
  </si>
  <si>
    <t>5= "51-60"</t>
  </si>
  <si>
    <t>6= " &gt;60"</t>
  </si>
  <si>
    <t>1 = "Researcher</t>
  </si>
  <si>
    <t>2 = "Student"</t>
  </si>
  <si>
    <t>3 = "General Interest"</t>
  </si>
  <si>
    <t>4 = "Earn money"</t>
  </si>
  <si>
    <t>C1</t>
  </si>
  <si>
    <t>C2</t>
  </si>
  <si>
    <t>D2</t>
  </si>
  <si>
    <t>D1</t>
  </si>
  <si>
    <t>1 = "Difficult to understand"</t>
  </si>
  <si>
    <t>1 = Positive</t>
  </si>
  <si>
    <t>3 = NULL</t>
  </si>
  <si>
    <t>A1OQIXAU1SEJ4P</t>
  </si>
  <si>
    <t>A1F1BIPJR11LSR</t>
  </si>
  <si>
    <t>A10LLZZHZVGWRW</t>
  </si>
  <si>
    <t>A20PV3RB3I0W8S</t>
  </si>
  <si>
    <t>A1G10UPKNT2YEX</t>
  </si>
  <si>
    <t>A2SKH7WZUEDGGI</t>
  </si>
  <si>
    <t>A7204W9E8IR1R</t>
  </si>
  <si>
    <t>APGX2WZ59OWDN</t>
  </si>
  <si>
    <t>A3TOUB8313BPVS</t>
  </si>
  <si>
    <t>A35D31QHYQUF9V</t>
  </si>
  <si>
    <t>A29VL3MZE7YPBZ</t>
  </si>
  <si>
    <t>A2SWQM5X54P1O5</t>
  </si>
  <si>
    <t>A2U83S62P8SZ6T</t>
  </si>
  <si>
    <t>A1FP3SH704X01V</t>
  </si>
  <si>
    <t>A2FUPODRRCESB</t>
  </si>
  <si>
    <t>A8F6JFG0WSELT</t>
  </si>
  <si>
    <t>A1DVKS3R9SLQ1H</t>
  </si>
  <si>
    <t>A272A0JGRTBFCR</t>
  </si>
  <si>
    <t>AVPKE76DJLWK6</t>
  </si>
  <si>
    <t>A3VP27UUQ34OXK</t>
  </si>
  <si>
    <t>A3NHMKVK98NY7I</t>
  </si>
  <si>
    <t>A1BAEFJ2OG7NJ0</t>
  </si>
  <si>
    <t>A1P6OXEJ86HQRM</t>
  </si>
  <si>
    <t>A2UX7ZJEGGU5</t>
  </si>
  <si>
    <t>A103XX92AATRSG</t>
  </si>
  <si>
    <t>A1NOINYD1FZ55T</t>
  </si>
  <si>
    <t>A3FOKP72T5I4FR</t>
  </si>
  <si>
    <t>A2JP8W265WCC35</t>
  </si>
  <si>
    <t>A1GKTC682SWY23</t>
  </si>
  <si>
    <t>3 ; 4</t>
  </si>
  <si>
    <t>1 ; 3</t>
  </si>
  <si>
    <t>1 ; 2 ; 3</t>
  </si>
  <si>
    <t>2 = NULL</t>
  </si>
  <si>
    <t>1 = NULL</t>
  </si>
  <si>
    <t>Thanks, great survey or courteous remarks</t>
  </si>
  <si>
    <t>Suggestions for improvement</t>
  </si>
  <si>
    <t>2 = Helpful</t>
  </si>
  <si>
    <t>No response</t>
  </si>
  <si>
    <t>1 = "Work or occupation related"</t>
  </si>
  <si>
    <t>3 = "Does not apply, not relevant"</t>
  </si>
  <si>
    <t>B (Multiple)</t>
  </si>
  <si>
    <t>B (Single)</t>
  </si>
  <si>
    <t>2 = "Interest or background related"</t>
  </si>
  <si>
    <t>1 = "Support"</t>
  </si>
  <si>
    <t>2 = "Speculative"</t>
  </si>
  <si>
    <t>3 = "Technical"</t>
  </si>
  <si>
    <t>4 = "Other"</t>
  </si>
  <si>
    <t>LLE</t>
  </si>
  <si>
    <t>CM</t>
  </si>
  <si>
    <t>OR</t>
  </si>
  <si>
    <t>TT</t>
  </si>
  <si>
    <t>RM</t>
  </si>
  <si>
    <t>CP</t>
  </si>
  <si>
    <t>RW</t>
  </si>
  <si>
    <t>AND</t>
  </si>
  <si>
    <t>Presumptive</t>
  </si>
  <si>
    <t>Prototypical</t>
  </si>
  <si>
    <t>Specific form of defeasible reasoning</t>
  </si>
  <si>
    <t>Property of Or</t>
  </si>
  <si>
    <t>Property of Transitivity</t>
  </si>
  <si>
    <t>Property of Right Weakening</t>
  </si>
  <si>
    <t>Property of And</t>
  </si>
  <si>
    <t>Property of Rational Monotony</t>
  </si>
  <si>
    <t>Property of Contraposition</t>
  </si>
  <si>
    <t>Property of Cautious Monotony</t>
  </si>
  <si>
    <t>Property of Left Logical Equivalence</t>
  </si>
  <si>
    <t>Yes</t>
  </si>
  <si>
    <t>No</t>
  </si>
  <si>
    <t>-</t>
  </si>
  <si>
    <t>Normative</t>
  </si>
  <si>
    <t>Descriptive</t>
  </si>
  <si>
    <t>Other</t>
  </si>
  <si>
    <t>Protypical: Concrete</t>
  </si>
  <si>
    <t>Presumptive: Concrete</t>
  </si>
  <si>
    <t>CM: Concrete</t>
  </si>
  <si>
    <t>OR: Concrete</t>
  </si>
  <si>
    <t>RW: Concrete</t>
  </si>
  <si>
    <t>AND: Concrete</t>
  </si>
  <si>
    <t>RM: Concrete</t>
  </si>
  <si>
    <t>LLE:           Concrete</t>
  </si>
  <si>
    <t>LLE:         Abstract</t>
  </si>
  <si>
    <t>CM:        Abstract</t>
  </si>
  <si>
    <t>OR:         Abstract</t>
  </si>
  <si>
    <t>TT:     Concrete</t>
  </si>
  <si>
    <t>TT:         Abstract</t>
  </si>
  <si>
    <t>RW:      Abstract</t>
  </si>
  <si>
    <t>AND:     Abstract</t>
  </si>
  <si>
    <t>Support</t>
  </si>
  <si>
    <t>Speculative</t>
  </si>
  <si>
    <t>Technical</t>
  </si>
  <si>
    <t>undecided, not explanatory or not clear</t>
  </si>
  <si>
    <t>RM:         Abstract</t>
  </si>
  <si>
    <t>CP:     Concrete</t>
  </si>
  <si>
    <t>CP:        Abstract</t>
  </si>
  <si>
    <t>Calculate spread across abstract vs concrete for normative, descriptive and technical answers</t>
  </si>
  <si>
    <t>Calculate spread across abstract vs concrete for Yes and No answers</t>
  </si>
  <si>
    <t>*Bar graphs</t>
  </si>
  <si>
    <t>*Histograms</t>
  </si>
  <si>
    <t>Types of graphs</t>
  </si>
  <si>
    <t>Tips</t>
  </si>
  <si>
    <t>*Use blue, orange and green as colours for different variables</t>
  </si>
  <si>
    <t>*Use shading or patterned shading to distinguish different values</t>
  </si>
  <si>
    <t>*Axes begin at the origin, (0;0)</t>
  </si>
  <si>
    <t>*Line graphs</t>
  </si>
  <si>
    <t>*Include graph title, axes titles and legend</t>
  </si>
  <si>
    <t>*Include data points on bar and line graphs</t>
  </si>
  <si>
    <t>*Compare multiple variables on one graph using dotted, dashed or continuous lines</t>
  </si>
  <si>
    <t>Support + Technical</t>
  </si>
  <si>
    <t>full reason/argument includes or is based on given information</t>
  </si>
  <si>
    <t>external information is brought into argument, partial support</t>
  </si>
  <si>
    <t>"typically" does not mean "always", focus on meaning of keywords like "implies", "only", " means", "equivalent" etc.</t>
  </si>
  <si>
    <t>*Rank indicates order of preference by the instructor or survey creator</t>
  </si>
  <si>
    <t>*Eliminate multiple-valued entries by rank, keeping highest rank</t>
  </si>
  <si>
    <t>Count</t>
  </si>
  <si>
    <t>1s</t>
  </si>
  <si>
    <t>2s</t>
  </si>
  <si>
    <t>3s</t>
  </si>
  <si>
    <t>4s</t>
  </si>
  <si>
    <t>Agreement</t>
  </si>
  <si>
    <t>Conflict</t>
  </si>
  <si>
    <t>Not conclusive whether relationship is in agreement or in conflict</t>
  </si>
  <si>
    <t>*Axes begin at the origin (0;0)</t>
  </si>
  <si>
    <t>Category</t>
  </si>
  <si>
    <t>18-21</t>
  </si>
  <si>
    <t>22-30</t>
  </si>
  <si>
    <t>31-40</t>
  </si>
  <si>
    <t>41-50</t>
  </si>
  <si>
    <t>51-60</t>
  </si>
  <si>
    <t>&gt;60</t>
  </si>
  <si>
    <t>Researcher</t>
  </si>
  <si>
    <t>Student</t>
  </si>
  <si>
    <t>Earn money</t>
  </si>
  <si>
    <t>General interest</t>
  </si>
  <si>
    <t>Age of participants</t>
  </si>
  <si>
    <t>Participant relationship with survey</t>
  </si>
  <si>
    <t>Work or occupation</t>
  </si>
  <si>
    <t>Does not apply</t>
  </si>
  <si>
    <t>Choice of concrete examples as reflective of ordinary reasoning situations for participants</t>
  </si>
  <si>
    <t>Clarity and understandability of survey intructions for participants</t>
  </si>
  <si>
    <t>Clarity and understandability of abstract survey questions for participants</t>
  </si>
  <si>
    <t>General feedback</t>
  </si>
  <si>
    <t>Positive</t>
  </si>
  <si>
    <t>Critical / Helpful</t>
  </si>
  <si>
    <t>Level of interest to participant</t>
  </si>
  <si>
    <t>TT: Concrete</t>
  </si>
  <si>
    <t>TT: Abstract</t>
  </si>
  <si>
    <t>CP: Concrete</t>
  </si>
  <si>
    <t>CP: Abstract</t>
  </si>
  <si>
    <t>*Cumulative frequency curves (ogive)</t>
  </si>
  <si>
    <t>Abstract questions</t>
  </si>
  <si>
    <t>1a</t>
  </si>
  <si>
    <t>1b</t>
  </si>
  <si>
    <t>Concrete questions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</si>
  <si>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</si>
  <si>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</si>
  <si>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</si>
  <si>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</si>
  <si>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</si>
  <si>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</si>
  <si>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</si>
  <si>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</si>
  <si>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</si>
  <si>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</si>
  <si>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</si>
  <si>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</si>
  <si>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</si>
  <si>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</si>
  <si>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</si>
  <si>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</si>
  <si>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Question</t>
  </si>
  <si>
    <t xml:space="preserve">NR </t>
  </si>
  <si>
    <t>Natural reasoning, no relation to defeasible reasoning</t>
  </si>
  <si>
    <t>NR</t>
  </si>
  <si>
    <t>NR: Concrete Example 1</t>
  </si>
  <si>
    <t>NR: Concrete Example 2</t>
  </si>
  <si>
    <t>Frequency</t>
  </si>
  <si>
    <t>Frequency table for quantitative responses across all questions</t>
  </si>
  <si>
    <t>Frequency table for qualitative responses across all questions</t>
  </si>
  <si>
    <t>Totals</t>
  </si>
  <si>
    <t>RF</t>
  </si>
  <si>
    <t>Sorted Data</t>
  </si>
  <si>
    <t>Unsorted Data</t>
  </si>
  <si>
    <t>Frequency table for quantitative responses across concrete questions</t>
  </si>
  <si>
    <t>Frequency table for quantitative responses across abstract questions</t>
  </si>
  <si>
    <t>Frequency table for qualitative responses across concrete questions</t>
  </si>
  <si>
    <t>Frequency table for qualitative responses across abstract questions</t>
  </si>
  <si>
    <t>Type</t>
  </si>
  <si>
    <t>Median</t>
  </si>
  <si>
    <t xml:space="preserve">Mean </t>
  </si>
  <si>
    <t>Mode</t>
  </si>
  <si>
    <t>Standard Dev.</t>
  </si>
  <si>
    <t>Cleaned and Unsorted Data</t>
  </si>
  <si>
    <t>Mean SE</t>
  </si>
  <si>
    <t>Personal or background</t>
  </si>
  <si>
    <t>Abstract</t>
  </si>
  <si>
    <t>Concrete</t>
  </si>
  <si>
    <t xml:space="preserve">Technical </t>
  </si>
  <si>
    <t>Prototypical reasoning</t>
  </si>
  <si>
    <t>Presumptive reasoning</t>
  </si>
  <si>
    <t>Left Logical Equivalence</t>
  </si>
  <si>
    <t>Cautious Monotonicity</t>
  </si>
  <si>
    <t>Or</t>
  </si>
  <si>
    <t>Transitivity</t>
  </si>
  <si>
    <t>Right Weakening</t>
  </si>
  <si>
    <t>And</t>
  </si>
  <si>
    <t>Rational Monotonicity</t>
  </si>
  <si>
    <t>Contraposition</t>
  </si>
  <si>
    <t>Name</t>
  </si>
  <si>
    <t>KLM</t>
  </si>
  <si>
    <t>Type or property</t>
  </si>
  <si>
    <t>Derived from KLM</t>
  </si>
  <si>
    <t>Non-KLM</t>
  </si>
  <si>
    <t xml:space="preserve">Other </t>
  </si>
  <si>
    <t xml:space="preserve">And </t>
  </si>
  <si>
    <t>Hit rate (%) Abstract</t>
  </si>
  <si>
    <t>Hit rate (%) Concrete</t>
  </si>
  <si>
    <t>Defeasible Reasoning Postulate</t>
  </si>
  <si>
    <t>Hit Rate (%) Concrete</t>
  </si>
  <si>
    <t>Type of Reasoning</t>
  </si>
  <si>
    <t>Hit Rate (%)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</si>
</sst>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/>
    <xf numFmtId="0" fontId="1" fillId="0" borderId="0" xfId="0" applyFont="1" applyBorder="1" applyAlignment="1">
      <alignment horizontal="center"/>
    </xf>
    <xf numFmtId="49" fontId="0" fillId="0" borderId="0" xfId="0" applyNumberForma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Border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7" fillId="0" borderId="0" xfId="0" applyFont="1"/>
    <xf numFmtId="0" fontId="8" fillId="0" borderId="1" xfId="0" applyFont="1" applyBorder="1"/>
    <xf numFmtId="0" fontId="8" fillId="0" borderId="4" xfId="0" applyFont="1" applyBorder="1"/>
    <xf numFmtId="0" fontId="7" fillId="0" borderId="5" xfId="0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5" fillId="0" borderId="0" xfId="0" applyFont="1"/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vertical="top"/>
    </xf>
    <xf numFmtId="2" fontId="0" fillId="0" borderId="0" xfId="0" applyNumberFormat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7" xfId="0" applyBorder="1" applyAlignment="1">
      <alignment vertical="top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0" borderId="2" xfId="0" applyFill="1" applyBorder="1"/>
    <xf numFmtId="0" fontId="0" fillId="0" borderId="8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top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horizontal="left" vertical="top"/>
    </xf>
    <xf numFmtId="1" fontId="0" fillId="0" borderId="1" xfId="0" applyNumberFormat="1" applyFont="1" applyFill="1" applyBorder="1" applyAlignment="1">
      <alignment horizontal="center"/>
    </xf>
    <xf numFmtId="1" fontId="0" fillId="0" borderId="18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 of 'Yes' and 'No' responses across all survey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'Raw Data'!$D$30</c:f>
              <c:strCache>
                <c:ptCount val="1"/>
                <c:pt idx="0">
                  <c:v>RF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55E-5549-A487-B85500647C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5E-5549-A487-B85500647CA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55,75%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5E-5549-A487-B85500647CA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5E2500-4C08-3C4F-BB6B-D09F28C878B7}" type="VALUE">
                      <a:rPr lang="en-US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55E-5549-A487-B85500647CA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'Raw Data'!$B$31:$B$32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'Raw Data'!$D$31:$D$32</c:f>
              <c:numCache>
                <c:formatCode>0.00</c:formatCode>
                <c:ptCount val="2"/>
                <c:pt idx="0">
                  <c:v>55.747126436781613</c:v>
                </c:pt>
                <c:pt idx="1">
                  <c:v>44.252873563218394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E-5549-A487-B85500647C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Frequency of reasoning technique across all survey questions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'Cleaned Data'!$D$36</c:f>
              <c:strCache>
                <c:ptCount val="1"/>
                <c:pt idx="0">
                  <c:v>RF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1D-3E47-A1E0-F12038C32E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1D-3E47-A1E0-F12038C32E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1D-3E47-A1E0-F12038C32EC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77,20%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1D-3E47-A1E0-F12038C32EC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19,73%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1D-3E47-A1E0-F12038C32ECF}"/>
                </c:ext>
              </c:extLst>
            </c:dLbl>
            <c:dLbl>
              <c:idx val="2"/>
              <c:layout>
                <c:manualLayout>
                  <c:x val="2.8648075240594924E-2"/>
                  <c:y val="8.038586322543014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3,07%</a:t>
                    </a:r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7444444444444445E-2"/>
                      <c:h val="4.261592300962378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A1D-3E47-A1E0-F12038C32EC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'Cleaned Data'!$B$37:$B$39</c:f>
              <c:strCache>
                <c:ptCount val="3"/>
                <c:pt idx="0">
                  <c:v>Normative</c:v>
                </c:pt>
                <c:pt idx="1">
                  <c:v>Descriptive</c:v>
                </c:pt>
                <c:pt idx="2">
                  <c:v>Other</c:v>
                </c:pt>
              </c:strCache>
            </c:strRef>
          </c:cat>
          <c:val>
            <c:numRef>
              <c:f>'Cleaned Data'!$D$37:$D$39</c:f>
              <c:numCache>
                <c:formatCode>0.00</c:formatCode>
                <c:ptCount val="3"/>
                <c:pt idx="0">
                  <c:v>76.293103448275872</c:v>
                </c:pt>
                <c:pt idx="1">
                  <c:v>20.258620689655171</c:v>
                </c:pt>
                <c:pt idx="2">
                  <c:v>3.4482758620689653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1D-3E47-A1E0-F12038C32EC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Closed </a:t>
            </a:r>
            <a:r>
              <a:rPr lang="en-GB" baseline="0"/>
              <a:t>responses across all concrete and abstract questions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'Cleaned Data'!$J$2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'Cleaned Data'!$I$3:$I$18</c:f>
              <c:strCache>
                <c:ptCount val="16"/>
                <c:pt idx="0">
                  <c:v>1a</c:v>
                </c:pt>
                <c:pt idx="1">
                  <c:v>1b</c:v>
                </c:pt>
                <c:pt idx="2">
                  <c:v>2a</c:v>
                </c:pt>
                <c:pt idx="3">
                  <c:v>3a</c:v>
                </c:pt>
                <c:pt idx="4">
                  <c:v>4a</c:v>
                </c:pt>
                <c:pt idx="5">
                  <c:v>5a</c:v>
                </c:pt>
                <c:pt idx="6">
                  <c:v>8a</c:v>
                </c:pt>
                <c:pt idx="7">
                  <c:v>9a</c:v>
                </c:pt>
                <c:pt idx="8">
                  <c:v>10a</c:v>
                </c:pt>
                <c:pt idx="9">
                  <c:v>11a</c:v>
                </c:pt>
                <c:pt idx="10">
                  <c:v>12a</c:v>
                </c:pt>
                <c:pt idx="11">
                  <c:v>13a</c:v>
                </c:pt>
                <c:pt idx="12">
                  <c:v>14a</c:v>
                </c:pt>
                <c:pt idx="13">
                  <c:v>15a</c:v>
                </c:pt>
                <c:pt idx="14">
                  <c:v>16a</c:v>
                </c:pt>
                <c:pt idx="15">
                  <c:v>17a</c:v>
                </c:pt>
              </c:strCache>
            </c:strRef>
          </c:cat>
          <c:val>
            <c:numRef>
              <c:f>'Cleaned Data'!$J$3:$J$18</c:f>
              <c:numCache>
                <c:formatCode>General</c:formatCode>
                <c:ptCount val="16"/>
                <c:pt idx="0">
                  <c:v>27</c:v>
                </c:pt>
                <c:pt idx="1">
                  <c:v>25</c:v>
                </c:pt>
                <c:pt idx="2">
                  <c:v>16</c:v>
                </c:pt>
                <c:pt idx="3">
                  <c:v>21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5</c:v>
                </c:pt>
                <c:pt idx="8">
                  <c:v>13</c:v>
                </c:pt>
                <c:pt idx="9">
                  <c:v>8</c:v>
                </c:pt>
                <c:pt idx="10">
                  <c:v>11</c:v>
                </c:pt>
                <c:pt idx="11">
                  <c:v>14</c:v>
                </c:pt>
                <c:pt idx="12">
                  <c:v>17</c:v>
                </c:pt>
                <c:pt idx="13">
                  <c:v>2</c:v>
                </c:pt>
                <c:pt idx="14">
                  <c:v>19</c:v>
                </c:pt>
                <c:pt idx="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A-4647-9F3B-574B229E791B}"/>
            </c:ext>
          </c:extLst>
        </c:ser>
        <c:ser>
          <c:idx val="1"/>
          <c:order val="1"/>
          <c:tx>
            <c:strRef>
              <c:f>'Cleaned Data'!$K$2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'Cleaned Data'!$I$3:$I$18</c:f>
              <c:strCache>
                <c:ptCount val="16"/>
                <c:pt idx="0">
                  <c:v>1a</c:v>
                </c:pt>
                <c:pt idx="1">
                  <c:v>1b</c:v>
                </c:pt>
                <c:pt idx="2">
                  <c:v>2a</c:v>
                </c:pt>
                <c:pt idx="3">
                  <c:v>3a</c:v>
                </c:pt>
                <c:pt idx="4">
                  <c:v>4a</c:v>
                </c:pt>
                <c:pt idx="5">
                  <c:v>5a</c:v>
                </c:pt>
                <c:pt idx="6">
                  <c:v>8a</c:v>
                </c:pt>
                <c:pt idx="7">
                  <c:v>9a</c:v>
                </c:pt>
                <c:pt idx="8">
                  <c:v>10a</c:v>
                </c:pt>
                <c:pt idx="9">
                  <c:v>11a</c:v>
                </c:pt>
                <c:pt idx="10">
                  <c:v>12a</c:v>
                </c:pt>
                <c:pt idx="11">
                  <c:v>13a</c:v>
                </c:pt>
                <c:pt idx="12">
                  <c:v>14a</c:v>
                </c:pt>
                <c:pt idx="13">
                  <c:v>15a</c:v>
                </c:pt>
                <c:pt idx="14">
                  <c:v>16a</c:v>
                </c:pt>
                <c:pt idx="15">
                  <c:v>17a</c:v>
                </c:pt>
              </c:strCache>
            </c:strRef>
          </c:cat>
          <c:val>
            <c:numRef>
              <c:f>'Cleaned Data'!$K$3:$K$18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13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24</c:v>
                </c:pt>
                <c:pt idx="8">
                  <c:v>16</c:v>
                </c:pt>
                <c:pt idx="9">
                  <c:v>21</c:v>
                </c:pt>
                <c:pt idx="10">
                  <c:v>18</c:v>
                </c:pt>
                <c:pt idx="11">
                  <c:v>15</c:v>
                </c:pt>
                <c:pt idx="12">
                  <c:v>12</c:v>
                </c:pt>
                <c:pt idx="13">
                  <c:v>27</c:v>
                </c:pt>
                <c:pt idx="14">
                  <c:v>10</c:v>
                </c:pt>
                <c:pt idx="1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A-4647-9F3B-574B229E7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040575"/>
        <c:axId val="2103042207"/>
      </c:barChart>
      <c:catAx>
        <c:axId val="210304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Question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42207"/>
        <c:crosses val="autoZero"/>
        <c:auto val="1"/>
        <c:lblAlgn val="ctr"/>
        <c:lblOffset val="100"/>
        <c:noMultiLvlLbl val="0"/>
      </c:catAx>
      <c:valAx>
        <c:axId val="21030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participants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4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Leading responses </a:t>
            </a:r>
            <a:r>
              <a:rPr lang="en-GB" baseline="0"/>
              <a:t>across all concrete and abstract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'Cleaned Data'!$L$2</c:f>
              <c:strCache>
                <c:ptCount val="1"/>
                <c:pt idx="0">
                  <c:v>Normative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'Cleaned Data'!$I$3:$I$18</c:f>
              <c:strCache>
                <c:ptCount val="16"/>
                <c:pt idx="0">
                  <c:v>1a</c:v>
                </c:pt>
                <c:pt idx="1">
                  <c:v>1b</c:v>
                </c:pt>
                <c:pt idx="2">
                  <c:v>2a</c:v>
                </c:pt>
                <c:pt idx="3">
                  <c:v>3a</c:v>
                </c:pt>
                <c:pt idx="4">
                  <c:v>4a</c:v>
                </c:pt>
                <c:pt idx="5">
                  <c:v>5a</c:v>
                </c:pt>
                <c:pt idx="6">
                  <c:v>8a</c:v>
                </c:pt>
                <c:pt idx="7">
                  <c:v>9a</c:v>
                </c:pt>
                <c:pt idx="8">
                  <c:v>10a</c:v>
                </c:pt>
                <c:pt idx="9">
                  <c:v>11a</c:v>
                </c:pt>
                <c:pt idx="10">
                  <c:v>12a</c:v>
                </c:pt>
                <c:pt idx="11">
                  <c:v>13a</c:v>
                </c:pt>
                <c:pt idx="12">
                  <c:v>14a</c:v>
                </c:pt>
                <c:pt idx="13">
                  <c:v>15a</c:v>
                </c:pt>
                <c:pt idx="14">
                  <c:v>16a</c:v>
                </c:pt>
                <c:pt idx="15">
                  <c:v>17a</c:v>
                </c:pt>
              </c:strCache>
            </c:strRef>
          </c:cat>
          <c:val>
            <c:numRef>
              <c:f>'Cleaned Data'!$L$3:$L$18</c:f>
              <c:numCache>
                <c:formatCode>General</c:formatCode>
                <c:ptCount val="16"/>
                <c:pt idx="0">
                  <c:v>26</c:v>
                </c:pt>
                <c:pt idx="1">
                  <c:v>11</c:v>
                </c:pt>
                <c:pt idx="2">
                  <c:v>23</c:v>
                </c:pt>
                <c:pt idx="3">
                  <c:v>17</c:v>
                </c:pt>
                <c:pt idx="4">
                  <c:v>25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27</c:v>
                </c:pt>
                <c:pt idx="9">
                  <c:v>22</c:v>
                </c:pt>
                <c:pt idx="10">
                  <c:v>21</c:v>
                </c:pt>
                <c:pt idx="11">
                  <c:v>25</c:v>
                </c:pt>
                <c:pt idx="12">
                  <c:v>23</c:v>
                </c:pt>
                <c:pt idx="13">
                  <c:v>15</c:v>
                </c:pt>
                <c:pt idx="14">
                  <c:v>23</c:v>
                </c:pt>
                <c:pt idx="1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E-FD48-8A5C-B0C80590E82E}"/>
            </c:ext>
          </c:extLst>
        </c:ser>
        <c:ser>
          <c:idx val="1"/>
          <c:order val="1"/>
          <c:tx>
            <c:strRef>
              <c:f>'Cleaned Data'!$M$2</c:f>
              <c:strCache>
                <c:ptCount val="1"/>
                <c:pt idx="0">
                  <c:v>Descriptive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'Cleaned Data'!$I$3:$I$18</c:f>
              <c:strCache>
                <c:ptCount val="16"/>
                <c:pt idx="0">
                  <c:v>1a</c:v>
                </c:pt>
                <c:pt idx="1">
                  <c:v>1b</c:v>
                </c:pt>
                <c:pt idx="2">
                  <c:v>2a</c:v>
                </c:pt>
                <c:pt idx="3">
                  <c:v>3a</c:v>
                </c:pt>
                <c:pt idx="4">
                  <c:v>4a</c:v>
                </c:pt>
                <c:pt idx="5">
                  <c:v>5a</c:v>
                </c:pt>
                <c:pt idx="6">
                  <c:v>8a</c:v>
                </c:pt>
                <c:pt idx="7">
                  <c:v>9a</c:v>
                </c:pt>
                <c:pt idx="8">
                  <c:v>10a</c:v>
                </c:pt>
                <c:pt idx="9">
                  <c:v>11a</c:v>
                </c:pt>
                <c:pt idx="10">
                  <c:v>12a</c:v>
                </c:pt>
                <c:pt idx="11">
                  <c:v>13a</c:v>
                </c:pt>
                <c:pt idx="12">
                  <c:v>14a</c:v>
                </c:pt>
                <c:pt idx="13">
                  <c:v>15a</c:v>
                </c:pt>
                <c:pt idx="14">
                  <c:v>16a</c:v>
                </c:pt>
                <c:pt idx="15">
                  <c:v>17a</c:v>
                </c:pt>
              </c:strCache>
            </c:strRef>
          </c:cat>
          <c:val>
            <c:numRef>
              <c:f>'Cleaned Data'!$M$3:$M$18</c:f>
              <c:numCache>
                <c:formatCode>General</c:formatCode>
                <c:ptCount val="16"/>
                <c:pt idx="0">
                  <c:v>2</c:v>
                </c:pt>
                <c:pt idx="1">
                  <c:v>17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7</c:v>
                </c:pt>
                <c:pt idx="10">
                  <c:v>8</c:v>
                </c:pt>
                <c:pt idx="11">
                  <c:v>4</c:v>
                </c:pt>
                <c:pt idx="12">
                  <c:v>6</c:v>
                </c:pt>
                <c:pt idx="13">
                  <c:v>9</c:v>
                </c:pt>
                <c:pt idx="14">
                  <c:v>5</c:v>
                </c:pt>
                <c:pt idx="1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E-FD48-8A5C-B0C80590E82E}"/>
            </c:ext>
          </c:extLst>
        </c:ser>
        <c:ser>
          <c:idx val="2"/>
          <c:order val="2"/>
          <c:tx>
            <c:strRef>
              <c:f>'Cleaned Data'!$N$2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'Cleaned Data'!$I$3:$I$18</c:f>
              <c:strCache>
                <c:ptCount val="16"/>
                <c:pt idx="0">
                  <c:v>1a</c:v>
                </c:pt>
                <c:pt idx="1">
                  <c:v>1b</c:v>
                </c:pt>
                <c:pt idx="2">
                  <c:v>2a</c:v>
                </c:pt>
                <c:pt idx="3">
                  <c:v>3a</c:v>
                </c:pt>
                <c:pt idx="4">
                  <c:v>4a</c:v>
                </c:pt>
                <c:pt idx="5">
                  <c:v>5a</c:v>
                </c:pt>
                <c:pt idx="6">
                  <c:v>8a</c:v>
                </c:pt>
                <c:pt idx="7">
                  <c:v>9a</c:v>
                </c:pt>
                <c:pt idx="8">
                  <c:v>10a</c:v>
                </c:pt>
                <c:pt idx="9">
                  <c:v>11a</c:v>
                </c:pt>
                <c:pt idx="10">
                  <c:v>12a</c:v>
                </c:pt>
                <c:pt idx="11">
                  <c:v>13a</c:v>
                </c:pt>
                <c:pt idx="12">
                  <c:v>14a</c:v>
                </c:pt>
                <c:pt idx="13">
                  <c:v>15a</c:v>
                </c:pt>
                <c:pt idx="14">
                  <c:v>16a</c:v>
                </c:pt>
                <c:pt idx="15">
                  <c:v>17a</c:v>
                </c:pt>
              </c:strCache>
            </c:strRef>
          </c:cat>
          <c:val>
            <c:numRef>
              <c:f>'Cleaned Data'!$N$3:$N$18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AE-FD48-8A5C-B0C80590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351935"/>
        <c:axId val="2105353567"/>
      </c:lineChart>
      <c:catAx>
        <c:axId val="210535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Question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53567"/>
        <c:crosses val="autoZero"/>
        <c:auto val="1"/>
        <c:lblAlgn val="ctr"/>
        <c:lblOffset val="100"/>
        <c:noMultiLvlLbl val="0"/>
      </c:catAx>
      <c:valAx>
        <c:axId val="21053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participants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 of 'Yes' and 'No' responses across concrete survey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'Cleaned Data'!$J$29</c:f>
              <c:strCache>
                <c:ptCount val="1"/>
                <c:pt idx="0">
                  <c:v>RF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E5-2B4C-B9B5-BBC82E262E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E5-2B4C-B9B5-BBC82E262E6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67,24%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E5-2B4C-B9B5-BBC82E262E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32,76%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E5-2B4C-B9B5-BBC82E262E6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'Cleaned Data'!$H$30:$H$31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'Cleaned Data'!$J$30:$J$31</c:f>
              <c:numCache>
                <c:formatCode>0.00</c:formatCode>
                <c:ptCount val="2"/>
                <c:pt idx="0">
                  <c:v>68.103448275862064</c:v>
                </c:pt>
                <c:pt idx="1">
                  <c:v>31.896551724137932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E5-2B4C-B9B5-BBC82E262E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 of 'Yes' and 'No' responses across abstract survey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'Cleaned Data'!$N$29</c:f>
              <c:strCache>
                <c:ptCount val="1"/>
                <c:pt idx="0">
                  <c:v>RF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31-4B43-954D-64606D47E1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31-4B43-954D-64606D47E1D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41,38%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31-4B43-954D-64606D47E1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58,62%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31-4B43-954D-64606D47E1D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'Cleaned Data'!$L$30:$L$31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'Cleaned Data'!$N$30:$N$31</c:f>
              <c:numCache>
                <c:formatCode>0.00</c:formatCode>
                <c:ptCount val="2"/>
                <c:pt idx="0">
                  <c:v>41.379310344827587</c:v>
                </c:pt>
                <c:pt idx="1">
                  <c:v>58.620689655172406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1-4B43-954D-64606D47E1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 of reasoning</a:t>
            </a:r>
            <a:r>
              <a:rPr lang="en-US" baseline="0"/>
              <a:t> technique </a:t>
            </a:r>
            <a:r>
              <a:rPr lang="en-US"/>
              <a:t>across concrete survey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'Cleaned Data'!$J$36</c:f>
              <c:strCache>
                <c:ptCount val="1"/>
                <c:pt idx="0">
                  <c:v>RF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A4-2C40-ACCA-ACAF04865F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A4-2C40-ACCA-ACAF04865F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A4-2C40-ACCA-ACAF04865F4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78,97%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A4-2C40-ACCA-ACAF04865F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18,97%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A4-2C40-ACCA-ACAF04865F4C}"/>
                </c:ext>
              </c:extLst>
            </c:dLbl>
            <c:dLbl>
              <c:idx val="2"/>
              <c:layout>
                <c:manualLayout>
                  <c:x val="6.992212989950842E-3"/>
                  <c:y val="0.1081560153817982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2,07%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A4-2C40-ACCA-ACAF04865F4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'Cleaned Data'!$H$37:$H$39</c:f>
              <c:strCache>
                <c:ptCount val="3"/>
                <c:pt idx="0">
                  <c:v>Normative</c:v>
                </c:pt>
                <c:pt idx="1">
                  <c:v>Descriptive</c:v>
                </c:pt>
                <c:pt idx="2">
                  <c:v>Other</c:v>
                </c:pt>
              </c:strCache>
            </c:strRef>
          </c:cat>
          <c:val>
            <c:numRef>
              <c:f>'Cleaned Data'!$J$37:$J$39</c:f>
              <c:numCache>
                <c:formatCode>0.00</c:formatCode>
                <c:ptCount val="3"/>
                <c:pt idx="0">
                  <c:v>77.58620689655173</c:v>
                </c:pt>
                <c:pt idx="1">
                  <c:v>19.827586206896552</c:v>
                </c:pt>
                <c:pt idx="2">
                  <c:v>2.5862068965517242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A4-2C40-ACCA-ACAF04865F4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 of reasoning technique across</a:t>
            </a:r>
            <a:r>
              <a:rPr lang="en-US" baseline="0"/>
              <a:t> abstract</a:t>
            </a:r>
            <a:r>
              <a:rPr lang="en-US"/>
              <a:t> survey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'Cleaned Data'!$N$36</c:f>
              <c:strCache>
                <c:ptCount val="1"/>
                <c:pt idx="0">
                  <c:v>RF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20-5740-AEEA-724DBED3A7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20-5740-AEEA-724DBED3A7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920-5740-AEEA-724DBED3A787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20,69%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20-5740-AEEA-724DBED3A787}"/>
                </c:ext>
              </c:extLst>
            </c:dLbl>
            <c:dLbl>
              <c:idx val="2"/>
              <c:layout>
                <c:manualLayout>
                  <c:x val="3.0436768608343847E-2"/>
                  <c:y val="9.336055667460163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4,31%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20-5740-AEEA-724DBED3A78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'Cleaned Data'!$L$37:$L$39</c:f>
              <c:strCache>
                <c:ptCount val="3"/>
                <c:pt idx="0">
                  <c:v>Normative</c:v>
                </c:pt>
                <c:pt idx="1">
                  <c:v>Descriptive</c:v>
                </c:pt>
                <c:pt idx="2">
                  <c:v>Other</c:v>
                </c:pt>
              </c:strCache>
            </c:strRef>
          </c:cat>
          <c:val>
            <c:numRef>
              <c:f>'Cleaned Data'!$N$37:$N$39</c:f>
              <c:numCache>
                <c:formatCode>0.00</c:formatCode>
                <c:ptCount val="3"/>
                <c:pt idx="0">
                  <c:v>75</c:v>
                </c:pt>
                <c:pt idx="1">
                  <c:v>20.689655172413794</c:v>
                </c:pt>
                <c:pt idx="2">
                  <c:v>4.3103448275862073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20-5740-AEEA-724DBED3A78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'Cleaned Data'!$J$2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'Cleaned Data'!$I$3:$I$18</c:f>
              <c:strCache>
                <c:ptCount val="16"/>
                <c:pt idx="0">
                  <c:v>1a</c:v>
                </c:pt>
                <c:pt idx="1">
                  <c:v>1b</c:v>
                </c:pt>
                <c:pt idx="2">
                  <c:v>2a</c:v>
                </c:pt>
                <c:pt idx="3">
                  <c:v>3a</c:v>
                </c:pt>
                <c:pt idx="4">
                  <c:v>4a</c:v>
                </c:pt>
                <c:pt idx="5">
                  <c:v>5a</c:v>
                </c:pt>
                <c:pt idx="6">
                  <c:v>8a</c:v>
                </c:pt>
                <c:pt idx="7">
                  <c:v>9a</c:v>
                </c:pt>
                <c:pt idx="8">
                  <c:v>10a</c:v>
                </c:pt>
                <c:pt idx="9">
                  <c:v>11a</c:v>
                </c:pt>
                <c:pt idx="10">
                  <c:v>12a</c:v>
                </c:pt>
                <c:pt idx="11">
                  <c:v>13a</c:v>
                </c:pt>
                <c:pt idx="12">
                  <c:v>14a</c:v>
                </c:pt>
                <c:pt idx="13">
                  <c:v>15a</c:v>
                </c:pt>
                <c:pt idx="14">
                  <c:v>16a</c:v>
                </c:pt>
                <c:pt idx="15">
                  <c:v>17a</c:v>
                </c:pt>
              </c:strCache>
            </c:strRef>
          </c:cat>
          <c:val>
            <c:numRef>
              <c:f>'Cleaned Data'!$J$3:$J$18</c:f>
              <c:numCache>
                <c:formatCode>General</c:formatCode>
                <c:ptCount val="16"/>
                <c:pt idx="0">
                  <c:v>27</c:v>
                </c:pt>
                <c:pt idx="1">
                  <c:v>25</c:v>
                </c:pt>
                <c:pt idx="2">
                  <c:v>16</c:v>
                </c:pt>
                <c:pt idx="3">
                  <c:v>21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5</c:v>
                </c:pt>
                <c:pt idx="8">
                  <c:v>13</c:v>
                </c:pt>
                <c:pt idx="9">
                  <c:v>8</c:v>
                </c:pt>
                <c:pt idx="10">
                  <c:v>11</c:v>
                </c:pt>
                <c:pt idx="11">
                  <c:v>14</c:v>
                </c:pt>
                <c:pt idx="12">
                  <c:v>17</c:v>
                </c:pt>
                <c:pt idx="13">
                  <c:v>2</c:v>
                </c:pt>
                <c:pt idx="14">
                  <c:v>19</c:v>
                </c:pt>
                <c:pt idx="1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2-9747-90B0-9241CBC298CA}"/>
            </c:ext>
          </c:extLst>
        </c:ser>
        <c:ser>
          <c:idx val="1"/>
          <c:order val="1"/>
          <c:tx>
            <c:strRef>
              <c:f>'Cleaned Data'!$K$2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'Cleaned Data'!$I$3:$I$18</c:f>
              <c:strCache>
                <c:ptCount val="16"/>
                <c:pt idx="0">
                  <c:v>1a</c:v>
                </c:pt>
                <c:pt idx="1">
                  <c:v>1b</c:v>
                </c:pt>
                <c:pt idx="2">
                  <c:v>2a</c:v>
                </c:pt>
                <c:pt idx="3">
                  <c:v>3a</c:v>
                </c:pt>
                <c:pt idx="4">
                  <c:v>4a</c:v>
                </c:pt>
                <c:pt idx="5">
                  <c:v>5a</c:v>
                </c:pt>
                <c:pt idx="6">
                  <c:v>8a</c:v>
                </c:pt>
                <c:pt idx="7">
                  <c:v>9a</c:v>
                </c:pt>
                <c:pt idx="8">
                  <c:v>10a</c:v>
                </c:pt>
                <c:pt idx="9">
                  <c:v>11a</c:v>
                </c:pt>
                <c:pt idx="10">
                  <c:v>12a</c:v>
                </c:pt>
                <c:pt idx="11">
                  <c:v>13a</c:v>
                </c:pt>
                <c:pt idx="12">
                  <c:v>14a</c:v>
                </c:pt>
                <c:pt idx="13">
                  <c:v>15a</c:v>
                </c:pt>
                <c:pt idx="14">
                  <c:v>16a</c:v>
                </c:pt>
                <c:pt idx="15">
                  <c:v>17a</c:v>
                </c:pt>
              </c:strCache>
            </c:strRef>
          </c:cat>
          <c:val>
            <c:numRef>
              <c:f>'Cleaned Data'!$K$3:$K$18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13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24</c:v>
                </c:pt>
                <c:pt idx="8">
                  <c:v>16</c:v>
                </c:pt>
                <c:pt idx="9">
                  <c:v>21</c:v>
                </c:pt>
                <c:pt idx="10">
                  <c:v>18</c:v>
                </c:pt>
                <c:pt idx="11">
                  <c:v>15</c:v>
                </c:pt>
                <c:pt idx="12">
                  <c:v>12</c:v>
                </c:pt>
                <c:pt idx="13">
                  <c:v>27</c:v>
                </c:pt>
                <c:pt idx="14">
                  <c:v>10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2-9747-90B0-9241CBC2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040575"/>
        <c:axId val="2103042207"/>
      </c:lineChart>
      <c:catAx>
        <c:axId val="210304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Question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42207"/>
        <c:crosses val="autoZero"/>
        <c:auto val="1"/>
        <c:lblAlgn val="ctr"/>
        <c:lblOffset val="100"/>
        <c:noMultiLvlLbl val="0"/>
      </c:catAx>
      <c:valAx>
        <c:axId val="21030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participants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4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'Cleaned Data'!$L$2</c:f>
              <c:strCache>
                <c:ptCount val="1"/>
                <c:pt idx="0">
                  <c:v>Normative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'Cleaned Data'!$I$3:$I$18</c:f>
              <c:strCache>
                <c:ptCount val="16"/>
                <c:pt idx="0">
                  <c:v>1a</c:v>
                </c:pt>
                <c:pt idx="1">
                  <c:v>1b</c:v>
                </c:pt>
                <c:pt idx="2">
                  <c:v>2a</c:v>
                </c:pt>
                <c:pt idx="3">
                  <c:v>3a</c:v>
                </c:pt>
                <c:pt idx="4">
                  <c:v>4a</c:v>
                </c:pt>
                <c:pt idx="5">
                  <c:v>5a</c:v>
                </c:pt>
                <c:pt idx="6">
                  <c:v>8a</c:v>
                </c:pt>
                <c:pt idx="7">
                  <c:v>9a</c:v>
                </c:pt>
                <c:pt idx="8">
                  <c:v>10a</c:v>
                </c:pt>
                <c:pt idx="9">
                  <c:v>11a</c:v>
                </c:pt>
                <c:pt idx="10">
                  <c:v>12a</c:v>
                </c:pt>
                <c:pt idx="11">
                  <c:v>13a</c:v>
                </c:pt>
                <c:pt idx="12">
                  <c:v>14a</c:v>
                </c:pt>
                <c:pt idx="13">
                  <c:v>15a</c:v>
                </c:pt>
                <c:pt idx="14">
                  <c:v>16a</c:v>
                </c:pt>
                <c:pt idx="15">
                  <c:v>17a</c:v>
                </c:pt>
              </c:strCache>
            </c:strRef>
          </c:cat>
          <c:val>
            <c:numRef>
              <c:f>'Cleaned Data'!$L$3:$L$18</c:f>
              <c:numCache>
                <c:formatCode>General</c:formatCode>
                <c:ptCount val="16"/>
                <c:pt idx="0">
                  <c:v>26</c:v>
                </c:pt>
                <c:pt idx="1">
                  <c:v>11</c:v>
                </c:pt>
                <c:pt idx="2">
                  <c:v>23</c:v>
                </c:pt>
                <c:pt idx="3">
                  <c:v>17</c:v>
                </c:pt>
                <c:pt idx="4">
                  <c:v>25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27</c:v>
                </c:pt>
                <c:pt idx="9">
                  <c:v>22</c:v>
                </c:pt>
                <c:pt idx="10">
                  <c:v>21</c:v>
                </c:pt>
                <c:pt idx="11">
                  <c:v>25</c:v>
                </c:pt>
                <c:pt idx="12">
                  <c:v>23</c:v>
                </c:pt>
                <c:pt idx="13">
                  <c:v>15</c:v>
                </c:pt>
                <c:pt idx="14">
                  <c:v>23</c:v>
                </c:pt>
                <c:pt idx="1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9-CA42-A156-61A09D2D50D6}"/>
            </c:ext>
          </c:extLst>
        </c:ser>
        <c:ser>
          <c:idx val="1"/>
          <c:order val="1"/>
          <c:tx>
            <c:strRef>
              <c:f>'Cleaned Data'!$M$2</c:f>
              <c:strCache>
                <c:ptCount val="1"/>
                <c:pt idx="0">
                  <c:v>Descriptive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'Cleaned Data'!$I$3:$I$18</c:f>
              <c:strCache>
                <c:ptCount val="16"/>
                <c:pt idx="0">
                  <c:v>1a</c:v>
                </c:pt>
                <c:pt idx="1">
                  <c:v>1b</c:v>
                </c:pt>
                <c:pt idx="2">
                  <c:v>2a</c:v>
                </c:pt>
                <c:pt idx="3">
                  <c:v>3a</c:v>
                </c:pt>
                <c:pt idx="4">
                  <c:v>4a</c:v>
                </c:pt>
                <c:pt idx="5">
                  <c:v>5a</c:v>
                </c:pt>
                <c:pt idx="6">
                  <c:v>8a</c:v>
                </c:pt>
                <c:pt idx="7">
                  <c:v>9a</c:v>
                </c:pt>
                <c:pt idx="8">
                  <c:v>10a</c:v>
                </c:pt>
                <c:pt idx="9">
                  <c:v>11a</c:v>
                </c:pt>
                <c:pt idx="10">
                  <c:v>12a</c:v>
                </c:pt>
                <c:pt idx="11">
                  <c:v>13a</c:v>
                </c:pt>
                <c:pt idx="12">
                  <c:v>14a</c:v>
                </c:pt>
                <c:pt idx="13">
                  <c:v>15a</c:v>
                </c:pt>
                <c:pt idx="14">
                  <c:v>16a</c:v>
                </c:pt>
                <c:pt idx="15">
                  <c:v>17a</c:v>
                </c:pt>
              </c:strCache>
            </c:strRef>
          </c:cat>
          <c:val>
            <c:numRef>
              <c:f>'Cleaned Data'!$M$3:$M$18</c:f>
              <c:numCache>
                <c:formatCode>General</c:formatCode>
                <c:ptCount val="16"/>
                <c:pt idx="0">
                  <c:v>2</c:v>
                </c:pt>
                <c:pt idx="1">
                  <c:v>17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7</c:v>
                </c:pt>
                <c:pt idx="10">
                  <c:v>8</c:v>
                </c:pt>
                <c:pt idx="11">
                  <c:v>4</c:v>
                </c:pt>
                <c:pt idx="12">
                  <c:v>6</c:v>
                </c:pt>
                <c:pt idx="13">
                  <c:v>9</c:v>
                </c:pt>
                <c:pt idx="14">
                  <c:v>5</c:v>
                </c:pt>
                <c:pt idx="1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9-CA42-A156-61A09D2D50D6}"/>
            </c:ext>
          </c:extLst>
        </c:ser>
        <c:ser>
          <c:idx val="2"/>
          <c:order val="2"/>
          <c:tx>
            <c:strRef>
              <c:f>'Cleaned Data'!$N$2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'Cleaned Data'!$I$3:$I$18</c:f>
              <c:strCache>
                <c:ptCount val="16"/>
                <c:pt idx="0">
                  <c:v>1a</c:v>
                </c:pt>
                <c:pt idx="1">
                  <c:v>1b</c:v>
                </c:pt>
                <c:pt idx="2">
                  <c:v>2a</c:v>
                </c:pt>
                <c:pt idx="3">
                  <c:v>3a</c:v>
                </c:pt>
                <c:pt idx="4">
                  <c:v>4a</c:v>
                </c:pt>
                <c:pt idx="5">
                  <c:v>5a</c:v>
                </c:pt>
                <c:pt idx="6">
                  <c:v>8a</c:v>
                </c:pt>
                <c:pt idx="7">
                  <c:v>9a</c:v>
                </c:pt>
                <c:pt idx="8">
                  <c:v>10a</c:v>
                </c:pt>
                <c:pt idx="9">
                  <c:v>11a</c:v>
                </c:pt>
                <c:pt idx="10">
                  <c:v>12a</c:v>
                </c:pt>
                <c:pt idx="11">
                  <c:v>13a</c:v>
                </c:pt>
                <c:pt idx="12">
                  <c:v>14a</c:v>
                </c:pt>
                <c:pt idx="13">
                  <c:v>15a</c:v>
                </c:pt>
                <c:pt idx="14">
                  <c:v>16a</c:v>
                </c:pt>
                <c:pt idx="15">
                  <c:v>17a</c:v>
                </c:pt>
              </c:strCache>
            </c:strRef>
          </c:cat>
          <c:val>
            <c:numRef>
              <c:f>'Cleaned Data'!$N$3:$N$18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69-CA42-A156-61A09D2D5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351935"/>
        <c:axId val="2105353567"/>
      </c:lineChart>
      <c:catAx>
        <c:axId val="210535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Question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53567"/>
        <c:crosses val="autoZero"/>
        <c:auto val="1"/>
        <c:lblAlgn val="ctr"/>
        <c:lblOffset val="100"/>
        <c:noMultiLvlLbl val="0"/>
      </c:catAx>
      <c:valAx>
        <c:axId val="21053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participants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Closed responses for the concrete </a:t>
            </a:r>
          </a:p>
          <a:p>
            <a:pPr>
              <a:defRPr/>
            </a:pPr>
            <a:r>
              <a:rPr lang="en-GB"/>
              <a:t>questions testing  prototypical and presumptive reasoning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Yes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'Qt. Cross Tabs'!$C$2:$D$2</c:f>
              <c:strCache>
                <c:ptCount val="2"/>
                <c:pt idx="0">
                  <c:v>Protypical: Concrete</c:v>
                </c:pt>
                <c:pt idx="1">
                  <c:v>Presumptive: Concrete</c:v>
                </c:pt>
              </c:strCache>
            </c:strRef>
          </c:cat>
          <c:val>
            <c:numRef>
              <c:f>'Qt. Cross Tabs'!$C$3:$D$3</c:f>
              <c:numCache>
                <c:formatCode>General</c:formatCode>
                <c:ptCount val="2"/>
                <c:pt idx="0">
                  <c:v>27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C-E946-B0FF-E2C9CD9C3A41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'Qt. Cross Tabs'!$C$2:$D$2</c:f>
              <c:strCache>
                <c:ptCount val="2"/>
                <c:pt idx="0">
                  <c:v>Protypical: Concrete</c:v>
                </c:pt>
                <c:pt idx="1">
                  <c:v>Presumptive: Concrete</c:v>
                </c:pt>
              </c:strCache>
            </c:strRef>
          </c:cat>
          <c:val>
            <c:numRef>
              <c:f>'Qt. Cross Tabs'!$C$4:$D$4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C-E946-B0FF-E2C9CD9C3A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31722528"/>
        <c:axId val="1329499344"/>
      </c:barChart>
      <c:catAx>
        <c:axId val="13317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99344"/>
        <c:crosses val="autoZero"/>
        <c:auto val="1"/>
        <c:lblAlgn val="ctr"/>
        <c:lblOffset val="100"/>
        <c:noMultiLvlLbl val="0"/>
      </c:catAx>
      <c:valAx>
        <c:axId val="132949934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Frequency of reasoning technique across all survey questions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'Raw Data'!$D$37</c:f>
              <c:strCache>
                <c:ptCount val="1"/>
                <c:pt idx="0">
                  <c:v>RF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3B-8041-B7CF-7512CB41F3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3B-8041-B7CF-7512CB41F3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53B-8041-B7CF-7512CB41F3C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77,20%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3B-8041-B7CF-7512CB41F3C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19,73%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3B-8041-B7CF-7512CB41F3CE}"/>
                </c:ext>
              </c:extLst>
            </c:dLbl>
            <c:dLbl>
              <c:idx val="2"/>
              <c:layout>
                <c:manualLayout>
                  <c:x val="2.8648075240594924E-2"/>
                  <c:y val="8.038586322543014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3,07%</a:t>
                    </a:r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7444444444444445E-2"/>
                      <c:h val="4.261592300962378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53B-8041-B7CF-7512CB41F3C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'Raw Data'!$B$38:$B$40</c:f>
              <c:strCache>
                <c:ptCount val="3"/>
                <c:pt idx="0">
                  <c:v>Normative</c:v>
                </c:pt>
                <c:pt idx="1">
                  <c:v>Descriptive</c:v>
                </c:pt>
                <c:pt idx="2">
                  <c:v>Other</c:v>
                </c:pt>
              </c:strCache>
            </c:strRef>
          </c:cat>
          <c:val>
            <c:numRef>
              <c:f>'Raw Data'!$D$38:$D$40</c:f>
              <c:numCache>
                <c:formatCode>0.00</c:formatCode>
                <c:ptCount val="3"/>
                <c:pt idx="0">
                  <c:v>77.203065134099617</c:v>
                </c:pt>
                <c:pt idx="1">
                  <c:v>19.731800766283524</c:v>
                </c:pt>
                <c:pt idx="2">
                  <c:v>3.0651340996168579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B-8041-B7CF-7512CB41F3C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Closed  responses for the concrete and abstract questions testing  the property</a:t>
            </a:r>
            <a:r>
              <a:rPr lang="en-GB" baseline="0"/>
              <a:t> of </a:t>
            </a:r>
            <a:r>
              <a:rPr lang="en-GB" b="0" baseline="0"/>
              <a:t>Or</a:t>
            </a:r>
            <a:r>
              <a:rPr lang="en-GB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'Qt. Cross Tabs'!$B$15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'Qt. Cross Tabs'!$C$2:$D$2</c:f>
              <c:strCache>
                <c:ptCount val="2"/>
                <c:pt idx="0">
                  <c:v>Protypical: Concrete</c:v>
                </c:pt>
                <c:pt idx="1">
                  <c:v>Presumptive: Concrete</c:v>
                </c:pt>
              </c:strCache>
            </c:strRef>
          </c:cat>
          <c:val>
            <c:numRef>
              <c:f>'Qt. Cross Tabs'!$C$15:$D$15</c:f>
              <c:numCache>
                <c:formatCode>General</c:formatCode>
                <c:ptCount val="2"/>
                <c:pt idx="0">
                  <c:v>22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7-BE4F-8DAD-8FE68D053584}"/>
            </c:ext>
          </c:extLst>
        </c:ser>
        <c:ser>
          <c:idx val="1"/>
          <c:order val="1"/>
          <c:tx>
            <c:strRef>
              <c:f>'Qt. Cross Tabs'!$B$16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'Qt. Cross Tabs'!$C$2:$D$2</c:f>
              <c:strCache>
                <c:ptCount val="2"/>
                <c:pt idx="0">
                  <c:v>Protypical: Concrete</c:v>
                </c:pt>
                <c:pt idx="1">
                  <c:v>Presumptive: Concrete</c:v>
                </c:pt>
              </c:strCache>
            </c:strRef>
          </c:cat>
          <c:val>
            <c:numRef>
              <c:f>'Qt. Cross Tabs'!$C$16:$D$16</c:f>
              <c:numCache>
                <c:formatCode>General</c:formatCode>
                <c:ptCount val="2"/>
                <c:pt idx="0">
                  <c:v>7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7-BE4F-8DAD-8FE68D0535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31722528"/>
        <c:axId val="1329499344"/>
      </c:barChart>
      <c:catAx>
        <c:axId val="13317225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Or:</a:t>
                </a:r>
                <a:r>
                  <a:rPr lang="en-GB" baseline="0"/>
                  <a:t> Concrete                                              Or: Abstract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29499344"/>
        <c:crosses val="autoZero"/>
        <c:auto val="1"/>
        <c:lblAlgn val="ctr"/>
        <c:lblOffset val="100"/>
        <c:noMultiLvlLbl val="0"/>
      </c:catAx>
      <c:valAx>
        <c:axId val="132949934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Closed responses for the concrete and abstract questions testing  the</a:t>
            </a:r>
            <a:r>
              <a:rPr lang="en-GB" baseline="0"/>
              <a:t> property of transitivity (TT)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'Qt. Cross Tabs'!$B$19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'Qt. Cross Tabs'!$C$18:$D$18</c:f>
              <c:strCache>
                <c:ptCount val="2"/>
                <c:pt idx="0">
                  <c:v>TT: Concrete</c:v>
                </c:pt>
                <c:pt idx="1">
                  <c:v>TT: Abstract</c:v>
                </c:pt>
              </c:strCache>
            </c:strRef>
          </c:cat>
          <c:val>
            <c:numRef>
              <c:f>'Qt. Cross Tabs'!$C$19:$D$19</c:f>
              <c:numCache>
                <c:formatCode>General</c:formatCode>
                <c:ptCount val="2"/>
                <c:pt idx="0">
                  <c:v>21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A-2946-8DC7-D1EFA2EEE40D}"/>
            </c:ext>
          </c:extLst>
        </c:ser>
        <c:ser>
          <c:idx val="1"/>
          <c:order val="1"/>
          <c:tx>
            <c:strRef>
              <c:f>'Qt. Cross Tabs'!$B$20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'Qt. Cross Tabs'!$C$18:$D$18</c:f>
              <c:strCache>
                <c:ptCount val="2"/>
                <c:pt idx="0">
                  <c:v>TT: Concrete</c:v>
                </c:pt>
                <c:pt idx="1">
                  <c:v>TT: Abstract</c:v>
                </c:pt>
              </c:strCache>
            </c:strRef>
          </c:cat>
          <c:val>
            <c:numRef>
              <c:f>'Qt. Cross Tabs'!$C$20:$D$20</c:f>
              <c:numCache>
                <c:formatCode>General</c:formatCode>
                <c:ptCount val="2"/>
                <c:pt idx="0">
                  <c:v>8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A-2946-8DC7-D1EFA2EEE4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31722528"/>
        <c:axId val="1329499344"/>
      </c:barChart>
      <c:catAx>
        <c:axId val="13317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99344"/>
        <c:crosses val="autoZero"/>
        <c:auto val="1"/>
        <c:lblAlgn val="ctr"/>
        <c:lblOffset val="100"/>
        <c:noMultiLvlLbl val="0"/>
      </c:catAx>
      <c:valAx>
        <c:axId val="132949934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Closed responses for the concrete </a:t>
            </a:r>
          </a:p>
          <a:p>
            <a:pPr>
              <a:defRPr/>
            </a:pPr>
            <a:r>
              <a:rPr lang="en-GB"/>
              <a:t>and abstract</a:t>
            </a:r>
            <a:r>
              <a:rPr lang="en-GB" baseline="0"/>
              <a:t> </a:t>
            </a:r>
            <a:r>
              <a:rPr lang="en-GB"/>
              <a:t>questions testing the</a:t>
            </a:r>
            <a:r>
              <a:rPr lang="en-GB" baseline="0"/>
              <a:t> property of contraposition (CP)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'Qt. Cross Tabs'!$B$42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'Qt. Cross Tabs'!$C$41:$D$41</c:f>
              <c:strCache>
                <c:ptCount val="2"/>
                <c:pt idx="0">
                  <c:v>CP: Concrete</c:v>
                </c:pt>
                <c:pt idx="1">
                  <c:v>CP: Abstract</c:v>
                </c:pt>
              </c:strCache>
            </c:strRef>
          </c:cat>
          <c:val>
            <c:numRef>
              <c:f>'Qt. Cross Tabs'!$C$42:$D$42</c:f>
              <c:numCache>
                <c:formatCode>General</c:formatCode>
                <c:ptCount val="2"/>
                <c:pt idx="0">
                  <c:v>5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C-364A-A223-6DDF6EA3D144}"/>
            </c:ext>
          </c:extLst>
        </c:ser>
        <c:ser>
          <c:idx val="1"/>
          <c:order val="1"/>
          <c:tx>
            <c:strRef>
              <c:f>'Qt. Cross Tabs'!$B$43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'Qt. Cross Tabs'!$C$41:$D$41</c:f>
              <c:strCache>
                <c:ptCount val="2"/>
                <c:pt idx="0">
                  <c:v>CP: Concrete</c:v>
                </c:pt>
                <c:pt idx="1">
                  <c:v>CP: Abstract</c:v>
                </c:pt>
              </c:strCache>
            </c:strRef>
          </c:cat>
          <c:val>
            <c:numRef>
              <c:f>'Qt. Cross Tabs'!$C$43:$D$43</c:f>
              <c:numCache>
                <c:formatCode>General</c:formatCode>
                <c:ptCount val="2"/>
                <c:pt idx="0">
                  <c:v>24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C-364A-A223-6DDF6EA3D1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31722528"/>
        <c:axId val="1329499344"/>
      </c:barChart>
      <c:catAx>
        <c:axId val="13317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99344"/>
        <c:crosses val="autoZero"/>
        <c:auto val="1"/>
        <c:lblAlgn val="ctr"/>
        <c:lblOffset val="100"/>
        <c:noMultiLvlLbl val="0"/>
      </c:catAx>
      <c:valAx>
        <c:axId val="132949934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'Qt. Cross Tabs'!$AG$3</c:f>
              <c:strCache>
                <c:ptCount val="1"/>
                <c:pt idx="0">
                  <c:v>Hit rate (%) Abstract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'Qt. Cross Tabs'!$AE$4:$AE$9</c:f>
              <c:strCache>
                <c:ptCount val="6"/>
                <c:pt idx="0">
                  <c:v>Left Logical Equivalence</c:v>
                </c:pt>
                <c:pt idx="1">
                  <c:v>Cautious Monotonicity</c:v>
                </c:pt>
                <c:pt idx="2">
                  <c:v>Or</c:v>
                </c:pt>
                <c:pt idx="3">
                  <c:v>Rational Monotonicity</c:v>
                </c:pt>
                <c:pt idx="4">
                  <c:v>Transitivity</c:v>
                </c:pt>
                <c:pt idx="5">
                  <c:v>Contraposition</c:v>
                </c:pt>
              </c:strCache>
            </c:strRef>
          </c:cat>
          <c:val>
            <c:numRef>
              <c:f>'Qt. Cross Tabs'!$AG$4:$AG$9</c:f>
              <c:numCache>
                <c:formatCode>0.00</c:formatCode>
                <c:ptCount val="6"/>
                <c:pt idx="0">
                  <c:v>44.827586206896555</c:v>
                </c:pt>
                <c:pt idx="1">
                  <c:v>37.931034482758619</c:v>
                </c:pt>
                <c:pt idx="2">
                  <c:v>58.620689655172406</c:v>
                </c:pt>
                <c:pt idx="3" formatCode="0.0">
                  <c:v>6.8965517241379306</c:v>
                </c:pt>
                <c:pt idx="4">
                  <c:v>65.517241379310349</c:v>
                </c:pt>
                <c:pt idx="5">
                  <c:v>41.379310344827587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2-E841-B197-CC381D4E2605}"/>
            </c:ext>
          </c:extLst>
        </c:ser>
        <c:ser>
          <c:idx val="1"/>
          <c:order val="1"/>
          <c:tx>
            <c:strRef>
              <c:f>'Qt. Cross Tabs'!$AI$3</c:f>
              <c:strCache>
                <c:ptCount val="1"/>
                <c:pt idx="0">
                  <c:v>Hit rate (%) Concrete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'Qt. Cross Tabs'!$AE$4:$AE$9</c:f>
              <c:strCache>
                <c:ptCount val="6"/>
                <c:pt idx="0">
                  <c:v>Left Logical Equivalence</c:v>
                </c:pt>
                <c:pt idx="1">
                  <c:v>Cautious Monotonicity</c:v>
                </c:pt>
                <c:pt idx="2">
                  <c:v>Or</c:v>
                </c:pt>
                <c:pt idx="3">
                  <c:v>Rational Monotonicity</c:v>
                </c:pt>
                <c:pt idx="4">
                  <c:v>Transitivity</c:v>
                </c:pt>
                <c:pt idx="5">
                  <c:v>Contraposition</c:v>
                </c:pt>
              </c:strCache>
            </c:strRef>
          </c:cat>
          <c:val>
            <c:numRef>
              <c:f>'Qt. Cross Tabs'!$AI$4:$AI$9</c:f>
              <c:numCache>
                <c:formatCode>0.00</c:formatCode>
                <c:ptCount val="6"/>
                <c:pt idx="0">
                  <c:v>55.172413793103445</c:v>
                </c:pt>
                <c:pt idx="1">
                  <c:v>72.41379310344827</c:v>
                </c:pt>
                <c:pt idx="2">
                  <c:v>75.862068965517238</c:v>
                </c:pt>
                <c:pt idx="3">
                  <c:v>72.41379310344827</c:v>
                </c:pt>
                <c:pt idx="4">
                  <c:v>72.41379310344827</c:v>
                </c:pt>
                <c:pt idx="5">
                  <c:v>17.241379310344829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2-E841-B197-CC381D4E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3258992"/>
        <c:axId val="1833375648"/>
      </c:barChart>
      <c:catAx>
        <c:axId val="183325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Defeasible Reasoning</a:t>
                </a:r>
                <a:r>
                  <a:rPr lang="en-GB" sz="1400" baseline="0"/>
                  <a:t> </a:t>
                </a:r>
                <a:r>
                  <a:rPr lang="en-GB" sz="1400"/>
                  <a:t>Postulate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75648"/>
        <c:crosses val="autoZero"/>
        <c:auto val="1"/>
        <c:lblAlgn val="ctr"/>
        <c:lblOffset val="100"/>
        <c:noMultiLvlLbl val="0"/>
      </c:catAx>
      <c:valAx>
        <c:axId val="183337564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Hit</a:t>
                </a:r>
                <a:r>
                  <a:rPr lang="en-GB" sz="1200" baseline="0"/>
                  <a:t> rate (%)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5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'Qt. Cross Tabs'!$W$4</c:f>
              <c:strCache>
                <c:ptCount val="1"/>
                <c:pt idx="0">
                  <c:v>Hit Rate (%) Concrete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'Qt. Cross Tabs'!$V$5:$V$6</c:f>
              <c:strCache>
                <c:ptCount val="2"/>
                <c:pt idx="0">
                  <c:v>Prototypical</c:v>
                </c:pt>
                <c:pt idx="1">
                  <c:v>Presumptive</c:v>
                </c:pt>
              </c:strCache>
            </c:strRef>
          </c:cat>
          <c:val>
            <c:numRef>
              <c:f>'Qt. Cross Tabs'!$W$5:$W$6</c:f>
              <c:numCache>
                <c:formatCode>General</c:formatCode>
                <c:ptCount val="2"/>
                <c:pt idx="0">
                  <c:v>93.1</c:v>
                </c:pt>
                <c:pt idx="1">
                  <c:v>86.21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F-3E47-A15E-5F5236F0D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546624"/>
        <c:axId val="1714498240"/>
      </c:barChart>
      <c:catAx>
        <c:axId val="166054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Type of Defeasible Reasoning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98240"/>
        <c:crosses val="autoZero"/>
        <c:auto val="1"/>
        <c:lblAlgn val="ctr"/>
        <c:lblOffset val="100"/>
        <c:noMultiLvlLbl val="0"/>
      </c:catAx>
      <c:valAx>
        <c:axId val="1714498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Hit Rate</a:t>
                </a:r>
                <a:r>
                  <a:rPr lang="en-GB" sz="1100" baseline="0"/>
                  <a:t> (%)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54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'Ql. Cross Tabs'!$Y$4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'Ql. Cross Tabs'!$X$5:$X$12</c:f>
              <c:strCache>
                <c:ptCount val="8"/>
                <c:pt idx="0">
                  <c:v>Left Logical Equivalence</c:v>
                </c:pt>
                <c:pt idx="1">
                  <c:v>Cautious Monotonicity</c:v>
                </c:pt>
                <c:pt idx="2">
                  <c:v>Or</c:v>
                </c:pt>
                <c:pt idx="3">
                  <c:v>Rational Monotonicity</c:v>
                </c:pt>
                <c:pt idx="4">
                  <c:v>Transitivity</c:v>
                </c:pt>
                <c:pt idx="5">
                  <c:v>Contraposition</c:v>
                </c:pt>
                <c:pt idx="6">
                  <c:v>Prototypical reasoning</c:v>
                </c:pt>
                <c:pt idx="7">
                  <c:v>Presumptive reasoning</c:v>
                </c:pt>
              </c:strCache>
            </c:strRef>
          </c:cat>
          <c:val>
            <c:numRef>
              <c:f>'Ql. Cross Tabs'!$Y$5:$Y$12</c:f>
              <c:numCache>
                <c:formatCode>General</c:formatCode>
                <c:ptCount val="8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18</c:v>
                </c:pt>
                <c:pt idx="5">
                  <c:v>5</c:v>
                </c:pt>
                <c:pt idx="6">
                  <c:v>26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F-CC48-AEA7-946E2A20299C}"/>
            </c:ext>
          </c:extLst>
        </c:ser>
        <c:ser>
          <c:idx val="1"/>
          <c:order val="1"/>
          <c:tx>
            <c:strRef>
              <c:f>'Ql. Cross Tabs'!$Z$4</c:f>
              <c:strCache>
                <c:ptCount val="1"/>
                <c:pt idx="0">
                  <c:v>Technical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'Ql. Cross Tabs'!$X$5:$X$12</c:f>
              <c:strCache>
                <c:ptCount val="8"/>
                <c:pt idx="0">
                  <c:v>Left Logical Equivalence</c:v>
                </c:pt>
                <c:pt idx="1">
                  <c:v>Cautious Monotonicity</c:v>
                </c:pt>
                <c:pt idx="2">
                  <c:v>Or</c:v>
                </c:pt>
                <c:pt idx="3">
                  <c:v>Rational Monotonicity</c:v>
                </c:pt>
                <c:pt idx="4">
                  <c:v>Transitivity</c:v>
                </c:pt>
                <c:pt idx="5">
                  <c:v>Contraposition</c:v>
                </c:pt>
                <c:pt idx="6">
                  <c:v>Prototypical reasoning</c:v>
                </c:pt>
                <c:pt idx="7">
                  <c:v>Presumptive reasoning</c:v>
                </c:pt>
              </c:strCache>
            </c:strRef>
          </c:cat>
          <c:val>
            <c:numRef>
              <c:f>'Ql. Cross Tabs'!$Z$5:$Z$12</c:f>
              <c:numCache>
                <c:formatCode>General</c:formatCode>
                <c:ptCount val="8"/>
                <c:pt idx="0">
                  <c:v>11</c:v>
                </c:pt>
                <c:pt idx="1">
                  <c:v>4</c:v>
                </c:pt>
                <c:pt idx="2">
                  <c:v>10</c:v>
                </c:pt>
                <c:pt idx="3">
                  <c:v>7</c:v>
                </c:pt>
                <c:pt idx="4">
                  <c:v>9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F-CC48-AEA7-946E2A20299C}"/>
            </c:ext>
          </c:extLst>
        </c:ser>
        <c:ser>
          <c:idx val="2"/>
          <c:order val="2"/>
          <c:tx>
            <c:strRef>
              <c:f>'Ql. Cross Tabs'!$AA$4</c:f>
              <c:strCache>
                <c:ptCount val="1"/>
                <c:pt idx="0">
                  <c:v>Speculative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'Ql. Cross Tabs'!$X$5:$X$12</c:f>
              <c:strCache>
                <c:ptCount val="8"/>
                <c:pt idx="0">
                  <c:v>Left Logical Equivalence</c:v>
                </c:pt>
                <c:pt idx="1">
                  <c:v>Cautious Monotonicity</c:v>
                </c:pt>
                <c:pt idx="2">
                  <c:v>Or</c:v>
                </c:pt>
                <c:pt idx="3">
                  <c:v>Rational Monotonicity</c:v>
                </c:pt>
                <c:pt idx="4">
                  <c:v>Transitivity</c:v>
                </c:pt>
                <c:pt idx="5">
                  <c:v>Contraposition</c:v>
                </c:pt>
                <c:pt idx="6">
                  <c:v>Prototypical reasoning</c:v>
                </c:pt>
                <c:pt idx="7">
                  <c:v>Presumptive reasoning</c:v>
                </c:pt>
              </c:strCache>
            </c:strRef>
          </c:cat>
          <c:val>
            <c:numRef>
              <c:f>'Ql. Cross Tabs'!$AA$5:$AA$12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5F-CC48-AEA7-946E2A20299C}"/>
            </c:ext>
          </c:extLst>
        </c:ser>
        <c:ser>
          <c:idx val="3"/>
          <c:order val="3"/>
          <c:tx>
            <c:strRef>
              <c:f>'Ql. Cross Tabs'!$AB$4</c:f>
              <c:strCache>
                <c:ptCount val="1"/>
                <c:pt idx="0">
                  <c:v>Other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'Ql. Cross Tabs'!$X$5:$X$12</c:f>
              <c:strCache>
                <c:ptCount val="8"/>
                <c:pt idx="0">
                  <c:v>Left Logical Equivalence</c:v>
                </c:pt>
                <c:pt idx="1">
                  <c:v>Cautious Monotonicity</c:v>
                </c:pt>
                <c:pt idx="2">
                  <c:v>Or</c:v>
                </c:pt>
                <c:pt idx="3">
                  <c:v>Rational Monotonicity</c:v>
                </c:pt>
                <c:pt idx="4">
                  <c:v>Transitivity</c:v>
                </c:pt>
                <c:pt idx="5">
                  <c:v>Contraposition</c:v>
                </c:pt>
                <c:pt idx="6">
                  <c:v>Prototypical reasoning</c:v>
                </c:pt>
                <c:pt idx="7">
                  <c:v>Presumptive reasoning</c:v>
                </c:pt>
              </c:strCache>
            </c:strRef>
          </c:cat>
          <c:val>
            <c:numRef>
              <c:f>'Ql. Cross Tabs'!$AB$5:$AB$12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5F-CC48-AEA7-946E2A202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667456"/>
        <c:axId val="1786669088"/>
      </c:barChart>
      <c:catAx>
        <c:axId val="178666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Property/Type of reasoning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669088"/>
        <c:crosses val="autoZero"/>
        <c:auto val="1"/>
        <c:lblAlgn val="ctr"/>
        <c:lblOffset val="100"/>
        <c:noMultiLvlLbl val="0"/>
      </c:catAx>
      <c:valAx>
        <c:axId val="178666908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6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'Ql. Cross Tabs'!$AH$4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'Ql. Cross Tabs'!$AG$5:$AG$12</c:f>
              <c:strCache>
                <c:ptCount val="8"/>
                <c:pt idx="0">
                  <c:v>Left Logical Equivalence</c:v>
                </c:pt>
                <c:pt idx="1">
                  <c:v>Cautious Monotonicity</c:v>
                </c:pt>
                <c:pt idx="2">
                  <c:v>Or</c:v>
                </c:pt>
                <c:pt idx="3">
                  <c:v>Right Weakening</c:v>
                </c:pt>
                <c:pt idx="4">
                  <c:v>Rational Monotonicity</c:v>
                </c:pt>
                <c:pt idx="5">
                  <c:v>Transitivity</c:v>
                </c:pt>
                <c:pt idx="6">
                  <c:v>Contraposition</c:v>
                </c:pt>
                <c:pt idx="7">
                  <c:v>And </c:v>
                </c:pt>
              </c:strCache>
            </c:strRef>
          </c:cat>
          <c:val>
            <c:numRef>
              <c:f>'Ql. Cross Tabs'!$AH$5:$AH$12</c:f>
              <c:numCache>
                <c:formatCode>General</c:formatCode>
                <c:ptCount val="8"/>
                <c:pt idx="0">
                  <c:v>12</c:v>
                </c:pt>
                <c:pt idx="1">
                  <c:v>9</c:v>
                </c:pt>
                <c:pt idx="2">
                  <c:v>11</c:v>
                </c:pt>
                <c:pt idx="3">
                  <c:v>7</c:v>
                </c:pt>
                <c:pt idx="4">
                  <c:v>6</c:v>
                </c:pt>
                <c:pt idx="5">
                  <c:v>13</c:v>
                </c:pt>
                <c:pt idx="6">
                  <c:v>12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924B-9C21-898B21AF910B}"/>
            </c:ext>
          </c:extLst>
        </c:ser>
        <c:ser>
          <c:idx val="1"/>
          <c:order val="1"/>
          <c:tx>
            <c:strRef>
              <c:f>'Ql. Cross Tabs'!$AI$4</c:f>
              <c:strCache>
                <c:ptCount val="1"/>
                <c:pt idx="0">
                  <c:v>Technical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'Ql. Cross Tabs'!$AG$5:$AG$12</c:f>
              <c:strCache>
                <c:ptCount val="8"/>
                <c:pt idx="0">
                  <c:v>Left Logical Equivalence</c:v>
                </c:pt>
                <c:pt idx="1">
                  <c:v>Cautious Monotonicity</c:v>
                </c:pt>
                <c:pt idx="2">
                  <c:v>Or</c:v>
                </c:pt>
                <c:pt idx="3">
                  <c:v>Right Weakening</c:v>
                </c:pt>
                <c:pt idx="4">
                  <c:v>Rational Monotonicity</c:v>
                </c:pt>
                <c:pt idx="5">
                  <c:v>Transitivity</c:v>
                </c:pt>
                <c:pt idx="6">
                  <c:v>Contraposition</c:v>
                </c:pt>
                <c:pt idx="7">
                  <c:v>And </c:v>
                </c:pt>
              </c:strCache>
            </c:strRef>
          </c:cat>
          <c:val>
            <c:numRef>
              <c:f>'Ql. Cross Tabs'!$AI$5:$AI$12</c:f>
              <c:numCache>
                <c:formatCode>General</c:formatCode>
                <c:ptCount val="8"/>
                <c:pt idx="0">
                  <c:v>15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924B-9C21-898B21AF910B}"/>
            </c:ext>
          </c:extLst>
        </c:ser>
        <c:ser>
          <c:idx val="2"/>
          <c:order val="2"/>
          <c:tx>
            <c:strRef>
              <c:f>'Ql. Cross Tabs'!$AJ$4</c:f>
              <c:strCache>
                <c:ptCount val="1"/>
                <c:pt idx="0">
                  <c:v>Speculative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'Ql. Cross Tabs'!$AG$5:$AG$12</c:f>
              <c:strCache>
                <c:ptCount val="8"/>
                <c:pt idx="0">
                  <c:v>Left Logical Equivalence</c:v>
                </c:pt>
                <c:pt idx="1">
                  <c:v>Cautious Monotonicity</c:v>
                </c:pt>
                <c:pt idx="2">
                  <c:v>Or</c:v>
                </c:pt>
                <c:pt idx="3">
                  <c:v>Right Weakening</c:v>
                </c:pt>
                <c:pt idx="4">
                  <c:v>Rational Monotonicity</c:v>
                </c:pt>
                <c:pt idx="5">
                  <c:v>Transitivity</c:v>
                </c:pt>
                <c:pt idx="6">
                  <c:v>Contraposition</c:v>
                </c:pt>
                <c:pt idx="7">
                  <c:v>And </c:v>
                </c:pt>
              </c:strCache>
            </c:strRef>
          </c:cat>
          <c:val>
            <c:numRef>
              <c:f>'Ql. Cross Tabs'!$AJ$5:$AJ$12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924B-9C21-898B21AF910B}"/>
            </c:ext>
          </c:extLst>
        </c:ser>
        <c:ser>
          <c:idx val="3"/>
          <c:order val="3"/>
          <c:tx>
            <c:strRef>
              <c:f>'Ql. Cross Tabs'!$AK$4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'Ql. Cross Tabs'!$AG$5:$AG$12</c:f>
              <c:strCache>
                <c:ptCount val="8"/>
                <c:pt idx="0">
                  <c:v>Left Logical Equivalence</c:v>
                </c:pt>
                <c:pt idx="1">
                  <c:v>Cautious Monotonicity</c:v>
                </c:pt>
                <c:pt idx="2">
                  <c:v>Or</c:v>
                </c:pt>
                <c:pt idx="3">
                  <c:v>Right Weakening</c:v>
                </c:pt>
                <c:pt idx="4">
                  <c:v>Rational Monotonicity</c:v>
                </c:pt>
                <c:pt idx="5">
                  <c:v>Transitivity</c:v>
                </c:pt>
                <c:pt idx="6">
                  <c:v>Contraposition</c:v>
                </c:pt>
                <c:pt idx="7">
                  <c:v>And </c:v>
                </c:pt>
              </c:strCache>
            </c:strRef>
          </c:cat>
          <c:val>
            <c:numRef>
              <c:f>'Ql. Cross Tabs'!$AK$5:$AK$12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924B-9C21-898B21AF9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5311472"/>
        <c:axId val="1805414992"/>
      </c:barChart>
      <c:catAx>
        <c:axId val="1805311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Property/Type of reasoning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414992"/>
        <c:crosses val="autoZero"/>
        <c:auto val="1"/>
        <c:lblAlgn val="ctr"/>
        <c:lblOffset val="100"/>
        <c:noMultiLvlLbl val="0"/>
      </c:catAx>
      <c:valAx>
        <c:axId val="180541499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3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83815429807027E-2"/>
          <c:y val="5.3740219092331773E-2"/>
          <c:w val="0.83582994239813979"/>
          <c:h val="0.69441499390041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'Ql. Cross Tabs'!$AC$4</c:f>
              <c:strCache>
                <c:ptCount val="1"/>
                <c:pt idx="0">
                  <c:v>Normative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'Ql. Cross Tabs'!$X$5:$X$12</c:f>
              <c:strCache>
                <c:ptCount val="8"/>
                <c:pt idx="0">
                  <c:v>Left Logical Equivalence</c:v>
                </c:pt>
                <c:pt idx="1">
                  <c:v>Cautious Monotonicity</c:v>
                </c:pt>
                <c:pt idx="2">
                  <c:v>Or</c:v>
                </c:pt>
                <c:pt idx="3">
                  <c:v>Rational Monotonicity</c:v>
                </c:pt>
                <c:pt idx="4">
                  <c:v>Transitivity</c:v>
                </c:pt>
                <c:pt idx="5">
                  <c:v>Contraposition</c:v>
                </c:pt>
                <c:pt idx="6">
                  <c:v>Prototypical reasoning</c:v>
                </c:pt>
                <c:pt idx="7">
                  <c:v>Presumptive reasoning</c:v>
                </c:pt>
              </c:strCache>
            </c:strRef>
          </c:cat>
          <c:val>
            <c:numRef>
              <c:f>'Ql. Cross Tabs'!$AC$5:$AC$12</c:f>
              <c:numCache>
                <c:formatCode>General</c:formatCode>
                <c:ptCount val="8"/>
                <c:pt idx="0">
                  <c:v>23</c:v>
                </c:pt>
                <c:pt idx="1">
                  <c:v>17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25</c:v>
                </c:pt>
                <c:pt idx="6">
                  <c:v>26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9-C841-B6D0-CCB0D16E2681}"/>
            </c:ext>
          </c:extLst>
        </c:ser>
        <c:ser>
          <c:idx val="1"/>
          <c:order val="1"/>
          <c:tx>
            <c:strRef>
              <c:f>'Ql. Cross Tabs'!$AD$4</c:f>
              <c:strCache>
                <c:ptCount val="1"/>
                <c:pt idx="0">
                  <c:v>Descriptive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'Ql. Cross Tabs'!$X$5:$X$12</c:f>
              <c:strCache>
                <c:ptCount val="8"/>
                <c:pt idx="0">
                  <c:v>Left Logical Equivalence</c:v>
                </c:pt>
                <c:pt idx="1">
                  <c:v>Cautious Monotonicity</c:v>
                </c:pt>
                <c:pt idx="2">
                  <c:v>Or</c:v>
                </c:pt>
                <c:pt idx="3">
                  <c:v>Rational Monotonicity</c:v>
                </c:pt>
                <c:pt idx="4">
                  <c:v>Transitivity</c:v>
                </c:pt>
                <c:pt idx="5">
                  <c:v>Contraposition</c:v>
                </c:pt>
                <c:pt idx="6">
                  <c:v>Prototypical reasoning</c:v>
                </c:pt>
                <c:pt idx="7">
                  <c:v>Presumptive reasoning</c:v>
                </c:pt>
              </c:strCache>
            </c:strRef>
          </c:cat>
          <c:val>
            <c:numRef>
              <c:f>'Ql. Cross Tabs'!$AD$5:$AD$12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9-C841-B6D0-CCB0D16E2681}"/>
            </c:ext>
          </c:extLst>
        </c:ser>
        <c:ser>
          <c:idx val="2"/>
          <c:order val="2"/>
          <c:tx>
            <c:strRef>
              <c:f>'Ql. Cross Tabs'!$AE$4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'Ql. Cross Tabs'!$X$5:$X$12</c:f>
              <c:strCache>
                <c:ptCount val="8"/>
                <c:pt idx="0">
                  <c:v>Left Logical Equivalence</c:v>
                </c:pt>
                <c:pt idx="1">
                  <c:v>Cautious Monotonicity</c:v>
                </c:pt>
                <c:pt idx="2">
                  <c:v>Or</c:v>
                </c:pt>
                <c:pt idx="3">
                  <c:v>Rational Monotonicity</c:v>
                </c:pt>
                <c:pt idx="4">
                  <c:v>Transitivity</c:v>
                </c:pt>
                <c:pt idx="5">
                  <c:v>Contraposition</c:v>
                </c:pt>
                <c:pt idx="6">
                  <c:v>Prototypical reasoning</c:v>
                </c:pt>
                <c:pt idx="7">
                  <c:v>Presumptive reasoning</c:v>
                </c:pt>
              </c:strCache>
            </c:strRef>
          </c:cat>
          <c:val>
            <c:numRef>
              <c:f>'Ql. Cross Tabs'!$AE$5:$AE$12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9-C841-B6D0-CCB0D16E2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3508128"/>
        <c:axId val="1836872448"/>
      </c:barChart>
      <c:catAx>
        <c:axId val="186350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Property/Type of reasoning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872448"/>
        <c:crosses val="autoZero"/>
        <c:auto val="1"/>
        <c:lblAlgn val="ctr"/>
        <c:lblOffset val="100"/>
        <c:noMultiLvlLbl val="0"/>
      </c:catAx>
      <c:valAx>
        <c:axId val="18368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responses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0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'Ql. Cross Tabs'!$AL$4</c:f>
              <c:strCache>
                <c:ptCount val="1"/>
                <c:pt idx="0">
                  <c:v>Normative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'Ql. Cross Tabs'!$AG$5:$AG$12</c:f>
              <c:strCache>
                <c:ptCount val="8"/>
                <c:pt idx="0">
                  <c:v>Left Logical Equivalence</c:v>
                </c:pt>
                <c:pt idx="1">
                  <c:v>Cautious Monotonicity</c:v>
                </c:pt>
                <c:pt idx="2">
                  <c:v>Or</c:v>
                </c:pt>
                <c:pt idx="3">
                  <c:v>Right Weakening</c:v>
                </c:pt>
                <c:pt idx="4">
                  <c:v>Rational Monotonicity</c:v>
                </c:pt>
                <c:pt idx="5">
                  <c:v>Transitivity</c:v>
                </c:pt>
                <c:pt idx="6">
                  <c:v>Contraposition</c:v>
                </c:pt>
                <c:pt idx="7">
                  <c:v>And </c:v>
                </c:pt>
              </c:strCache>
            </c:strRef>
          </c:cat>
          <c:val>
            <c:numRef>
              <c:f>'Ql. Cross Tabs'!$AL$5:$AL$12</c:f>
              <c:numCache>
                <c:formatCode>General</c:formatCode>
                <c:ptCount val="8"/>
                <c:pt idx="0">
                  <c:v>27</c:v>
                </c:pt>
                <c:pt idx="1">
                  <c:v>21</c:v>
                </c:pt>
                <c:pt idx="2">
                  <c:v>23</c:v>
                </c:pt>
                <c:pt idx="3">
                  <c:v>22</c:v>
                </c:pt>
                <c:pt idx="4">
                  <c:v>15</c:v>
                </c:pt>
                <c:pt idx="5">
                  <c:v>23</c:v>
                </c:pt>
                <c:pt idx="6">
                  <c:v>18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9-834E-900D-0BD3B1355CB9}"/>
            </c:ext>
          </c:extLst>
        </c:ser>
        <c:ser>
          <c:idx val="1"/>
          <c:order val="1"/>
          <c:tx>
            <c:strRef>
              <c:f>'Ql. Cross Tabs'!$AM$4</c:f>
              <c:strCache>
                <c:ptCount val="1"/>
                <c:pt idx="0">
                  <c:v>Descriptive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'Ql. Cross Tabs'!$AG$5:$AG$12</c:f>
              <c:strCache>
                <c:ptCount val="8"/>
                <c:pt idx="0">
                  <c:v>Left Logical Equivalence</c:v>
                </c:pt>
                <c:pt idx="1">
                  <c:v>Cautious Monotonicity</c:v>
                </c:pt>
                <c:pt idx="2">
                  <c:v>Or</c:v>
                </c:pt>
                <c:pt idx="3">
                  <c:v>Right Weakening</c:v>
                </c:pt>
                <c:pt idx="4">
                  <c:v>Rational Monotonicity</c:v>
                </c:pt>
                <c:pt idx="5">
                  <c:v>Transitivity</c:v>
                </c:pt>
                <c:pt idx="6">
                  <c:v>Contraposition</c:v>
                </c:pt>
                <c:pt idx="7">
                  <c:v>And </c:v>
                </c:pt>
              </c:strCache>
            </c:strRef>
          </c:cat>
          <c:val>
            <c:numRef>
              <c:f>'Ql. Cross Tabs'!$AM$5:$AM$12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9-834E-900D-0BD3B1355CB9}"/>
            </c:ext>
          </c:extLst>
        </c:ser>
        <c:ser>
          <c:idx val="2"/>
          <c:order val="2"/>
          <c:tx>
            <c:strRef>
              <c:f>'Ql. Cross Tabs'!$AN$4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'Ql. Cross Tabs'!$AG$5:$AG$12</c:f>
              <c:strCache>
                <c:ptCount val="8"/>
                <c:pt idx="0">
                  <c:v>Left Logical Equivalence</c:v>
                </c:pt>
                <c:pt idx="1">
                  <c:v>Cautious Monotonicity</c:v>
                </c:pt>
                <c:pt idx="2">
                  <c:v>Or</c:v>
                </c:pt>
                <c:pt idx="3">
                  <c:v>Right Weakening</c:v>
                </c:pt>
                <c:pt idx="4">
                  <c:v>Rational Monotonicity</c:v>
                </c:pt>
                <c:pt idx="5">
                  <c:v>Transitivity</c:v>
                </c:pt>
                <c:pt idx="6">
                  <c:v>Contraposition</c:v>
                </c:pt>
                <c:pt idx="7">
                  <c:v>And </c:v>
                </c:pt>
              </c:strCache>
            </c:strRef>
          </c:cat>
          <c:val>
            <c:numRef>
              <c:f>'Ql. Cross Tabs'!$AN$5:$AN$12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9-834E-900D-0BD3B135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132944"/>
        <c:axId val="1830905040"/>
      </c:barChart>
      <c:catAx>
        <c:axId val="183113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Property/Type of reasoning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905040"/>
        <c:crosses val="autoZero"/>
        <c:auto val="1"/>
        <c:lblAlgn val="ctr"/>
        <c:lblOffset val="100"/>
        <c:noMultiLvlLbl val="0"/>
      </c:catAx>
      <c:valAx>
        <c:axId val="18309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responses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participants for each age category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'Fd. Graphs'!$C$4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D4-6E48-8075-E37DBAEB56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D4-6E48-8075-E37DBAEB56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FD4-6E48-8075-E37DBAEB56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FD4-6E48-8075-E37DBAEB56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FD4-6E48-8075-E37DBAEB56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FD4-6E48-8075-E37DBAEB56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'Fd. Graphs'!$B$5:$B$10</c:f>
              <c:strCache>
                <c:ptCount val="6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&gt;60</c:v>
                </c:pt>
              </c:strCache>
            </c:strRef>
          </c:cat>
          <c:val>
            <c:numRef>
              <c:f>'Fd. Graphs'!$C$5:$C$10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13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AE-FC42-9A11-5B7EB0FD5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Ye</a:t>
            </a:r>
            <a:r>
              <a:rPr lang="en-GB" baseline="0"/>
              <a:t>s and No participant responses across all concrete and abstract questions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Data'!$J$2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Data'!$I$3:$I$20</c:f>
              <c:strCache>
                <c:ptCount val="18"/>
                <c:pt idx="0">
                  <c:v>1a</c:v>
                </c:pt>
                <c:pt idx="1">
                  <c:v>1b</c:v>
                </c:pt>
                <c:pt idx="2">
                  <c:v>2a</c:v>
                </c:pt>
                <c:pt idx="3">
                  <c:v>3a</c:v>
                </c:pt>
                <c:pt idx="4">
                  <c:v>4a</c:v>
                </c:pt>
                <c:pt idx="5">
                  <c:v>5a</c:v>
                </c:pt>
                <c:pt idx="6">
                  <c:v>6a</c:v>
                </c:pt>
                <c:pt idx="7">
                  <c:v>7a</c:v>
                </c:pt>
                <c:pt idx="8">
                  <c:v>8a</c:v>
                </c:pt>
                <c:pt idx="9">
                  <c:v>9a</c:v>
                </c:pt>
                <c:pt idx="10">
                  <c:v>10a</c:v>
                </c:pt>
                <c:pt idx="11">
                  <c:v>11a</c:v>
                </c:pt>
                <c:pt idx="12">
                  <c:v>12a</c:v>
                </c:pt>
                <c:pt idx="13">
                  <c:v>13a</c:v>
                </c:pt>
                <c:pt idx="14">
                  <c:v>14a</c:v>
                </c:pt>
                <c:pt idx="15">
                  <c:v>15a</c:v>
                </c:pt>
                <c:pt idx="16">
                  <c:v>16a</c:v>
                </c:pt>
                <c:pt idx="17">
                  <c:v>17a</c:v>
                </c:pt>
              </c:strCache>
            </c:strRef>
          </c:cat>
          <c:val>
            <c:numRef>
              <c:f>'Raw Data'!$J$3:$J$20</c:f>
              <c:numCache>
                <c:formatCode>General</c:formatCode>
                <c:ptCount val="18"/>
                <c:pt idx="0">
                  <c:v>27</c:v>
                </c:pt>
                <c:pt idx="1">
                  <c:v>25</c:v>
                </c:pt>
                <c:pt idx="2">
                  <c:v>16</c:v>
                </c:pt>
                <c:pt idx="3">
                  <c:v>21</c:v>
                </c:pt>
                <c:pt idx="4">
                  <c:v>22</c:v>
                </c:pt>
                <c:pt idx="5">
                  <c:v>21</c:v>
                </c:pt>
                <c:pt idx="6">
                  <c:v>9</c:v>
                </c:pt>
                <c:pt idx="7">
                  <c:v>28</c:v>
                </c:pt>
                <c:pt idx="8">
                  <c:v>21</c:v>
                </c:pt>
                <c:pt idx="9">
                  <c:v>5</c:v>
                </c:pt>
                <c:pt idx="10">
                  <c:v>13</c:v>
                </c:pt>
                <c:pt idx="11">
                  <c:v>8</c:v>
                </c:pt>
                <c:pt idx="12">
                  <c:v>11</c:v>
                </c:pt>
                <c:pt idx="13">
                  <c:v>14</c:v>
                </c:pt>
                <c:pt idx="14">
                  <c:v>17</c:v>
                </c:pt>
                <c:pt idx="15">
                  <c:v>2</c:v>
                </c:pt>
                <c:pt idx="16">
                  <c:v>19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C-E44B-B0E7-C32ACCF4D8ED}"/>
            </c:ext>
          </c:extLst>
        </c:ser>
        <c:ser>
          <c:idx val="1"/>
          <c:order val="1"/>
          <c:tx>
            <c:strRef>
              <c:f>'Raw Data'!$K$2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'Raw Data'!$I$3:$I$20</c:f>
              <c:strCache>
                <c:ptCount val="18"/>
                <c:pt idx="0">
                  <c:v>1a</c:v>
                </c:pt>
                <c:pt idx="1">
                  <c:v>1b</c:v>
                </c:pt>
                <c:pt idx="2">
                  <c:v>2a</c:v>
                </c:pt>
                <c:pt idx="3">
                  <c:v>3a</c:v>
                </c:pt>
                <c:pt idx="4">
                  <c:v>4a</c:v>
                </c:pt>
                <c:pt idx="5">
                  <c:v>5a</c:v>
                </c:pt>
                <c:pt idx="6">
                  <c:v>6a</c:v>
                </c:pt>
                <c:pt idx="7">
                  <c:v>7a</c:v>
                </c:pt>
                <c:pt idx="8">
                  <c:v>8a</c:v>
                </c:pt>
                <c:pt idx="9">
                  <c:v>9a</c:v>
                </c:pt>
                <c:pt idx="10">
                  <c:v>10a</c:v>
                </c:pt>
                <c:pt idx="11">
                  <c:v>11a</c:v>
                </c:pt>
                <c:pt idx="12">
                  <c:v>12a</c:v>
                </c:pt>
                <c:pt idx="13">
                  <c:v>13a</c:v>
                </c:pt>
                <c:pt idx="14">
                  <c:v>14a</c:v>
                </c:pt>
                <c:pt idx="15">
                  <c:v>15a</c:v>
                </c:pt>
                <c:pt idx="16">
                  <c:v>16a</c:v>
                </c:pt>
                <c:pt idx="17">
                  <c:v>17a</c:v>
                </c:pt>
              </c:strCache>
            </c:strRef>
          </c:cat>
          <c:val>
            <c:numRef>
              <c:f>'Raw Data'!$K$3:$K$20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13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20</c:v>
                </c:pt>
                <c:pt idx="7">
                  <c:v>1</c:v>
                </c:pt>
                <c:pt idx="8">
                  <c:v>8</c:v>
                </c:pt>
                <c:pt idx="9">
                  <c:v>24</c:v>
                </c:pt>
                <c:pt idx="10">
                  <c:v>16</c:v>
                </c:pt>
                <c:pt idx="11">
                  <c:v>21</c:v>
                </c:pt>
                <c:pt idx="12">
                  <c:v>18</c:v>
                </c:pt>
                <c:pt idx="13">
                  <c:v>15</c:v>
                </c:pt>
                <c:pt idx="14">
                  <c:v>12</c:v>
                </c:pt>
                <c:pt idx="15">
                  <c:v>27</c:v>
                </c:pt>
                <c:pt idx="16">
                  <c:v>10</c:v>
                </c:pt>
                <c:pt idx="1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C-E44B-B0E7-C32ACCF4D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040575"/>
        <c:axId val="2103042207"/>
      </c:barChart>
      <c:catAx>
        <c:axId val="210304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Question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42207"/>
        <c:crosses val="autoZero"/>
        <c:auto val="1"/>
        <c:lblAlgn val="ctr"/>
        <c:lblOffset val="100"/>
        <c:noMultiLvlLbl val="0"/>
      </c:catAx>
      <c:valAx>
        <c:axId val="21030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participants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4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participants for each level of interest in survey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'Fd. Graphs'!$C$20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65-BB48-80E8-0CBB15CEB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65-BB48-80E8-0CBB15CEB2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65-BB48-80E8-0CBB15CEB2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'Fd. Graphs'!$B$21:$B$23</c:f>
              <c:strCache>
                <c:ptCount val="3"/>
                <c:pt idx="0">
                  <c:v>Work or occupation</c:v>
                </c:pt>
                <c:pt idx="1">
                  <c:v>Personal or background</c:v>
                </c:pt>
                <c:pt idx="2">
                  <c:v>Does not apply</c:v>
                </c:pt>
              </c:strCache>
            </c:strRef>
          </c:cat>
          <c:val>
            <c:numRef>
              <c:f>'Fd. Graphs'!$C$21:$C$23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C-F749-B9AF-809BB6EE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ZA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Are the survey instructions clear and easy to follow?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'Fd. Graphs'!$D$26</c:f>
              <c:strCache>
                <c:ptCount val="1"/>
                <c:pt idx="0">
                  <c:v>RF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FD-7B4A-ABA1-87210E3D227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FD-7B4A-ABA1-87210E3D22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'Fd. Graphs'!$B$27:$B$28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'Fd. Graphs'!$D$27:$D$28</c:f>
              <c:numCache>
                <c:formatCode>0.00</c:formatCode>
                <c:ptCount val="2"/>
                <c:pt idx="0">
                  <c:v>96.551724137931032</c:v>
                </c:pt>
                <c:pt idx="1">
                  <c:v>3.4482758620689653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A-524D-BCA3-ED1776C67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>
                <a:effectLst/>
              </a:rPr>
              <a:t>Do you feel that the concrete questions, 1a-9a, reflect possible situations which you as a reasoner may experience?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'Fd. Graphs'!$D$31</c:f>
              <c:strCache>
                <c:ptCount val="1"/>
                <c:pt idx="0">
                  <c:v>RF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44-0C45-9DF9-9812E6D4DAE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44-0C45-9DF9-9812E6D4DAE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108E500-AF62-5845-828B-2E63D6F928C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144-0C45-9DF9-9812E6D4DA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B3D3DD7-A3E4-EA4D-8CA6-9BB1D9E102A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144-0C45-9DF9-9812E6D4DA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'Fd. Graphs'!$B$32:$B$33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'Fd. Graphs'!$D$32:$D$33</c:f>
              <c:numCache>
                <c:formatCode>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44-0C45-9DF9-9812E6D4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ZA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Do you feel that the abstract questions,  10a-17a,  are understandable?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'Fd. Graphs'!$D$36</c:f>
              <c:strCache>
                <c:ptCount val="1"/>
                <c:pt idx="0">
                  <c:v>RF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F8-254F-85D7-4846B95E416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9F8-254F-85D7-4846B95E416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A62545D-7EDA-D343-A16E-5CA39142ECA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9F8-254F-85D7-4846B95E41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3,45%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F8-254F-85D7-4846B95E41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'Fd. Graphs'!$B$37:$B$38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'Fd. Graphs'!$D$37:$D$38</c:f>
              <c:numCache>
                <c:formatCode>0.00</c:formatCode>
                <c:ptCount val="2"/>
                <c:pt idx="0">
                  <c:v>96.551724137931032</c:v>
                </c:pt>
                <c:pt idx="1">
                  <c:v>3.4482758620689653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8-254F-85D7-4846B95E4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>
                <a:effectLst/>
              </a:rPr>
              <a:t>Lastly, provide any thoughts or concerns you wish to add.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'Fd. Graphs'!$D$42</c:f>
              <c:strCache>
                <c:ptCount val="1"/>
                <c:pt idx="0">
                  <c:v>RF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E5-1944-A32D-9C95CB8A8C4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E5-1944-A32D-9C95CB8A8C4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F8-B04E-A6EE-CA8BA236AA1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6CED90D-5CAF-D94B-B735-A72B3241A08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2E5-1944-A32D-9C95CB8A8C4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3741E5-CEE1-2245-9DBD-876FDAC1596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2E5-1944-A32D-9C95CB8A8C4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C94A1E-BA0F-BF41-A9CA-FBDD70D13E5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0F8-B04E-A6EE-CA8BA236AA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'Fd. Graphs'!$B$43:$B$45</c:f>
              <c:strCache>
                <c:ptCount val="3"/>
                <c:pt idx="0">
                  <c:v>Positive</c:v>
                </c:pt>
                <c:pt idx="1">
                  <c:v>Critical / Helpful</c:v>
                </c:pt>
                <c:pt idx="2">
                  <c:v>No response</c:v>
                </c:pt>
              </c:strCache>
            </c:strRef>
          </c:cat>
          <c:val>
            <c:numRef>
              <c:f>'Fd. Graphs'!$D$43:$D$45</c:f>
              <c:numCache>
                <c:formatCode>0.00</c:formatCode>
                <c:ptCount val="3"/>
                <c:pt idx="0">
                  <c:v>41.379310344827587</c:v>
                </c:pt>
                <c:pt idx="1">
                  <c:v>13.793103448275861</c:v>
                </c:pt>
                <c:pt idx="2">
                  <c:v>44.827586206896555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E5-1944-A32D-9C95CB8A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Participant reasoning technique</a:t>
            </a:r>
            <a:r>
              <a:rPr lang="en-GB" baseline="0"/>
              <a:t> across all concrete and abstract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Data'!$L$2</c:f>
              <c:strCache>
                <c:ptCount val="1"/>
                <c:pt idx="0">
                  <c:v>Normative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Data'!$I$3:$I$20</c:f>
              <c:strCache>
                <c:ptCount val="18"/>
                <c:pt idx="0">
                  <c:v>1a</c:v>
                </c:pt>
                <c:pt idx="1">
                  <c:v>1b</c:v>
                </c:pt>
                <c:pt idx="2">
                  <c:v>2a</c:v>
                </c:pt>
                <c:pt idx="3">
                  <c:v>3a</c:v>
                </c:pt>
                <c:pt idx="4">
                  <c:v>4a</c:v>
                </c:pt>
                <c:pt idx="5">
                  <c:v>5a</c:v>
                </c:pt>
                <c:pt idx="6">
                  <c:v>6a</c:v>
                </c:pt>
                <c:pt idx="7">
                  <c:v>7a</c:v>
                </c:pt>
                <c:pt idx="8">
                  <c:v>8a</c:v>
                </c:pt>
                <c:pt idx="9">
                  <c:v>9a</c:v>
                </c:pt>
                <c:pt idx="10">
                  <c:v>10a</c:v>
                </c:pt>
                <c:pt idx="11">
                  <c:v>11a</c:v>
                </c:pt>
                <c:pt idx="12">
                  <c:v>12a</c:v>
                </c:pt>
                <c:pt idx="13">
                  <c:v>13a</c:v>
                </c:pt>
                <c:pt idx="14">
                  <c:v>14a</c:v>
                </c:pt>
                <c:pt idx="15">
                  <c:v>15a</c:v>
                </c:pt>
                <c:pt idx="16">
                  <c:v>16a</c:v>
                </c:pt>
                <c:pt idx="17">
                  <c:v>17a</c:v>
                </c:pt>
              </c:strCache>
            </c:strRef>
          </c:cat>
          <c:val>
            <c:numRef>
              <c:f>'Raw Data'!$L$3:$L$20</c:f>
              <c:numCache>
                <c:formatCode>General</c:formatCode>
                <c:ptCount val="18"/>
                <c:pt idx="0">
                  <c:v>26</c:v>
                </c:pt>
                <c:pt idx="1">
                  <c:v>11</c:v>
                </c:pt>
                <c:pt idx="2">
                  <c:v>23</c:v>
                </c:pt>
                <c:pt idx="3">
                  <c:v>17</c:v>
                </c:pt>
                <c:pt idx="4">
                  <c:v>25</c:v>
                </c:pt>
                <c:pt idx="5">
                  <c:v>27</c:v>
                </c:pt>
                <c:pt idx="6">
                  <c:v>25</c:v>
                </c:pt>
                <c:pt idx="7">
                  <c:v>24</c:v>
                </c:pt>
                <c:pt idx="8">
                  <c:v>26</c:v>
                </c:pt>
                <c:pt idx="9">
                  <c:v>25</c:v>
                </c:pt>
                <c:pt idx="10">
                  <c:v>27</c:v>
                </c:pt>
                <c:pt idx="11">
                  <c:v>22</c:v>
                </c:pt>
                <c:pt idx="12">
                  <c:v>21</c:v>
                </c:pt>
                <c:pt idx="13">
                  <c:v>25</c:v>
                </c:pt>
                <c:pt idx="14">
                  <c:v>23</c:v>
                </c:pt>
                <c:pt idx="15">
                  <c:v>15</c:v>
                </c:pt>
                <c:pt idx="16">
                  <c:v>23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2-3C44-8577-B5B8E1529709}"/>
            </c:ext>
          </c:extLst>
        </c:ser>
        <c:ser>
          <c:idx val="1"/>
          <c:order val="1"/>
          <c:tx>
            <c:strRef>
              <c:f>'Raw Data'!$M$2</c:f>
              <c:strCache>
                <c:ptCount val="1"/>
                <c:pt idx="0">
                  <c:v>Descriptive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Data'!$I$3:$I$20</c:f>
              <c:strCache>
                <c:ptCount val="18"/>
                <c:pt idx="0">
                  <c:v>1a</c:v>
                </c:pt>
                <c:pt idx="1">
                  <c:v>1b</c:v>
                </c:pt>
                <c:pt idx="2">
                  <c:v>2a</c:v>
                </c:pt>
                <c:pt idx="3">
                  <c:v>3a</c:v>
                </c:pt>
                <c:pt idx="4">
                  <c:v>4a</c:v>
                </c:pt>
                <c:pt idx="5">
                  <c:v>5a</c:v>
                </c:pt>
                <c:pt idx="6">
                  <c:v>6a</c:v>
                </c:pt>
                <c:pt idx="7">
                  <c:v>7a</c:v>
                </c:pt>
                <c:pt idx="8">
                  <c:v>8a</c:v>
                </c:pt>
                <c:pt idx="9">
                  <c:v>9a</c:v>
                </c:pt>
                <c:pt idx="10">
                  <c:v>10a</c:v>
                </c:pt>
                <c:pt idx="11">
                  <c:v>11a</c:v>
                </c:pt>
                <c:pt idx="12">
                  <c:v>12a</c:v>
                </c:pt>
                <c:pt idx="13">
                  <c:v>13a</c:v>
                </c:pt>
                <c:pt idx="14">
                  <c:v>14a</c:v>
                </c:pt>
                <c:pt idx="15">
                  <c:v>15a</c:v>
                </c:pt>
                <c:pt idx="16">
                  <c:v>16a</c:v>
                </c:pt>
                <c:pt idx="17">
                  <c:v>17a</c:v>
                </c:pt>
              </c:strCache>
            </c:strRef>
          </c:cat>
          <c:val>
            <c:numRef>
              <c:f>'Raw Data'!$M$3:$M$20</c:f>
              <c:numCache>
                <c:formatCode>General</c:formatCode>
                <c:ptCount val="18"/>
                <c:pt idx="0">
                  <c:v>2</c:v>
                </c:pt>
                <c:pt idx="1">
                  <c:v>17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6</c:v>
                </c:pt>
                <c:pt idx="15">
                  <c:v>9</c:v>
                </c:pt>
                <c:pt idx="16">
                  <c:v>5</c:v>
                </c:pt>
                <c:pt idx="1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2-3C44-8577-B5B8E1529709}"/>
            </c:ext>
          </c:extLst>
        </c:ser>
        <c:ser>
          <c:idx val="2"/>
          <c:order val="2"/>
          <c:tx>
            <c:strRef>
              <c:f>'Raw Data'!$N$2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'Raw Data'!$I$3:$I$20</c:f>
              <c:strCache>
                <c:ptCount val="18"/>
                <c:pt idx="0">
                  <c:v>1a</c:v>
                </c:pt>
                <c:pt idx="1">
                  <c:v>1b</c:v>
                </c:pt>
                <c:pt idx="2">
                  <c:v>2a</c:v>
                </c:pt>
                <c:pt idx="3">
                  <c:v>3a</c:v>
                </c:pt>
                <c:pt idx="4">
                  <c:v>4a</c:v>
                </c:pt>
                <c:pt idx="5">
                  <c:v>5a</c:v>
                </c:pt>
                <c:pt idx="6">
                  <c:v>6a</c:v>
                </c:pt>
                <c:pt idx="7">
                  <c:v>7a</c:v>
                </c:pt>
                <c:pt idx="8">
                  <c:v>8a</c:v>
                </c:pt>
                <c:pt idx="9">
                  <c:v>9a</c:v>
                </c:pt>
                <c:pt idx="10">
                  <c:v>10a</c:v>
                </c:pt>
                <c:pt idx="11">
                  <c:v>11a</c:v>
                </c:pt>
                <c:pt idx="12">
                  <c:v>12a</c:v>
                </c:pt>
                <c:pt idx="13">
                  <c:v>13a</c:v>
                </c:pt>
                <c:pt idx="14">
                  <c:v>14a</c:v>
                </c:pt>
                <c:pt idx="15">
                  <c:v>15a</c:v>
                </c:pt>
                <c:pt idx="16">
                  <c:v>16a</c:v>
                </c:pt>
                <c:pt idx="17">
                  <c:v>17a</c:v>
                </c:pt>
              </c:strCache>
            </c:strRef>
          </c:cat>
          <c:val>
            <c:numRef>
              <c:f>'Raw Data'!$N$3:$N$20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42-3C44-8577-B5B8E1529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351935"/>
        <c:axId val="2105353567"/>
      </c:lineChart>
      <c:catAx>
        <c:axId val="210535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Question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53567"/>
        <c:crosses val="autoZero"/>
        <c:auto val="1"/>
        <c:lblAlgn val="ctr"/>
        <c:lblOffset val="100"/>
        <c:noMultiLvlLbl val="0"/>
      </c:catAx>
      <c:valAx>
        <c:axId val="21053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participants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 of 'Yes' and 'No' responses across concrete survey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'Raw Data'!$J$30</c:f>
              <c:strCache>
                <c:ptCount val="1"/>
                <c:pt idx="0">
                  <c:v>RF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0A-DD48-A9C9-239AB24F42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0A-DD48-A9C9-239AB24F429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67,24%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0A-DD48-A9C9-239AB24F429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32,76%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0A-DD48-A9C9-239AB24F429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'Raw Data'!$H$31:$H$32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'Raw Data'!$J$31:$J$32</c:f>
              <c:numCache>
                <c:formatCode>0.00</c:formatCode>
                <c:ptCount val="2"/>
                <c:pt idx="0">
                  <c:v>67.241379310344826</c:v>
                </c:pt>
                <c:pt idx="1">
                  <c:v>32.758620689655174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0A-DD48-A9C9-239AB24F429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 of 'Yes' and 'No' responses across abstract survey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'Raw Data'!$N$30</c:f>
              <c:strCache>
                <c:ptCount val="1"/>
                <c:pt idx="0">
                  <c:v>RF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D5-594D-9341-03008B9F67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D5-594D-9341-03008B9F67C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41,38%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D5-594D-9341-03008B9F67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58,62%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D5-594D-9341-03008B9F67C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'Raw Data'!$L$31:$L$32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'Raw Data'!$N$31:$N$32</c:f>
              <c:numCache>
                <c:formatCode>0.00</c:formatCode>
                <c:ptCount val="2"/>
                <c:pt idx="0">
                  <c:v>41.379310344827587</c:v>
                </c:pt>
                <c:pt idx="1">
                  <c:v>58.620689655172406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D5-594D-9341-03008B9F67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 of reasoning</a:t>
            </a:r>
            <a:r>
              <a:rPr lang="en-US" baseline="0"/>
              <a:t> technique </a:t>
            </a:r>
            <a:r>
              <a:rPr lang="en-US"/>
              <a:t>across concrete survey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'Raw Data'!$J$37</c:f>
              <c:strCache>
                <c:ptCount val="1"/>
                <c:pt idx="0">
                  <c:v>RF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C5-B447-90B0-08974667AF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C5-B447-90B0-08974667AF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C5-B447-90B0-08974667AF4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78,97%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C5-B447-90B0-08974667AF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18,97%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C5-B447-90B0-08974667AF4D}"/>
                </c:ext>
              </c:extLst>
            </c:dLbl>
            <c:dLbl>
              <c:idx val="2"/>
              <c:layout>
                <c:manualLayout>
                  <c:x val="6.992212989950842E-3"/>
                  <c:y val="0.1081560153817982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2,07%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C5-B447-90B0-08974667AF4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'Raw Data'!$H$38:$H$40</c:f>
              <c:strCache>
                <c:ptCount val="3"/>
                <c:pt idx="0">
                  <c:v>Normative</c:v>
                </c:pt>
                <c:pt idx="1">
                  <c:v>Descriptive</c:v>
                </c:pt>
                <c:pt idx="2">
                  <c:v>Other</c:v>
                </c:pt>
              </c:strCache>
            </c:strRef>
          </c:cat>
          <c:val>
            <c:numRef>
              <c:f>'Raw Data'!$J$38:$J$40</c:f>
              <c:numCache>
                <c:formatCode>0.00</c:formatCode>
                <c:ptCount val="3"/>
                <c:pt idx="0">
                  <c:v>78.965517241379317</c:v>
                </c:pt>
                <c:pt idx="1">
                  <c:v>18.96551724137931</c:v>
                </c:pt>
                <c:pt idx="2">
                  <c:v>2.0689655172413794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C5-B447-90B0-08974667AF4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 of reasoning technique across</a:t>
            </a:r>
            <a:r>
              <a:rPr lang="en-US" baseline="0"/>
              <a:t> abstract</a:t>
            </a:r>
            <a:r>
              <a:rPr lang="en-US"/>
              <a:t> survey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'Raw Data'!$N$37</c:f>
              <c:strCache>
                <c:ptCount val="1"/>
                <c:pt idx="0">
                  <c:v>RF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8A-504F-A8AC-B54CED2724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8A-504F-A8AC-B54CED2724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8A-504F-A8AC-B54CED2724FA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20,69%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8A-504F-A8AC-B54CED2724FA}"/>
                </c:ext>
              </c:extLst>
            </c:dLbl>
            <c:dLbl>
              <c:idx val="2"/>
              <c:layout>
                <c:manualLayout>
                  <c:x val="3.0436768608343847E-2"/>
                  <c:y val="9.336055667460163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4,31%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8A-504F-A8AC-B54CED2724F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'Raw Data'!$L$38:$L$40</c:f>
              <c:strCache>
                <c:ptCount val="3"/>
                <c:pt idx="0">
                  <c:v>Normative</c:v>
                </c:pt>
                <c:pt idx="1">
                  <c:v>Descriptive</c:v>
                </c:pt>
                <c:pt idx="2">
                  <c:v>Other</c:v>
                </c:pt>
              </c:strCache>
            </c:strRef>
          </c:cat>
          <c:val>
            <c:numRef>
              <c:f>'Raw Data'!$N$38:$N$40</c:f>
              <c:numCache>
                <c:formatCode>0.00</c:formatCode>
                <c:ptCount val="3"/>
                <c:pt idx="0">
                  <c:v>75</c:v>
                </c:pt>
                <c:pt idx="1">
                  <c:v>20.689655172413794</c:v>
                </c:pt>
                <c:pt idx="2">
                  <c:v>4.3103448275862073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8A-504F-A8AC-B54CED2724F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 of 'Yes' and 'No' responses across all survey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'Cleaned Data'!$D$29</c:f>
              <c:strCache>
                <c:ptCount val="1"/>
                <c:pt idx="0">
                  <c:v>RF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DB-2642-853B-6AB173D3FD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DB-2642-853B-6AB173D3FDD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55,75%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DB-2642-853B-6AB173D3FD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5E2500-4C08-3C4F-BB6B-D09F28C878B7}" type="VALUE">
                      <a:rPr lang="en-US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DB-2642-853B-6AB173D3FDD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'Cleaned Data'!$B$30:$B$31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'Cleaned Data'!$D$30:$D$31</c:f>
              <c:numCache>
                <c:formatCode>0.00</c:formatCode>
                <c:ptCount val="2"/>
                <c:pt idx="0">
                  <c:v>54.741379310344826</c:v>
                </c:pt>
                <c:pt idx="1">
                  <c:v>45.258620689655174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DB-2642-853B-6AB173D3FD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42</xdr:row>
      <xdr:rowOff>19050</xdr:rowOff>
    </xdr:from>
    <xdr:to>
      <xdr:col>4</xdr:col>
      <xdr:colOff>730250</xdr:colOff>
      <xdr:row>55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2EBE02-E8AE-0347-9F8B-BD2B37971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1200150</xdr:colOff>
      <xdr:row>57</xdr:row>
      <xdr:rowOff>6350</xdr:rowOff>
    </xdr:from>
    <xdr:to>
      <xdr:col>4</xdr:col>
      <xdr:colOff>717550</xdr:colOff>
      <xdr:row>70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622F50-E68F-924F-9ED5-F69091A9B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679450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5D77E5-9070-4B4D-9658-7034356D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21</xdr:col>
      <xdr:colOff>730250</xdr:colOff>
      <xdr:row>33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27C63C-5553-FB4B-A7CC-89DB06219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41</xdr:row>
      <xdr:rowOff>203200</xdr:rowOff>
    </xdr:from>
    <xdr:to>
      <xdr:col>10</xdr:col>
      <xdr:colOff>749300</xdr:colOff>
      <xdr:row>55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C3F391-F428-554F-B4BA-8DBC16EDD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14</xdr:col>
      <xdr:colOff>749300</xdr:colOff>
      <xdr:row>55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B13F66-3CFB-834D-A2A3-7DF961F32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57</xdr:row>
      <xdr:rowOff>0</xdr:rowOff>
    </xdr:from>
    <xdr:to>
      <xdr:col>10</xdr:col>
      <xdr:colOff>749300</xdr:colOff>
      <xdr:row>70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5610EA-C8EF-4043-8F62-E4614CEA9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14</xdr:col>
      <xdr:colOff>749300</xdr:colOff>
      <xdr:row>70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6DDEEA5-C597-FB4D-AC82-54B3E2BCB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41</xdr:row>
      <xdr:rowOff>19050</xdr:rowOff>
    </xdr:from>
    <xdr:to>
      <xdr:col>4</xdr:col>
      <xdr:colOff>730250</xdr:colOff>
      <xdr:row>54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0366E-559B-C34C-99FC-A75FDFAF8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1200150</xdr:colOff>
      <xdr:row>56</xdr:row>
      <xdr:rowOff>6350</xdr:rowOff>
    </xdr:from>
    <xdr:to>
      <xdr:col>4</xdr:col>
      <xdr:colOff>717550</xdr:colOff>
      <xdr:row>69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3A17C-C470-3F41-A909-06C393930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0</xdr:row>
      <xdr:rowOff>177800</xdr:rowOff>
    </xdr:from>
    <xdr:to>
      <xdr:col>23</xdr:col>
      <xdr:colOff>431800</xdr:colOff>
      <xdr:row>20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A113EE-D37C-314B-9D05-0F8EABC4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101600</xdr:colOff>
      <xdr:row>21</xdr:row>
      <xdr:rowOff>127000</xdr:rowOff>
    </xdr:from>
    <xdr:to>
      <xdr:col>23</xdr:col>
      <xdr:colOff>431800</xdr:colOff>
      <xdr:row>41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8141D0-035C-5342-B282-AC5B8B58F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40</xdr:row>
      <xdr:rowOff>203200</xdr:rowOff>
    </xdr:from>
    <xdr:to>
      <xdr:col>10</xdr:col>
      <xdr:colOff>749300</xdr:colOff>
      <xdr:row>54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EA2AE4-65DB-314A-9197-EBC7B4784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14</xdr:col>
      <xdr:colOff>749300</xdr:colOff>
      <xdr:row>54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882B66-3F44-D141-B485-C1FEDA771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10</xdr:col>
      <xdr:colOff>749300</xdr:colOff>
      <xdr:row>69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667AC6-C614-094D-922C-3D38FCA14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14</xdr:col>
      <xdr:colOff>749300</xdr:colOff>
      <xdr:row>69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255691-15B8-9141-B6E3-67D608BCF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32</xdr:col>
      <xdr:colOff>317500</xdr:colOff>
      <xdr:row>20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152AA7-48FC-9646-B86C-D19189C06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25400</xdr:colOff>
      <xdr:row>21</xdr:row>
      <xdr:rowOff>152400</xdr:rowOff>
    </xdr:from>
    <xdr:to>
      <xdr:col>32</xdr:col>
      <xdr:colOff>355600</xdr:colOff>
      <xdr:row>41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CEB4E0D-D206-0843-A1D4-50A32D7E4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0</xdr:row>
      <xdr:rowOff>184150</xdr:rowOff>
    </xdr:from>
    <xdr:to>
      <xdr:col>12</xdr:col>
      <xdr:colOff>749300</xdr:colOff>
      <xdr:row>14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98808-872D-6749-8ABA-94A7FC2ED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0</xdr:row>
      <xdr:rowOff>165100</xdr:rowOff>
    </xdr:from>
    <xdr:to>
      <xdr:col>19</xdr:col>
      <xdr:colOff>444500</xdr:colOff>
      <xdr:row>14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DFCFE9-57BC-8B45-819E-05ED1EF62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114300</xdr:rowOff>
    </xdr:from>
    <xdr:to>
      <xdr:col>12</xdr:col>
      <xdr:colOff>800100</xdr:colOff>
      <xdr:row>29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90779B-F55D-854D-95D4-47067ADFF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533400</xdr:colOff>
      <xdr:row>15</xdr:row>
      <xdr:rowOff>139700</xdr:rowOff>
    </xdr:from>
    <xdr:to>
      <xdr:col>19</xdr:col>
      <xdr:colOff>482600</xdr:colOff>
      <xdr:row>29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B0A1E2-F2BE-E94C-AAB2-EA55BD442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16</xdr:row>
      <xdr:rowOff>0</xdr:rowOff>
    </xdr:from>
    <xdr:to>
      <xdr:col>38</xdr:col>
      <xdr:colOff>704850</xdr:colOff>
      <xdr:row>36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E361B8-A0A2-C246-9C3E-060802A3D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971550</xdr:colOff>
      <xdr:row>15</xdr:row>
      <xdr:rowOff>158750</xdr:rowOff>
    </xdr:from>
    <xdr:to>
      <xdr:col>24</xdr:col>
      <xdr:colOff>730250</xdr:colOff>
      <xdr:row>36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F3E975-F6EC-114D-98A3-595331647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1390650</xdr:colOff>
      <xdr:row>12</xdr:row>
      <xdr:rowOff>184150</xdr:rowOff>
    </xdr:from>
    <xdr:to>
      <xdr:col>14</xdr:col>
      <xdr:colOff>508000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91780-C8B9-6D4A-A440-CCBCC9D56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12</xdr:row>
      <xdr:rowOff>171450</xdr:rowOff>
    </xdr:from>
    <xdr:to>
      <xdr:col>23</xdr:col>
      <xdr:colOff>698500</xdr:colOff>
      <xdr:row>30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892965-AEF1-4B4E-BCDF-D27DBBD31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177800</xdr:colOff>
      <xdr:row>40</xdr:row>
      <xdr:rowOff>31750</xdr:rowOff>
    </xdr:from>
    <xdr:to>
      <xdr:col>20</xdr:col>
      <xdr:colOff>558800</xdr:colOff>
      <xdr:row>58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634026-3ABA-0B45-84F4-1B38EA52F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209550</xdr:colOff>
      <xdr:row>60</xdr:row>
      <xdr:rowOff>57150</xdr:rowOff>
    </xdr:from>
    <xdr:to>
      <xdr:col>20</xdr:col>
      <xdr:colOff>571500</xdr:colOff>
      <xdr:row>80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0F0B6C-FD19-2041-A117-55C4BA8F5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114300</xdr:rowOff>
    </xdr:from>
    <xdr:to>
      <xdr:col>12</xdr:col>
      <xdr:colOff>622300</xdr:colOff>
      <xdr:row>18</xdr:row>
      <xdr:rowOff>330200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8725B5-1BE2-6943-9A43-73C0F57E7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</xdr:colOff>
      <xdr:row>2</xdr:row>
      <xdr:rowOff>101600</xdr:rowOff>
    </xdr:from>
    <xdr:to>
      <xdr:col>19</xdr:col>
      <xdr:colOff>304800</xdr:colOff>
      <xdr:row>18</xdr:row>
      <xdr:rowOff>304800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3EA911-BA3D-C944-AB83-607445CD7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469900</xdr:colOff>
      <xdr:row>21</xdr:row>
      <xdr:rowOff>107950</xdr:rowOff>
    </xdr:from>
    <xdr:to>
      <xdr:col>12</xdr:col>
      <xdr:colOff>673100</xdr:colOff>
      <xdr:row>37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CC25F2-0C62-5C42-B983-7C2B290F4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482600</xdr:colOff>
      <xdr:row>38</xdr:row>
      <xdr:rowOff>190500</xdr:rowOff>
    </xdr:from>
    <xdr:to>
      <xdr:col>12</xdr:col>
      <xdr:colOff>800100</xdr:colOff>
      <xdr:row>57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3E2359-EE18-6E49-8D13-AE15702F8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203200</xdr:colOff>
      <xdr:row>38</xdr:row>
      <xdr:rowOff>139700</xdr:rowOff>
    </xdr:from>
    <xdr:to>
      <xdr:col>19</xdr:col>
      <xdr:colOff>330200</xdr:colOff>
      <xdr:row>57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DBA4DB-86B8-0243-8E52-DAA876B73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469900</xdr:colOff>
      <xdr:row>59</xdr:row>
      <xdr:rowOff>12700</xdr:rowOff>
    </xdr:from>
    <xdr:to>
      <xdr:col>12</xdr:col>
      <xdr:colOff>622300</xdr:colOff>
      <xdr:row>76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A74E3A-8CAB-804A-A2A3-17E3F4960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B4694-D49F-554A-9804-2975D42AA341}">
  <dimension ref="A1:N42"/>
  <sheetViews>
    <sheetView workbookViewId="0">
      <selection activeCell="H27" sqref="H27"/>
    </sheetView>
  </sheetViews>
  <sheetFormatPr baseColWidth="10" defaultRowHeight="16" x14ac:dyDescent="0.2"/>
  <cols>
    <col min="1" max="1" width="15.83203125" customWidth="1"/>
    <col min="2" max="6" width="16.83203125" style="18" customWidth="1"/>
    <col min="8" max="14" width="16.83203125" customWidth="1"/>
  </cols>
  <sheetData>
    <row r="1" spans="2:14" x14ac:dyDescent="0.2">
      <c r="B1" s="45" t="s">
        <v>226</v>
      </c>
      <c r="H1" t="s">
        <v>227</v>
      </c>
    </row>
    <row r="2" spans="2:14" ht="17" thickBot="1" x14ac:dyDescent="0.25">
      <c r="B2" s="26" t="s">
        <v>112</v>
      </c>
      <c r="C2" s="26" t="s">
        <v>113</v>
      </c>
      <c r="D2" s="26" t="s">
        <v>115</v>
      </c>
      <c r="E2" s="26" t="s">
        <v>116</v>
      </c>
      <c r="F2" s="26" t="s">
        <v>117</v>
      </c>
      <c r="H2" s="53" t="s">
        <v>232</v>
      </c>
      <c r="I2" s="63" t="s">
        <v>215</v>
      </c>
      <c r="J2" s="46" t="s">
        <v>112</v>
      </c>
      <c r="K2" s="46" t="s">
        <v>113</v>
      </c>
      <c r="L2" s="46" t="s">
        <v>115</v>
      </c>
      <c r="M2" s="46" t="s">
        <v>116</v>
      </c>
      <c r="N2" s="46" t="s">
        <v>117</v>
      </c>
    </row>
    <row r="3" spans="2:14" x14ac:dyDescent="0.2">
      <c r="B3" s="26">
        <v>2</v>
      </c>
      <c r="C3" s="26">
        <v>1</v>
      </c>
      <c r="D3" s="26">
        <v>11</v>
      </c>
      <c r="E3" s="26">
        <v>1</v>
      </c>
      <c r="F3" s="26">
        <v>0</v>
      </c>
      <c r="H3" s="88" t="s">
        <v>198</v>
      </c>
      <c r="I3" s="64" t="s">
        <v>196</v>
      </c>
      <c r="J3" s="47">
        <v>27</v>
      </c>
      <c r="K3" s="47">
        <v>2</v>
      </c>
      <c r="L3" s="47">
        <v>26</v>
      </c>
      <c r="M3" s="47">
        <v>2</v>
      </c>
      <c r="N3" s="48">
        <v>1</v>
      </c>
    </row>
    <row r="4" spans="2:14" x14ac:dyDescent="0.2">
      <c r="B4" s="26">
        <v>5</v>
      </c>
      <c r="C4" s="26">
        <v>2</v>
      </c>
      <c r="D4" s="26">
        <v>15</v>
      </c>
      <c r="E4" s="26">
        <v>2</v>
      </c>
      <c r="F4" s="26">
        <v>0</v>
      </c>
      <c r="H4" s="89"/>
      <c r="I4" s="52" t="s">
        <v>197</v>
      </c>
      <c r="J4" s="26">
        <v>25</v>
      </c>
      <c r="K4" s="26">
        <v>4</v>
      </c>
      <c r="L4" s="26">
        <v>11</v>
      </c>
      <c r="M4" s="26">
        <v>17</v>
      </c>
      <c r="N4" s="49">
        <v>1</v>
      </c>
    </row>
    <row r="5" spans="2:14" x14ac:dyDescent="0.2">
      <c r="B5" s="26">
        <v>8</v>
      </c>
      <c r="C5" s="26">
        <v>4</v>
      </c>
      <c r="D5" s="26">
        <v>17</v>
      </c>
      <c r="E5" s="26">
        <v>2</v>
      </c>
      <c r="F5" s="26">
        <v>0</v>
      </c>
      <c r="H5" s="89"/>
      <c r="I5" s="52" t="s">
        <v>199</v>
      </c>
      <c r="J5" s="26">
        <v>16</v>
      </c>
      <c r="K5" s="26">
        <v>13</v>
      </c>
      <c r="L5" s="26">
        <v>23</v>
      </c>
      <c r="M5" s="26">
        <v>5</v>
      </c>
      <c r="N5" s="49">
        <v>1</v>
      </c>
    </row>
    <row r="6" spans="2:14" x14ac:dyDescent="0.2">
      <c r="B6" s="26">
        <v>9</v>
      </c>
      <c r="C6" s="26">
        <v>7</v>
      </c>
      <c r="D6" s="26">
        <v>18</v>
      </c>
      <c r="E6" s="26">
        <v>3</v>
      </c>
      <c r="F6" s="26">
        <v>0</v>
      </c>
      <c r="H6" s="89"/>
      <c r="I6" s="52" t="s">
        <v>200</v>
      </c>
      <c r="J6" s="26">
        <v>21</v>
      </c>
      <c r="K6" s="26">
        <v>8</v>
      </c>
      <c r="L6" s="26">
        <v>17</v>
      </c>
      <c r="M6" s="26">
        <v>10</v>
      </c>
      <c r="N6" s="49">
        <v>2</v>
      </c>
    </row>
    <row r="7" spans="2:14" x14ac:dyDescent="0.2">
      <c r="B7" s="26">
        <v>11</v>
      </c>
      <c r="C7" s="26">
        <v>8</v>
      </c>
      <c r="D7" s="26">
        <v>21</v>
      </c>
      <c r="E7" s="26">
        <v>4</v>
      </c>
      <c r="F7" s="26">
        <v>0</v>
      </c>
      <c r="H7" s="89"/>
      <c r="I7" s="52" t="s">
        <v>201</v>
      </c>
      <c r="J7" s="26">
        <v>22</v>
      </c>
      <c r="K7" s="26">
        <v>7</v>
      </c>
      <c r="L7" s="26">
        <v>25</v>
      </c>
      <c r="M7" s="26">
        <v>4</v>
      </c>
      <c r="N7" s="49">
        <v>0</v>
      </c>
    </row>
    <row r="8" spans="2:14" x14ac:dyDescent="0.2">
      <c r="B8" s="26">
        <v>12</v>
      </c>
      <c r="C8" s="26">
        <v>8</v>
      </c>
      <c r="D8" s="26">
        <v>22</v>
      </c>
      <c r="E8" s="26">
        <v>4</v>
      </c>
      <c r="F8" s="26">
        <v>0</v>
      </c>
      <c r="H8" s="89"/>
      <c r="I8" s="52" t="s">
        <v>202</v>
      </c>
      <c r="J8" s="26">
        <v>21</v>
      </c>
      <c r="K8" s="26">
        <v>8</v>
      </c>
      <c r="L8" s="26">
        <v>27</v>
      </c>
      <c r="M8" s="26">
        <v>1</v>
      </c>
      <c r="N8" s="49">
        <v>1</v>
      </c>
    </row>
    <row r="9" spans="2:14" x14ac:dyDescent="0.2">
      <c r="B9" s="26">
        <v>13</v>
      </c>
      <c r="C9" s="26">
        <v>8</v>
      </c>
      <c r="D9" s="26">
        <v>23</v>
      </c>
      <c r="E9" s="26">
        <v>4</v>
      </c>
      <c r="F9" s="26">
        <v>0</v>
      </c>
      <c r="H9" s="89"/>
      <c r="I9" s="52" t="s">
        <v>203</v>
      </c>
      <c r="J9" s="26">
        <v>9</v>
      </c>
      <c r="K9" s="26">
        <v>20</v>
      </c>
      <c r="L9" s="26">
        <v>25</v>
      </c>
      <c r="M9" s="26">
        <v>4</v>
      </c>
      <c r="N9" s="49">
        <v>0</v>
      </c>
    </row>
    <row r="10" spans="2:14" x14ac:dyDescent="0.2">
      <c r="B10" s="26">
        <v>14</v>
      </c>
      <c r="C10" s="26">
        <v>10</v>
      </c>
      <c r="D10" s="26">
        <v>23</v>
      </c>
      <c r="E10" s="26">
        <v>4</v>
      </c>
      <c r="F10" s="26">
        <v>0</v>
      </c>
      <c r="H10" s="89"/>
      <c r="I10" s="52" t="s">
        <v>204</v>
      </c>
      <c r="J10" s="26">
        <v>28</v>
      </c>
      <c r="K10" s="26">
        <v>1</v>
      </c>
      <c r="L10" s="26">
        <v>24</v>
      </c>
      <c r="M10" s="26">
        <v>5</v>
      </c>
      <c r="N10" s="49">
        <v>0</v>
      </c>
    </row>
    <row r="11" spans="2:14" x14ac:dyDescent="0.2">
      <c r="B11" s="26">
        <v>16</v>
      </c>
      <c r="C11" s="26">
        <v>12</v>
      </c>
      <c r="D11" s="26">
        <v>23</v>
      </c>
      <c r="E11" s="26">
        <v>5</v>
      </c>
      <c r="F11" s="26">
        <v>0</v>
      </c>
      <c r="H11" s="89"/>
      <c r="I11" s="52" t="s">
        <v>205</v>
      </c>
      <c r="J11" s="26">
        <v>21</v>
      </c>
      <c r="K11" s="26">
        <v>8</v>
      </c>
      <c r="L11" s="26">
        <v>26</v>
      </c>
      <c r="M11" s="26">
        <v>3</v>
      </c>
      <c r="N11" s="49">
        <v>0</v>
      </c>
    </row>
    <row r="12" spans="2:14" ht="17" thickBot="1" x14ac:dyDescent="0.25">
      <c r="B12" s="26">
        <v>17</v>
      </c>
      <c r="C12" s="26">
        <v>13</v>
      </c>
      <c r="D12" s="26">
        <v>24</v>
      </c>
      <c r="E12" s="26">
        <v>5</v>
      </c>
      <c r="F12" s="26">
        <v>0</v>
      </c>
      <c r="H12" s="90"/>
      <c r="I12" s="65" t="s">
        <v>206</v>
      </c>
      <c r="J12" s="50">
        <v>5</v>
      </c>
      <c r="K12" s="50">
        <v>24</v>
      </c>
      <c r="L12" s="50">
        <v>25</v>
      </c>
      <c r="M12" s="50">
        <v>4</v>
      </c>
      <c r="N12" s="51">
        <v>0</v>
      </c>
    </row>
    <row r="13" spans="2:14" x14ac:dyDescent="0.2">
      <c r="B13" s="26">
        <v>19</v>
      </c>
      <c r="C13" s="26">
        <v>15</v>
      </c>
      <c r="D13" s="26">
        <v>25</v>
      </c>
      <c r="E13" s="26">
        <v>5</v>
      </c>
      <c r="F13" s="26">
        <v>1</v>
      </c>
      <c r="H13" s="88" t="s">
        <v>195</v>
      </c>
      <c r="I13" s="64" t="s">
        <v>207</v>
      </c>
      <c r="J13" s="47">
        <v>13</v>
      </c>
      <c r="K13" s="47">
        <v>16</v>
      </c>
      <c r="L13" s="47">
        <v>27</v>
      </c>
      <c r="M13" s="47">
        <v>2</v>
      </c>
      <c r="N13" s="48">
        <v>0</v>
      </c>
    </row>
    <row r="14" spans="2:14" x14ac:dyDescent="0.2">
      <c r="B14" s="26">
        <v>21</v>
      </c>
      <c r="C14" s="26">
        <v>16</v>
      </c>
      <c r="D14" s="26">
        <v>25</v>
      </c>
      <c r="E14" s="26">
        <v>6</v>
      </c>
      <c r="F14" s="26">
        <v>1</v>
      </c>
      <c r="H14" s="89"/>
      <c r="I14" s="52" t="s">
        <v>208</v>
      </c>
      <c r="J14" s="26">
        <v>8</v>
      </c>
      <c r="K14" s="26">
        <v>21</v>
      </c>
      <c r="L14" s="26">
        <v>22</v>
      </c>
      <c r="M14" s="26">
        <v>7</v>
      </c>
      <c r="N14" s="49">
        <v>0</v>
      </c>
    </row>
    <row r="15" spans="2:14" x14ac:dyDescent="0.2">
      <c r="B15" s="26">
        <v>21</v>
      </c>
      <c r="C15" s="26">
        <v>17</v>
      </c>
      <c r="D15" s="26">
        <v>25</v>
      </c>
      <c r="E15" s="26">
        <v>7</v>
      </c>
      <c r="F15" s="26">
        <v>1</v>
      </c>
      <c r="H15" s="89"/>
      <c r="I15" s="52" t="s">
        <v>209</v>
      </c>
      <c r="J15" s="26">
        <v>11</v>
      </c>
      <c r="K15" s="26">
        <v>18</v>
      </c>
      <c r="L15" s="26">
        <v>21</v>
      </c>
      <c r="M15" s="26">
        <v>8</v>
      </c>
      <c r="N15" s="49">
        <v>0</v>
      </c>
    </row>
    <row r="16" spans="2:14" x14ac:dyDescent="0.2">
      <c r="B16" s="26">
        <v>21</v>
      </c>
      <c r="C16" s="26">
        <v>18</v>
      </c>
      <c r="D16" s="26">
        <v>25</v>
      </c>
      <c r="E16" s="26">
        <v>7</v>
      </c>
      <c r="F16" s="26">
        <v>1</v>
      </c>
      <c r="H16" s="89"/>
      <c r="I16" s="52" t="s">
        <v>210</v>
      </c>
      <c r="J16" s="26">
        <v>14</v>
      </c>
      <c r="K16" s="26">
        <v>15</v>
      </c>
      <c r="L16" s="26">
        <v>25</v>
      </c>
      <c r="M16" s="26">
        <v>4</v>
      </c>
      <c r="N16" s="49">
        <v>0</v>
      </c>
    </row>
    <row r="17" spans="1:14" x14ac:dyDescent="0.2">
      <c r="B17" s="26">
        <v>22</v>
      </c>
      <c r="C17" s="26">
        <v>20</v>
      </c>
      <c r="D17" s="26">
        <v>26</v>
      </c>
      <c r="E17" s="26">
        <v>8</v>
      </c>
      <c r="F17" s="26">
        <v>1</v>
      </c>
      <c r="H17" s="89"/>
      <c r="I17" s="52" t="s">
        <v>211</v>
      </c>
      <c r="J17" s="26">
        <v>17</v>
      </c>
      <c r="K17" s="26">
        <v>12</v>
      </c>
      <c r="L17" s="26">
        <v>23</v>
      </c>
      <c r="M17" s="26">
        <v>6</v>
      </c>
      <c r="N17" s="49">
        <v>0</v>
      </c>
    </row>
    <row r="18" spans="1:14" x14ac:dyDescent="0.2">
      <c r="B18" s="26">
        <v>25</v>
      </c>
      <c r="C18" s="26">
        <v>21</v>
      </c>
      <c r="D18" s="26">
        <v>26</v>
      </c>
      <c r="E18" s="26">
        <v>9</v>
      </c>
      <c r="F18" s="26">
        <v>2</v>
      </c>
      <c r="H18" s="89"/>
      <c r="I18" s="52" t="s">
        <v>212</v>
      </c>
      <c r="J18" s="26">
        <v>2</v>
      </c>
      <c r="K18" s="26">
        <v>27</v>
      </c>
      <c r="L18" s="26">
        <v>15</v>
      </c>
      <c r="M18" s="26">
        <v>9</v>
      </c>
      <c r="N18" s="49">
        <v>5</v>
      </c>
    </row>
    <row r="19" spans="1:14" x14ac:dyDescent="0.2">
      <c r="B19" s="26">
        <v>27</v>
      </c>
      <c r="C19" s="26">
        <v>24</v>
      </c>
      <c r="D19" s="26">
        <v>27</v>
      </c>
      <c r="E19" s="26">
        <v>10</v>
      </c>
      <c r="F19" s="26">
        <v>4</v>
      </c>
      <c r="H19" s="89"/>
      <c r="I19" s="52" t="s">
        <v>213</v>
      </c>
      <c r="J19" s="26">
        <v>19</v>
      </c>
      <c r="K19" s="26">
        <v>10</v>
      </c>
      <c r="L19" s="26">
        <v>23</v>
      </c>
      <c r="M19" s="26">
        <v>5</v>
      </c>
      <c r="N19" s="49">
        <v>1</v>
      </c>
    </row>
    <row r="20" spans="1:14" ht="17" thickBot="1" x14ac:dyDescent="0.25">
      <c r="B20" s="26">
        <v>28</v>
      </c>
      <c r="C20" s="26">
        <v>27</v>
      </c>
      <c r="D20" s="26">
        <v>27</v>
      </c>
      <c r="E20" s="26">
        <v>17</v>
      </c>
      <c r="F20" s="26">
        <v>5</v>
      </c>
      <c r="H20" s="90"/>
      <c r="I20" s="65" t="s">
        <v>214</v>
      </c>
      <c r="J20" s="50">
        <v>12</v>
      </c>
      <c r="K20" s="50">
        <v>17</v>
      </c>
      <c r="L20" s="50">
        <v>18</v>
      </c>
      <c r="M20" s="50">
        <v>7</v>
      </c>
      <c r="N20" s="51">
        <v>4</v>
      </c>
    </row>
    <row r="21" spans="1:14" ht="17" thickBot="1" x14ac:dyDescent="0.25">
      <c r="A21" s="73" t="s">
        <v>224</v>
      </c>
      <c r="B21" s="57">
        <f>SUM(B3:B20)</f>
        <v>291</v>
      </c>
      <c r="C21" s="58">
        <f>SUM(C3:C20)</f>
        <v>231</v>
      </c>
      <c r="D21" s="58">
        <f>SUM(D3:D20)</f>
        <v>403</v>
      </c>
      <c r="E21" s="58">
        <f>SUM(E3:E20)</f>
        <v>103</v>
      </c>
      <c r="F21" s="58">
        <f>SUM(F3:F20)</f>
        <v>16</v>
      </c>
      <c r="I21" s="72" t="s">
        <v>224</v>
      </c>
      <c r="J21" s="66">
        <f>SUM(J3:J20)</f>
        <v>291</v>
      </c>
      <c r="K21" s="66">
        <f>SUM(K3:K20)</f>
        <v>231</v>
      </c>
      <c r="L21" s="66">
        <f>SUM(L3:L20)</f>
        <v>403</v>
      </c>
      <c r="M21" s="66">
        <f>SUM(M3:M20)</f>
        <v>103</v>
      </c>
      <c r="N21" s="67">
        <f>SUM(N3:N20)</f>
        <v>16</v>
      </c>
    </row>
    <row r="22" spans="1:14" ht="17" thickTop="1" x14ac:dyDescent="0.2">
      <c r="A22" s="68"/>
      <c r="B22" s="69"/>
      <c r="C22" s="70"/>
      <c r="D22" s="70"/>
      <c r="E22" s="70"/>
      <c r="F22" s="70"/>
      <c r="H22" s="68"/>
      <c r="I22" s="68"/>
      <c r="J22" s="70"/>
      <c r="K22" s="70"/>
      <c r="L22" s="70"/>
      <c r="M22" s="70"/>
      <c r="N22" s="71"/>
    </row>
    <row r="23" spans="1:14" x14ac:dyDescent="0.2">
      <c r="A23" s="73" t="s">
        <v>234</v>
      </c>
      <c r="B23" s="74">
        <f>SUM(B21)/18</f>
        <v>16.166666666666668</v>
      </c>
      <c r="C23" s="74">
        <f>SUM(C21)/18</f>
        <v>12.833333333333334</v>
      </c>
      <c r="D23" s="74">
        <f>SUM(D21)/18</f>
        <v>22.388888888888889</v>
      </c>
      <c r="E23" s="74">
        <f>SUM(E21)/18</f>
        <v>5.7222222222222223</v>
      </c>
      <c r="F23" s="74">
        <f>SUM(F21)/18</f>
        <v>0.88888888888888884</v>
      </c>
      <c r="H23" s="68"/>
      <c r="I23" s="68"/>
      <c r="J23" s="69"/>
      <c r="K23" s="69"/>
      <c r="L23" s="69"/>
      <c r="M23" s="69"/>
      <c r="N23" s="69"/>
    </row>
    <row r="24" spans="1:14" x14ac:dyDescent="0.2">
      <c r="A24" s="73" t="s">
        <v>233</v>
      </c>
      <c r="B24" s="74">
        <f>MEDIAN(B3:B20)</f>
        <v>16.5</v>
      </c>
      <c r="C24" s="74">
        <f>MEDIAN(C3:C20)</f>
        <v>12.5</v>
      </c>
      <c r="D24" s="74">
        <f>MEDIAN(D3:D20)</f>
        <v>23.5</v>
      </c>
      <c r="E24" s="74">
        <f>MEDIAN(E3:E20)</f>
        <v>5</v>
      </c>
      <c r="F24" s="74">
        <f>MEDIAN(F3:F20)</f>
        <v>0</v>
      </c>
      <c r="H24" s="68"/>
      <c r="I24" s="68"/>
      <c r="J24" s="70"/>
      <c r="K24" s="70"/>
      <c r="L24" s="70"/>
      <c r="M24" s="70"/>
      <c r="N24" s="71"/>
    </row>
    <row r="25" spans="1:14" x14ac:dyDescent="0.2">
      <c r="A25" s="73" t="s">
        <v>235</v>
      </c>
      <c r="B25" s="74">
        <f>_xlfn.MODE.SNGL(B3:B20)</f>
        <v>21</v>
      </c>
      <c r="C25" s="74">
        <f>_xlfn.MODE.SNGL(C3:C20)</f>
        <v>8</v>
      </c>
      <c r="D25" s="74">
        <f>_xlfn.MODE.SNGL(D3:D20)</f>
        <v>25</v>
      </c>
      <c r="E25" s="74">
        <f>_xlfn.MODE.SNGL(E3:E20)</f>
        <v>4</v>
      </c>
      <c r="F25" s="74">
        <f>_xlfn.MODE.SNGL(F3:F20)</f>
        <v>0</v>
      </c>
      <c r="H25" s="68"/>
      <c r="I25" s="68"/>
      <c r="J25" s="70"/>
      <c r="K25" s="70"/>
      <c r="L25" s="70"/>
      <c r="M25" s="70"/>
      <c r="N25" s="71"/>
    </row>
    <row r="26" spans="1:14" x14ac:dyDescent="0.2">
      <c r="A26" s="73" t="s">
        <v>236</v>
      </c>
      <c r="B26" s="74">
        <f>_xlfn.STDEV.S(B3:B20)</f>
        <v>7.4774169808753044</v>
      </c>
      <c r="C26" s="74">
        <f>_xlfn.STDEV.S(C3:C20)</f>
        <v>7.4774169808753044</v>
      </c>
      <c r="D26" s="74">
        <f>_xlfn.STDEV.S(D3:D20)</f>
        <v>4.4343430959737917</v>
      </c>
      <c r="E26" s="74">
        <f>_xlfn.STDEV.S(E3:E20)</f>
        <v>3.7228318689114883</v>
      </c>
      <c r="F26" s="74">
        <f>_xlfn.STDEV.S(F3:F20)</f>
        <v>1.450715397105405</v>
      </c>
      <c r="H26" s="68"/>
      <c r="I26" s="68"/>
      <c r="J26" s="70"/>
      <c r="K26" s="70"/>
      <c r="L26" s="70"/>
      <c r="M26" s="70"/>
      <c r="N26" s="71"/>
    </row>
    <row r="28" spans="1:14" ht="16" customHeight="1" x14ac:dyDescent="0.2">
      <c r="B28" s="86" t="s">
        <v>222</v>
      </c>
      <c r="C28" s="86"/>
      <c r="D28" s="86"/>
      <c r="H28" s="86" t="s">
        <v>228</v>
      </c>
      <c r="I28" s="86"/>
      <c r="J28" s="86"/>
      <c r="L28" s="86" t="s">
        <v>229</v>
      </c>
      <c r="M28" s="86"/>
      <c r="N28" s="86"/>
    </row>
    <row r="29" spans="1:14" x14ac:dyDescent="0.2">
      <c r="B29" s="87"/>
      <c r="C29" s="87"/>
      <c r="D29" s="87"/>
      <c r="H29" s="87"/>
      <c r="I29" s="87"/>
      <c r="J29" s="87"/>
      <c r="L29" s="87"/>
      <c r="M29" s="87"/>
      <c r="N29" s="87"/>
    </row>
    <row r="30" spans="1:14" x14ac:dyDescent="0.2">
      <c r="B30" s="59" t="s">
        <v>168</v>
      </c>
      <c r="C30" s="60" t="s">
        <v>221</v>
      </c>
      <c r="D30" s="60" t="s">
        <v>225</v>
      </c>
      <c r="H30" s="59" t="s">
        <v>168</v>
      </c>
      <c r="I30" s="60" t="s">
        <v>221</v>
      </c>
      <c r="J30" s="60" t="s">
        <v>225</v>
      </c>
      <c r="L30" s="59" t="s">
        <v>168</v>
      </c>
      <c r="M30" s="60" t="s">
        <v>221</v>
      </c>
      <c r="N30" s="60" t="s">
        <v>225</v>
      </c>
    </row>
    <row r="31" spans="1:14" x14ac:dyDescent="0.2">
      <c r="B31" s="55" t="s">
        <v>112</v>
      </c>
      <c r="C31" s="30">
        <v>291</v>
      </c>
      <c r="D31" s="56">
        <f>SUM(C31/C33)*100</f>
        <v>55.747126436781613</v>
      </c>
      <c r="H31" s="55" t="s">
        <v>112</v>
      </c>
      <c r="I31" s="30">
        <f>SUM(J3:J12)</f>
        <v>195</v>
      </c>
      <c r="J31" s="56">
        <f>SUM(I31/I33)*100</f>
        <v>67.241379310344826</v>
      </c>
      <c r="L31" s="55" t="s">
        <v>112</v>
      </c>
      <c r="M31" s="30">
        <f>SUM(J13:J20)</f>
        <v>96</v>
      </c>
      <c r="N31" s="56">
        <f>SUM(M31/M33)*100</f>
        <v>41.379310344827587</v>
      </c>
    </row>
    <row r="32" spans="1:14" x14ac:dyDescent="0.2">
      <c r="B32" s="55" t="s">
        <v>113</v>
      </c>
      <c r="C32" s="30">
        <v>231</v>
      </c>
      <c r="D32" s="56">
        <f>SUM(C32/C33)*100</f>
        <v>44.252873563218394</v>
      </c>
      <c r="H32" s="55" t="s">
        <v>113</v>
      </c>
      <c r="I32" s="30">
        <f>SUM(K3:K12)</f>
        <v>95</v>
      </c>
      <c r="J32" s="56">
        <f>SUM(I32/I33)*100</f>
        <v>32.758620689655174</v>
      </c>
      <c r="L32" s="55" t="s">
        <v>113</v>
      </c>
      <c r="M32" s="30">
        <f>SUM(K13:K20)</f>
        <v>136</v>
      </c>
      <c r="N32" s="56">
        <f>SUM(M32/M33)*100</f>
        <v>58.620689655172406</v>
      </c>
    </row>
    <row r="33" spans="2:14" ht="17" thickBot="1" x14ac:dyDescent="0.25">
      <c r="B33" s="10" t="s">
        <v>224</v>
      </c>
      <c r="C33" s="61">
        <f>SUM(C31:C32)</f>
        <v>522</v>
      </c>
      <c r="D33" s="61">
        <f>SUM(D31:D32)</f>
        <v>100</v>
      </c>
      <c r="H33" s="10" t="s">
        <v>224</v>
      </c>
      <c r="I33" s="61">
        <f>SUM(I31:I32)</f>
        <v>290</v>
      </c>
      <c r="J33" s="61">
        <f>SUM(J31:J32)</f>
        <v>100</v>
      </c>
      <c r="L33" s="10" t="s">
        <v>224</v>
      </c>
      <c r="M33" s="61">
        <f>SUM(M31:M32)</f>
        <v>232</v>
      </c>
      <c r="N33" s="61">
        <f>SUM(N31:N32)</f>
        <v>100</v>
      </c>
    </row>
    <row r="34" spans="2:14" ht="17" thickTop="1" x14ac:dyDescent="0.2"/>
    <row r="35" spans="2:14" x14ac:dyDescent="0.2">
      <c r="B35" s="86" t="s">
        <v>223</v>
      </c>
      <c r="C35" s="86"/>
      <c r="D35" s="86"/>
      <c r="H35" s="86" t="s">
        <v>230</v>
      </c>
      <c r="I35" s="86"/>
      <c r="J35" s="86"/>
      <c r="L35" s="86" t="s">
        <v>231</v>
      </c>
      <c r="M35" s="86"/>
      <c r="N35" s="86"/>
    </row>
    <row r="36" spans="2:14" x14ac:dyDescent="0.2">
      <c r="B36" s="87"/>
      <c r="C36" s="87"/>
      <c r="D36" s="87"/>
      <c r="H36" s="87"/>
      <c r="I36" s="87"/>
      <c r="J36" s="87"/>
      <c r="L36" s="87"/>
      <c r="M36" s="87"/>
      <c r="N36" s="87"/>
    </row>
    <row r="37" spans="2:14" x14ac:dyDescent="0.2">
      <c r="B37" s="59" t="s">
        <v>168</v>
      </c>
      <c r="C37" s="60" t="s">
        <v>221</v>
      </c>
      <c r="D37" s="60" t="s">
        <v>225</v>
      </c>
      <c r="H37" s="59" t="s">
        <v>168</v>
      </c>
      <c r="I37" s="60" t="s">
        <v>221</v>
      </c>
      <c r="J37" s="60" t="s">
        <v>225</v>
      </c>
      <c r="L37" s="59" t="s">
        <v>168</v>
      </c>
      <c r="M37" s="60" t="s">
        <v>221</v>
      </c>
      <c r="N37" s="60" t="s">
        <v>225</v>
      </c>
    </row>
    <row r="38" spans="2:14" x14ac:dyDescent="0.2">
      <c r="B38" s="10" t="s">
        <v>115</v>
      </c>
      <c r="C38" s="30">
        <v>403</v>
      </c>
      <c r="D38" s="56">
        <f>SUM(C38)/C41*100</f>
        <v>77.203065134099617</v>
      </c>
      <c r="H38" s="55" t="s">
        <v>115</v>
      </c>
      <c r="I38" s="18">
        <f>SUM(L3:L12)</f>
        <v>229</v>
      </c>
      <c r="J38" s="56">
        <f>SUM(I38/I41)*100</f>
        <v>78.965517241379317</v>
      </c>
      <c r="L38" s="55" t="s">
        <v>115</v>
      </c>
      <c r="M38" s="30">
        <f>SUM(L13:L20)</f>
        <v>174</v>
      </c>
      <c r="N38" s="56">
        <f>SUM(M38/M41)*100</f>
        <v>75</v>
      </c>
    </row>
    <row r="39" spans="2:14" x14ac:dyDescent="0.2">
      <c r="B39" s="10" t="s">
        <v>116</v>
      </c>
      <c r="C39" s="30">
        <v>103</v>
      </c>
      <c r="D39" s="56">
        <f>SUM(C39)/C41*100</f>
        <v>19.731800766283524</v>
      </c>
      <c r="H39" s="55" t="s">
        <v>116</v>
      </c>
      <c r="I39" s="18">
        <f>SUM(M3:M12)</f>
        <v>55</v>
      </c>
      <c r="J39" s="56">
        <f>SUM(I39/I41)*100</f>
        <v>18.96551724137931</v>
      </c>
      <c r="L39" s="55" t="s">
        <v>116</v>
      </c>
      <c r="M39" s="30">
        <f>SUM(M13:M20)</f>
        <v>48</v>
      </c>
      <c r="N39" s="56">
        <f>SUM(M39/M41)*100</f>
        <v>20.689655172413794</v>
      </c>
    </row>
    <row r="40" spans="2:14" x14ac:dyDescent="0.2">
      <c r="B40" s="10" t="s">
        <v>117</v>
      </c>
      <c r="C40" s="30">
        <v>16</v>
      </c>
      <c r="D40" s="56">
        <f>SUM(C40)/C41*100</f>
        <v>3.0651340996168579</v>
      </c>
      <c r="H40" s="55" t="s">
        <v>117</v>
      </c>
      <c r="I40" s="18">
        <f>SUM(N3:N12)</f>
        <v>6</v>
      </c>
      <c r="J40" s="56">
        <f>SUM(I40/I41)*100</f>
        <v>2.0689655172413794</v>
      </c>
      <c r="L40" s="55" t="s">
        <v>117</v>
      </c>
      <c r="M40" s="18">
        <f>SUM(N13:N20)</f>
        <v>10</v>
      </c>
      <c r="N40" s="56">
        <f>SUM(M40/M41)*100</f>
        <v>4.3103448275862073</v>
      </c>
    </row>
    <row r="41" spans="2:14" ht="17" thickBot="1" x14ac:dyDescent="0.25">
      <c r="B41" s="10" t="s">
        <v>224</v>
      </c>
      <c r="C41" s="61">
        <f>SUM(C38:C40)</f>
        <v>522</v>
      </c>
      <c r="D41" s="62">
        <f>SUM(D38:D40)</f>
        <v>100</v>
      </c>
      <c r="H41" s="10" t="s">
        <v>224</v>
      </c>
      <c r="I41" s="61">
        <f>SUM(I38:I40)</f>
        <v>290</v>
      </c>
      <c r="J41" s="62">
        <f>SUM(J38:J40)</f>
        <v>100.00000000000001</v>
      </c>
      <c r="L41" s="10" t="s">
        <v>224</v>
      </c>
      <c r="M41" s="61">
        <f>SUM(M38:M40)</f>
        <v>232</v>
      </c>
      <c r="N41" s="62">
        <f>SUM(N38:N40)</f>
        <v>100</v>
      </c>
    </row>
    <row r="42" spans="2:14" ht="17" thickTop="1" x14ac:dyDescent="0.2"/>
  </sheetData>
  <sortState xmlns:xlrd2="http://schemas.microsoft.com/office/spreadsheetml/2017/richdata2" ref="F3:F20">
    <sortCondition ref="F3:F20"/>
  </sortState>
  <mergeCells count="8">
    <mergeCell ref="L28:N29"/>
    <mergeCell ref="H35:J36"/>
    <mergeCell ref="L35:N36"/>
    <mergeCell ref="B28:D29"/>
    <mergeCell ref="B35:D36"/>
    <mergeCell ref="H3:H12"/>
    <mergeCell ref="H13:H20"/>
    <mergeCell ref="H28:J29"/>
  </mergeCells>
  <pageMargins left="0.7" right="0.7" top="0.75" bottom="0.75" header="0.3" footer="0.3"/>
  <ignoredErrors>
    <ignoredError sqref="I31:I32 M31:M32 I38:I40 M38:M4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33AB-546C-9D47-B611-76ADB9CFDBB9}">
  <dimension ref="A1:N41"/>
  <sheetViews>
    <sheetView topLeftCell="N28" workbookViewId="0">
      <selection activeCell="AC44" sqref="AC44"/>
    </sheetView>
  </sheetViews>
  <sheetFormatPr baseColWidth="10" defaultRowHeight="16" x14ac:dyDescent="0.2"/>
  <cols>
    <col min="1" max="1" width="15.83203125" customWidth="1"/>
    <col min="2" max="6" width="16.83203125" style="18" customWidth="1"/>
    <col min="8" max="14" width="16.83203125" customWidth="1"/>
  </cols>
  <sheetData>
    <row r="1" spans="2:14" x14ac:dyDescent="0.2">
      <c r="B1" s="45" t="s">
        <v>226</v>
      </c>
      <c r="H1" t="s">
        <v>237</v>
      </c>
    </row>
    <row r="2" spans="2:14" ht="17" thickBot="1" x14ac:dyDescent="0.25">
      <c r="B2" s="26" t="s">
        <v>112</v>
      </c>
      <c r="C2" s="26" t="s">
        <v>113</v>
      </c>
      <c r="D2" s="26" t="s">
        <v>115</v>
      </c>
      <c r="E2" s="26" t="s">
        <v>116</v>
      </c>
      <c r="F2" s="26" t="s">
        <v>117</v>
      </c>
      <c r="H2" s="53" t="s">
        <v>232</v>
      </c>
      <c r="I2" s="63" t="s">
        <v>215</v>
      </c>
      <c r="J2" s="46" t="s">
        <v>112</v>
      </c>
      <c r="K2" s="46" t="s">
        <v>113</v>
      </c>
      <c r="L2" s="46" t="s">
        <v>115</v>
      </c>
      <c r="M2" s="46" t="s">
        <v>116</v>
      </c>
      <c r="N2" s="46" t="s">
        <v>117</v>
      </c>
    </row>
    <row r="3" spans="2:14" x14ac:dyDescent="0.2">
      <c r="B3" s="26">
        <v>2</v>
      </c>
      <c r="C3" s="26">
        <v>2</v>
      </c>
      <c r="D3" s="26">
        <v>11</v>
      </c>
      <c r="E3" s="26">
        <v>1</v>
      </c>
      <c r="F3" s="26">
        <v>0</v>
      </c>
      <c r="H3" s="88" t="s">
        <v>198</v>
      </c>
      <c r="I3" s="64" t="s">
        <v>196</v>
      </c>
      <c r="J3" s="47">
        <v>27</v>
      </c>
      <c r="K3" s="47">
        <v>2</v>
      </c>
      <c r="L3" s="47">
        <v>26</v>
      </c>
      <c r="M3" s="47">
        <v>2</v>
      </c>
      <c r="N3" s="48">
        <v>1</v>
      </c>
    </row>
    <row r="4" spans="2:14" x14ac:dyDescent="0.2">
      <c r="B4" s="26">
        <v>5</v>
      </c>
      <c r="C4" s="26">
        <v>4</v>
      </c>
      <c r="D4" s="26">
        <v>15</v>
      </c>
      <c r="E4" s="26">
        <v>2</v>
      </c>
      <c r="F4" s="26">
        <v>0</v>
      </c>
      <c r="H4" s="89"/>
      <c r="I4" s="52" t="s">
        <v>197</v>
      </c>
      <c r="J4" s="26">
        <v>25</v>
      </c>
      <c r="K4" s="26">
        <v>4</v>
      </c>
      <c r="L4" s="26">
        <v>11</v>
      </c>
      <c r="M4" s="26">
        <v>17</v>
      </c>
      <c r="N4" s="49">
        <v>1</v>
      </c>
    </row>
    <row r="5" spans="2:14" x14ac:dyDescent="0.2">
      <c r="B5" s="26">
        <v>8</v>
      </c>
      <c r="C5" s="26">
        <v>7</v>
      </c>
      <c r="D5" s="26">
        <v>17</v>
      </c>
      <c r="E5" s="26">
        <v>2</v>
      </c>
      <c r="F5" s="26">
        <v>0</v>
      </c>
      <c r="H5" s="89"/>
      <c r="I5" s="52" t="s">
        <v>199</v>
      </c>
      <c r="J5" s="26">
        <v>16</v>
      </c>
      <c r="K5" s="26">
        <v>13</v>
      </c>
      <c r="L5" s="26">
        <v>23</v>
      </c>
      <c r="M5" s="26">
        <v>5</v>
      </c>
      <c r="N5" s="49">
        <v>1</v>
      </c>
    </row>
    <row r="6" spans="2:14" x14ac:dyDescent="0.2">
      <c r="B6" s="26">
        <v>11</v>
      </c>
      <c r="C6" s="26">
        <v>8</v>
      </c>
      <c r="D6" s="26">
        <v>18</v>
      </c>
      <c r="E6" s="26">
        <v>3</v>
      </c>
      <c r="F6" s="26">
        <v>0</v>
      </c>
      <c r="H6" s="89"/>
      <c r="I6" s="52" t="s">
        <v>200</v>
      </c>
      <c r="J6" s="26">
        <v>21</v>
      </c>
      <c r="K6" s="26">
        <v>8</v>
      </c>
      <c r="L6" s="26">
        <v>17</v>
      </c>
      <c r="M6" s="26">
        <v>10</v>
      </c>
      <c r="N6" s="49">
        <v>2</v>
      </c>
    </row>
    <row r="7" spans="2:14" x14ac:dyDescent="0.2">
      <c r="B7" s="26">
        <v>12</v>
      </c>
      <c r="C7" s="26">
        <v>8</v>
      </c>
      <c r="D7" s="26">
        <v>21</v>
      </c>
      <c r="E7" s="26">
        <v>4</v>
      </c>
      <c r="F7" s="26">
        <v>0</v>
      </c>
      <c r="H7" s="89"/>
      <c r="I7" s="52" t="s">
        <v>201</v>
      </c>
      <c r="J7" s="26">
        <v>22</v>
      </c>
      <c r="K7" s="26">
        <v>7</v>
      </c>
      <c r="L7" s="26">
        <v>25</v>
      </c>
      <c r="M7" s="26">
        <v>4</v>
      </c>
      <c r="N7" s="49">
        <v>0</v>
      </c>
    </row>
    <row r="8" spans="2:14" x14ac:dyDescent="0.2">
      <c r="B8" s="26">
        <v>13</v>
      </c>
      <c r="C8" s="26">
        <v>8</v>
      </c>
      <c r="D8" s="26">
        <v>22</v>
      </c>
      <c r="E8" s="26">
        <v>4</v>
      </c>
      <c r="F8" s="26">
        <v>0</v>
      </c>
      <c r="H8" s="89"/>
      <c r="I8" s="52" t="s">
        <v>202</v>
      </c>
      <c r="J8" s="26">
        <v>21</v>
      </c>
      <c r="K8" s="26">
        <v>8</v>
      </c>
      <c r="L8" s="26">
        <v>27</v>
      </c>
      <c r="M8" s="26">
        <v>1</v>
      </c>
      <c r="N8" s="49">
        <v>1</v>
      </c>
    </row>
    <row r="9" spans="2:14" x14ac:dyDescent="0.2">
      <c r="B9" s="26">
        <v>14</v>
      </c>
      <c r="C9" s="26">
        <v>10</v>
      </c>
      <c r="D9" s="26">
        <v>23</v>
      </c>
      <c r="E9" s="26">
        <v>4</v>
      </c>
      <c r="F9" s="26">
        <v>0</v>
      </c>
      <c r="H9" s="89"/>
      <c r="I9" s="52" t="s">
        <v>205</v>
      </c>
      <c r="J9" s="26">
        <v>21</v>
      </c>
      <c r="K9" s="26">
        <v>8</v>
      </c>
      <c r="L9" s="26">
        <v>26</v>
      </c>
      <c r="M9" s="26">
        <v>3</v>
      </c>
      <c r="N9" s="49">
        <v>0</v>
      </c>
    </row>
    <row r="10" spans="2:14" ht="17" thickBot="1" x14ac:dyDescent="0.25">
      <c r="B10" s="26">
        <v>16</v>
      </c>
      <c r="C10" s="26">
        <v>12</v>
      </c>
      <c r="D10" s="26">
        <v>23</v>
      </c>
      <c r="E10" s="26">
        <v>5</v>
      </c>
      <c r="F10" s="26">
        <v>0</v>
      </c>
      <c r="H10" s="90"/>
      <c r="I10" s="65" t="s">
        <v>206</v>
      </c>
      <c r="J10" s="50">
        <v>5</v>
      </c>
      <c r="K10" s="50">
        <v>24</v>
      </c>
      <c r="L10" s="50">
        <v>25</v>
      </c>
      <c r="M10" s="50">
        <v>4</v>
      </c>
      <c r="N10" s="51">
        <v>0</v>
      </c>
    </row>
    <row r="11" spans="2:14" x14ac:dyDescent="0.2">
      <c r="B11" s="26">
        <v>17</v>
      </c>
      <c r="C11" s="26">
        <v>13</v>
      </c>
      <c r="D11" s="26">
        <v>23</v>
      </c>
      <c r="E11" s="26">
        <v>5</v>
      </c>
      <c r="F11" s="26">
        <v>1</v>
      </c>
      <c r="H11" s="88" t="s">
        <v>195</v>
      </c>
      <c r="I11" s="64" t="s">
        <v>207</v>
      </c>
      <c r="J11" s="47">
        <v>13</v>
      </c>
      <c r="K11" s="47">
        <v>16</v>
      </c>
      <c r="L11" s="47">
        <v>27</v>
      </c>
      <c r="M11" s="47">
        <v>2</v>
      </c>
      <c r="N11" s="48">
        <v>0</v>
      </c>
    </row>
    <row r="12" spans="2:14" x14ac:dyDescent="0.2">
      <c r="B12" s="26">
        <v>19</v>
      </c>
      <c r="C12" s="26">
        <v>15</v>
      </c>
      <c r="D12" s="26">
        <v>25</v>
      </c>
      <c r="E12" s="26">
        <v>6</v>
      </c>
      <c r="F12" s="26">
        <v>1</v>
      </c>
      <c r="H12" s="89"/>
      <c r="I12" s="52" t="s">
        <v>208</v>
      </c>
      <c r="J12" s="26">
        <v>8</v>
      </c>
      <c r="K12" s="26">
        <v>21</v>
      </c>
      <c r="L12" s="26">
        <v>22</v>
      </c>
      <c r="M12" s="26">
        <v>7</v>
      </c>
      <c r="N12" s="49">
        <v>0</v>
      </c>
    </row>
    <row r="13" spans="2:14" x14ac:dyDescent="0.2">
      <c r="B13" s="26">
        <v>21</v>
      </c>
      <c r="C13" s="26">
        <v>16</v>
      </c>
      <c r="D13" s="26">
        <v>25</v>
      </c>
      <c r="E13" s="26">
        <v>7</v>
      </c>
      <c r="F13" s="26">
        <v>1</v>
      </c>
      <c r="H13" s="89"/>
      <c r="I13" s="52" t="s">
        <v>209</v>
      </c>
      <c r="J13" s="26">
        <v>11</v>
      </c>
      <c r="K13" s="26">
        <v>18</v>
      </c>
      <c r="L13" s="26">
        <v>21</v>
      </c>
      <c r="M13" s="26">
        <v>8</v>
      </c>
      <c r="N13" s="49">
        <v>0</v>
      </c>
    </row>
    <row r="14" spans="2:14" x14ac:dyDescent="0.2">
      <c r="B14" s="26">
        <v>21</v>
      </c>
      <c r="C14" s="26">
        <v>17</v>
      </c>
      <c r="D14" s="26">
        <v>25</v>
      </c>
      <c r="E14" s="26">
        <v>7</v>
      </c>
      <c r="F14" s="26">
        <v>1</v>
      </c>
      <c r="H14" s="89"/>
      <c r="I14" s="52" t="s">
        <v>210</v>
      </c>
      <c r="J14" s="26">
        <v>14</v>
      </c>
      <c r="K14" s="26">
        <v>15</v>
      </c>
      <c r="L14" s="26">
        <v>25</v>
      </c>
      <c r="M14" s="26">
        <v>4</v>
      </c>
      <c r="N14" s="49">
        <v>0</v>
      </c>
    </row>
    <row r="15" spans="2:14" x14ac:dyDescent="0.2">
      <c r="B15" s="26">
        <v>21</v>
      </c>
      <c r="C15" s="26">
        <v>18</v>
      </c>
      <c r="D15" s="26">
        <v>26</v>
      </c>
      <c r="E15" s="26">
        <v>8</v>
      </c>
      <c r="F15" s="26">
        <v>1</v>
      </c>
      <c r="H15" s="89"/>
      <c r="I15" s="52" t="s">
        <v>211</v>
      </c>
      <c r="J15" s="26">
        <v>17</v>
      </c>
      <c r="K15" s="26">
        <v>12</v>
      </c>
      <c r="L15" s="26">
        <v>23</v>
      </c>
      <c r="M15" s="26">
        <v>6</v>
      </c>
      <c r="N15" s="49">
        <v>0</v>
      </c>
    </row>
    <row r="16" spans="2:14" x14ac:dyDescent="0.2">
      <c r="B16" s="26">
        <v>22</v>
      </c>
      <c r="C16" s="26">
        <v>21</v>
      </c>
      <c r="D16" s="26">
        <v>26</v>
      </c>
      <c r="E16" s="26">
        <v>9</v>
      </c>
      <c r="F16" s="26">
        <v>2</v>
      </c>
      <c r="H16" s="89"/>
      <c r="I16" s="52" t="s">
        <v>212</v>
      </c>
      <c r="J16" s="26">
        <v>2</v>
      </c>
      <c r="K16" s="26">
        <v>27</v>
      </c>
      <c r="L16" s="26">
        <v>15</v>
      </c>
      <c r="M16" s="26">
        <v>9</v>
      </c>
      <c r="N16" s="49">
        <v>5</v>
      </c>
    </row>
    <row r="17" spans="1:14" x14ac:dyDescent="0.2">
      <c r="B17" s="26">
        <v>25</v>
      </c>
      <c r="C17" s="26">
        <v>24</v>
      </c>
      <c r="D17" s="26">
        <v>27</v>
      </c>
      <c r="E17" s="26">
        <v>10</v>
      </c>
      <c r="F17" s="26">
        <v>4</v>
      </c>
      <c r="H17" s="89"/>
      <c r="I17" s="52" t="s">
        <v>213</v>
      </c>
      <c r="J17" s="26">
        <v>19</v>
      </c>
      <c r="K17" s="26">
        <v>10</v>
      </c>
      <c r="L17" s="26">
        <v>23</v>
      </c>
      <c r="M17" s="26">
        <v>5</v>
      </c>
      <c r="N17" s="49">
        <v>1</v>
      </c>
    </row>
    <row r="18" spans="1:14" ht="17" thickBot="1" x14ac:dyDescent="0.25">
      <c r="B18" s="26">
        <v>27</v>
      </c>
      <c r="C18" s="26">
        <v>27</v>
      </c>
      <c r="D18" s="26">
        <v>27</v>
      </c>
      <c r="E18" s="26">
        <v>17</v>
      </c>
      <c r="F18" s="26">
        <v>5</v>
      </c>
      <c r="H18" s="90"/>
      <c r="I18" s="65" t="s">
        <v>214</v>
      </c>
      <c r="J18" s="50">
        <v>12</v>
      </c>
      <c r="K18" s="50">
        <v>17</v>
      </c>
      <c r="L18" s="50">
        <v>18</v>
      </c>
      <c r="M18" s="50">
        <v>7</v>
      </c>
      <c r="N18" s="51">
        <v>4</v>
      </c>
    </row>
    <row r="19" spans="1:14" ht="17" thickBot="1" x14ac:dyDescent="0.25">
      <c r="A19" s="73" t="s">
        <v>224</v>
      </c>
      <c r="B19" s="75">
        <f>SUM(B3:B18)</f>
        <v>254</v>
      </c>
      <c r="C19" s="66">
        <f>SUM(C3:C18)</f>
        <v>210</v>
      </c>
      <c r="D19" s="66">
        <f>SUM(D3:D18)</f>
        <v>354</v>
      </c>
      <c r="E19" s="66">
        <f>SUM(E3:E18)</f>
        <v>94</v>
      </c>
      <c r="F19" s="66">
        <f>SUM(F3:F18)</f>
        <v>16</v>
      </c>
      <c r="I19" s="72" t="s">
        <v>224</v>
      </c>
      <c r="J19" s="66">
        <f>SUM(J3:J18)</f>
        <v>254</v>
      </c>
      <c r="K19" s="66">
        <f>SUM(K3:K18)</f>
        <v>210</v>
      </c>
      <c r="L19" s="66">
        <f>SUM(L3:L18)</f>
        <v>354</v>
      </c>
      <c r="M19" s="66">
        <f>SUM(M3:M18)</f>
        <v>94</v>
      </c>
      <c r="N19" s="67">
        <f>SUM(N3:N18)</f>
        <v>16</v>
      </c>
    </row>
    <row r="20" spans="1:14" ht="17" thickTop="1" x14ac:dyDescent="0.2">
      <c r="A20" s="68"/>
      <c r="B20" s="69"/>
      <c r="C20" s="70"/>
      <c r="D20" s="70"/>
      <c r="E20" s="70"/>
      <c r="F20" s="70"/>
      <c r="H20" s="68"/>
      <c r="I20" s="68"/>
      <c r="J20" s="70"/>
      <c r="K20" s="70"/>
      <c r="L20" s="70"/>
      <c r="M20" s="70"/>
      <c r="N20" s="71"/>
    </row>
    <row r="21" spans="1:14" x14ac:dyDescent="0.2">
      <c r="A21" s="73" t="s">
        <v>234</v>
      </c>
      <c r="B21" s="77">
        <f>SUM(B19)/16</f>
        <v>15.875</v>
      </c>
      <c r="C21" s="77">
        <f>SUM(C19)/16</f>
        <v>13.125</v>
      </c>
      <c r="D21" s="77">
        <f>SUM(D19)/16</f>
        <v>22.125</v>
      </c>
      <c r="E21" s="77">
        <f>SUM(E19)/16</f>
        <v>5.875</v>
      </c>
      <c r="F21" s="74">
        <f>SUM(F19)/16</f>
        <v>1</v>
      </c>
      <c r="H21" s="68"/>
      <c r="I21" s="68"/>
      <c r="J21" s="69"/>
      <c r="K21" s="69"/>
      <c r="L21" s="69"/>
      <c r="M21" s="69"/>
      <c r="N21" s="69"/>
    </row>
    <row r="22" spans="1:14" x14ac:dyDescent="0.2">
      <c r="A22" s="73" t="s">
        <v>233</v>
      </c>
      <c r="B22" s="76">
        <f>MEDIAN(B3:B18)</f>
        <v>16.5</v>
      </c>
      <c r="C22" s="76">
        <f>MEDIAN(C3:C18)</f>
        <v>12.5</v>
      </c>
      <c r="D22" s="74">
        <f>MEDIAN(D3:D18)</f>
        <v>23</v>
      </c>
      <c r="E22" s="74">
        <f>MEDIAN(E3:E18)</f>
        <v>5</v>
      </c>
      <c r="F22" s="76">
        <f>MEDIAN(F3:F18)</f>
        <v>0.5</v>
      </c>
      <c r="H22" s="68"/>
      <c r="I22" s="68"/>
      <c r="J22" s="70"/>
      <c r="K22" s="70"/>
      <c r="L22" s="70"/>
      <c r="M22" s="70"/>
      <c r="N22" s="71"/>
    </row>
    <row r="23" spans="1:14" x14ac:dyDescent="0.2">
      <c r="A23" s="73" t="s">
        <v>235</v>
      </c>
      <c r="B23" s="74">
        <f>_xlfn.MODE.SNGL(B3:B18)</f>
        <v>21</v>
      </c>
      <c r="C23" s="74">
        <f>_xlfn.MODE.SNGL(C3:C18)</f>
        <v>8</v>
      </c>
      <c r="D23" s="74">
        <f>_xlfn.MODE.SNGL(D3:D18)</f>
        <v>23</v>
      </c>
      <c r="E23" s="74">
        <f>_xlfn.MODE.SNGL(E3:E18)</f>
        <v>4</v>
      </c>
      <c r="F23" s="74">
        <f>_xlfn.MODE.SNGL(F3:F18)</f>
        <v>0</v>
      </c>
      <c r="H23" s="68"/>
      <c r="I23" s="68"/>
      <c r="J23" s="70"/>
      <c r="K23" s="70"/>
      <c r="L23" s="70"/>
      <c r="M23" s="70"/>
      <c r="N23" s="71"/>
    </row>
    <row r="24" spans="1:14" x14ac:dyDescent="0.2">
      <c r="A24" s="73" t="s">
        <v>236</v>
      </c>
      <c r="B24" s="77">
        <f>_xlfn.STDEV.S(B3:B18)</f>
        <v>7.1075077676121232</v>
      </c>
      <c r="C24" s="77">
        <f>_xlfn.STDEV.S(C3:C18)</f>
        <v>7.1075077676121232</v>
      </c>
      <c r="D24" s="77">
        <f>_xlfn.STDEV.S(D3:D18)</f>
        <v>4.6457866215887842</v>
      </c>
      <c r="E24" s="77">
        <f>_xlfn.STDEV.S(E3:E18)</f>
        <v>3.9306488014067091</v>
      </c>
      <c r="F24" s="77">
        <f>_xlfn.STDEV.S(F3:F18)</f>
        <v>1.505545305418162</v>
      </c>
      <c r="H24" s="68"/>
      <c r="I24" s="68"/>
      <c r="J24" s="70"/>
      <c r="K24" s="70"/>
      <c r="L24" s="70"/>
      <c r="M24" s="70"/>
      <c r="N24" s="71"/>
    </row>
    <row r="25" spans="1:14" x14ac:dyDescent="0.2">
      <c r="A25" s="73" t="s">
        <v>238</v>
      </c>
      <c r="B25" s="77">
        <f>SUM(B24/SQRT(16))</f>
        <v>1.7768769419030308</v>
      </c>
      <c r="C25" s="77">
        <f>SUM(C24/SQRT(16))</f>
        <v>1.7768769419030308</v>
      </c>
      <c r="D25" s="77">
        <f>SUM(D24/SQRT(16))</f>
        <v>1.161446655397196</v>
      </c>
      <c r="E25" s="77">
        <f>SUM(E24/SQRT(16))</f>
        <v>0.98266220035167728</v>
      </c>
      <c r="F25" s="77">
        <f>SUM(F24/SQRT(16))</f>
        <v>0.3763863263545405</v>
      </c>
    </row>
    <row r="26" spans="1:14" x14ac:dyDescent="0.2">
      <c r="A26" s="73"/>
      <c r="B26" s="78"/>
      <c r="C26" s="78"/>
      <c r="D26" s="78"/>
      <c r="E26" s="78"/>
      <c r="F26" s="69"/>
    </row>
    <row r="27" spans="1:14" ht="16" customHeight="1" x14ac:dyDescent="0.2">
      <c r="B27" s="86" t="s">
        <v>222</v>
      </c>
      <c r="C27" s="86"/>
      <c r="D27" s="86"/>
      <c r="H27" s="86" t="s">
        <v>228</v>
      </c>
      <c r="I27" s="86"/>
      <c r="J27" s="86"/>
      <c r="L27" s="86" t="s">
        <v>229</v>
      </c>
      <c r="M27" s="86"/>
      <c r="N27" s="86"/>
    </row>
    <row r="28" spans="1:14" x14ac:dyDescent="0.2">
      <c r="B28" s="87"/>
      <c r="C28" s="87"/>
      <c r="D28" s="87"/>
      <c r="H28" s="87"/>
      <c r="I28" s="87"/>
      <c r="J28" s="87"/>
      <c r="L28" s="87"/>
      <c r="M28" s="87"/>
      <c r="N28" s="87"/>
    </row>
    <row r="29" spans="1:14" x14ac:dyDescent="0.2">
      <c r="B29" s="59" t="s">
        <v>168</v>
      </c>
      <c r="C29" s="60" t="s">
        <v>221</v>
      </c>
      <c r="D29" s="60" t="s">
        <v>225</v>
      </c>
      <c r="H29" s="59" t="s">
        <v>168</v>
      </c>
      <c r="I29" s="60" t="s">
        <v>221</v>
      </c>
      <c r="J29" s="60" t="s">
        <v>225</v>
      </c>
      <c r="L29" s="59" t="s">
        <v>168</v>
      </c>
      <c r="M29" s="60" t="s">
        <v>221</v>
      </c>
      <c r="N29" s="60" t="s">
        <v>225</v>
      </c>
    </row>
    <row r="30" spans="1:14" x14ac:dyDescent="0.2">
      <c r="B30" s="55" t="s">
        <v>112</v>
      </c>
      <c r="C30" s="30">
        <v>254</v>
      </c>
      <c r="D30" s="56">
        <f>SUM(C30/C32)*100</f>
        <v>54.741379310344826</v>
      </c>
      <c r="E30" s="18">
        <v>2</v>
      </c>
      <c r="H30" s="55" t="s">
        <v>112</v>
      </c>
      <c r="I30" s="30">
        <f>SUM(J3:J10)</f>
        <v>158</v>
      </c>
      <c r="J30" s="56">
        <f>SUM(I30/I32)*100</f>
        <v>68.103448275862064</v>
      </c>
      <c r="L30" s="55" t="s">
        <v>112</v>
      </c>
      <c r="M30" s="30">
        <f>SUM(J11:J18)</f>
        <v>96</v>
      </c>
      <c r="N30" s="56">
        <f>SUM(M30/M32)*100</f>
        <v>41.379310344827587</v>
      </c>
    </row>
    <row r="31" spans="1:14" x14ac:dyDescent="0.2">
      <c r="B31" s="55" t="s">
        <v>113</v>
      </c>
      <c r="C31" s="30">
        <v>210</v>
      </c>
      <c r="D31" s="56">
        <f>SUM(C31/C32)*100</f>
        <v>45.258620689655174</v>
      </c>
      <c r="H31" s="55" t="s">
        <v>113</v>
      </c>
      <c r="I31" s="30">
        <f>SUM(K3:K10)</f>
        <v>74</v>
      </c>
      <c r="J31" s="56">
        <f>SUM(I31/I32)*100</f>
        <v>31.896551724137932</v>
      </c>
      <c r="L31" s="55" t="s">
        <v>113</v>
      </c>
      <c r="M31" s="30">
        <f>SUM(K11:K18)</f>
        <v>136</v>
      </c>
      <c r="N31" s="56">
        <f>SUM(M31/M32)*100</f>
        <v>58.620689655172406</v>
      </c>
    </row>
    <row r="32" spans="1:14" ht="17" thickBot="1" x14ac:dyDescent="0.25">
      <c r="B32" s="10" t="s">
        <v>224</v>
      </c>
      <c r="C32" s="61">
        <f>SUM(C30:C31)</f>
        <v>464</v>
      </c>
      <c r="D32" s="61">
        <f>SUM(D30:D31)</f>
        <v>100</v>
      </c>
      <c r="H32" s="10" t="s">
        <v>224</v>
      </c>
      <c r="I32" s="61">
        <f>SUM(I30:I31)</f>
        <v>232</v>
      </c>
      <c r="J32" s="61">
        <f>SUM(J30:J31)</f>
        <v>100</v>
      </c>
      <c r="L32" s="10" t="s">
        <v>224</v>
      </c>
      <c r="M32" s="61">
        <f>SUM(M30:M31)</f>
        <v>232</v>
      </c>
      <c r="N32" s="61">
        <f>SUM(N30:N31)</f>
        <v>100</v>
      </c>
    </row>
    <row r="33" spans="2:14" ht="17" thickTop="1" x14ac:dyDescent="0.2"/>
    <row r="34" spans="2:14" x14ac:dyDescent="0.2">
      <c r="B34" s="86" t="s">
        <v>223</v>
      </c>
      <c r="C34" s="86"/>
      <c r="D34" s="86"/>
      <c r="H34" s="86" t="s">
        <v>230</v>
      </c>
      <c r="I34" s="86"/>
      <c r="J34" s="86"/>
      <c r="L34" s="86" t="s">
        <v>231</v>
      </c>
      <c r="M34" s="86"/>
      <c r="N34" s="86"/>
    </row>
    <row r="35" spans="2:14" x14ac:dyDescent="0.2">
      <c r="B35" s="87"/>
      <c r="C35" s="87"/>
      <c r="D35" s="87"/>
      <c r="H35" s="87"/>
      <c r="I35" s="87"/>
      <c r="J35" s="87"/>
      <c r="L35" s="87"/>
      <c r="M35" s="87"/>
      <c r="N35" s="87"/>
    </row>
    <row r="36" spans="2:14" x14ac:dyDescent="0.2">
      <c r="B36" s="59" t="s">
        <v>168</v>
      </c>
      <c r="C36" s="60" t="s">
        <v>221</v>
      </c>
      <c r="D36" s="60" t="s">
        <v>225</v>
      </c>
      <c r="H36" s="59" t="s">
        <v>168</v>
      </c>
      <c r="I36" s="60" t="s">
        <v>221</v>
      </c>
      <c r="J36" s="60" t="s">
        <v>225</v>
      </c>
      <c r="L36" s="59" t="s">
        <v>168</v>
      </c>
      <c r="M36" s="60" t="s">
        <v>221</v>
      </c>
      <c r="N36" s="60" t="s">
        <v>225</v>
      </c>
    </row>
    <row r="37" spans="2:14" x14ac:dyDescent="0.2">
      <c r="B37" s="10" t="s">
        <v>115</v>
      </c>
      <c r="C37" s="30">
        <v>354</v>
      </c>
      <c r="D37" s="56">
        <f>SUM(C37)/C40*100</f>
        <v>76.293103448275872</v>
      </c>
      <c r="H37" s="55" t="s">
        <v>115</v>
      </c>
      <c r="I37" s="18">
        <f>SUM(L3:L10)</f>
        <v>180</v>
      </c>
      <c r="J37" s="56">
        <f>SUM(I37/I40)*100</f>
        <v>77.58620689655173</v>
      </c>
      <c r="L37" s="55" t="s">
        <v>115</v>
      </c>
      <c r="M37" s="30">
        <f>SUM(L11:L18)</f>
        <v>174</v>
      </c>
      <c r="N37" s="56">
        <f>SUM(M37/M40)*100</f>
        <v>75</v>
      </c>
    </row>
    <row r="38" spans="2:14" x14ac:dyDescent="0.2">
      <c r="B38" s="10" t="s">
        <v>116</v>
      </c>
      <c r="C38" s="30">
        <v>94</v>
      </c>
      <c r="D38" s="56">
        <f>SUM(C38)/C40*100</f>
        <v>20.258620689655171</v>
      </c>
      <c r="H38" s="55" t="s">
        <v>116</v>
      </c>
      <c r="I38" s="18">
        <f>SUM(M3:M10)</f>
        <v>46</v>
      </c>
      <c r="J38" s="56">
        <f>SUM(I38/I40)*100</f>
        <v>19.827586206896552</v>
      </c>
      <c r="L38" s="55" t="s">
        <v>116</v>
      </c>
      <c r="M38" s="30">
        <f>SUM(M11:M18)</f>
        <v>48</v>
      </c>
      <c r="N38" s="56">
        <f>SUM(M38/M40)*100</f>
        <v>20.689655172413794</v>
      </c>
    </row>
    <row r="39" spans="2:14" x14ac:dyDescent="0.2">
      <c r="B39" s="10" t="s">
        <v>117</v>
      </c>
      <c r="C39" s="30">
        <v>16</v>
      </c>
      <c r="D39" s="56">
        <f>SUM(C39)/C40*100</f>
        <v>3.4482758620689653</v>
      </c>
      <c r="H39" s="55" t="s">
        <v>117</v>
      </c>
      <c r="I39" s="18">
        <f>SUM(N3:N10)</f>
        <v>6</v>
      </c>
      <c r="J39" s="56">
        <f>SUM(I39/I40)*100</f>
        <v>2.5862068965517242</v>
      </c>
      <c r="L39" s="55" t="s">
        <v>117</v>
      </c>
      <c r="M39" s="18">
        <f>SUM(N11:N18)</f>
        <v>10</v>
      </c>
      <c r="N39" s="56">
        <f>SUM(M39/M40)*100</f>
        <v>4.3103448275862073</v>
      </c>
    </row>
    <row r="40" spans="2:14" ht="17" thickBot="1" x14ac:dyDescent="0.25">
      <c r="B40" s="10" t="s">
        <v>224</v>
      </c>
      <c r="C40" s="61">
        <f>SUM(C37:C39)</f>
        <v>464</v>
      </c>
      <c r="D40" s="62">
        <f>SUM(D37:D39)</f>
        <v>100.00000000000001</v>
      </c>
      <c r="H40" s="10" t="s">
        <v>224</v>
      </c>
      <c r="I40" s="61">
        <f>SUM(I37:I39)</f>
        <v>232</v>
      </c>
      <c r="J40" s="62">
        <f>SUM(J37:J39)</f>
        <v>100.00000000000001</v>
      </c>
      <c r="L40" s="10" t="s">
        <v>224</v>
      </c>
      <c r="M40" s="61">
        <f>SUM(M37:M39)</f>
        <v>232</v>
      </c>
      <c r="N40" s="62">
        <f>SUM(N37:N39)</f>
        <v>100</v>
      </c>
    </row>
    <row r="41" spans="2:14" ht="17" thickTop="1" x14ac:dyDescent="0.2"/>
  </sheetData>
  <sortState xmlns:xlrd2="http://schemas.microsoft.com/office/spreadsheetml/2017/richdata2" ref="F3:F18">
    <sortCondition ref="F2"/>
  </sortState>
  <mergeCells count="8">
    <mergeCell ref="B34:D35"/>
    <mergeCell ref="H34:J35"/>
    <mergeCell ref="L34:N35"/>
    <mergeCell ref="H3:H10"/>
    <mergeCell ref="H11:H18"/>
    <mergeCell ref="B27:D28"/>
    <mergeCell ref="H27:J28"/>
    <mergeCell ref="L27:N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00F81-1DC2-F647-982F-E654132E7C36}">
  <dimension ref="B1:U52"/>
  <sheetViews>
    <sheetView workbookViewId="0">
      <selection activeCell="K2" sqref="K2"/>
    </sheetView>
  </sheetViews>
  <sheetFormatPr baseColWidth="10" defaultRowHeight="16" x14ac:dyDescent="0.2"/>
  <cols>
    <col min="1" max="1" width="4" customWidth="1"/>
    <col min="2" max="2" width="9.33203125" style="2" customWidth="1"/>
    <col min="3" max="3" width="18.6640625" style="3" customWidth="1"/>
    <col min="4" max="21" width="10.83203125" style="1"/>
  </cols>
  <sheetData>
    <row r="1" spans="2:21" x14ac:dyDescent="0.2">
      <c r="D1" s="14" t="s">
        <v>102</v>
      </c>
      <c r="E1" s="15" t="s">
        <v>101</v>
      </c>
      <c r="F1" s="15" t="s">
        <v>93</v>
      </c>
      <c r="G1" s="15" t="s">
        <v>94</v>
      </c>
      <c r="H1" s="15" t="s">
        <v>95</v>
      </c>
      <c r="I1" s="15" t="s">
        <v>96</v>
      </c>
      <c r="J1" s="54" t="s">
        <v>218</v>
      </c>
      <c r="K1" s="54" t="s">
        <v>218</v>
      </c>
      <c r="L1" s="15" t="s">
        <v>97</v>
      </c>
      <c r="M1" s="15" t="s">
        <v>98</v>
      </c>
      <c r="N1" s="15" t="s">
        <v>93</v>
      </c>
      <c r="O1" s="15" t="s">
        <v>99</v>
      </c>
      <c r="P1" s="15" t="s">
        <v>94</v>
      </c>
      <c r="Q1" s="15" t="s">
        <v>100</v>
      </c>
      <c r="R1" s="15" t="s">
        <v>95</v>
      </c>
      <c r="S1" s="15" t="s">
        <v>97</v>
      </c>
      <c r="T1" s="15" t="s">
        <v>96</v>
      </c>
      <c r="U1" s="15" t="s">
        <v>98</v>
      </c>
    </row>
    <row r="2" spans="2:21" x14ac:dyDescent="0.2">
      <c r="B2" s="2" t="s">
        <v>19</v>
      </c>
      <c r="C2" s="3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</row>
    <row r="3" spans="2:21" x14ac:dyDescent="0.2">
      <c r="B3" s="2">
        <v>1</v>
      </c>
      <c r="C3" s="4" t="s">
        <v>48</v>
      </c>
      <c r="D3" s="1">
        <v>1</v>
      </c>
      <c r="E3" s="1">
        <v>1</v>
      </c>
      <c r="F3" s="1">
        <v>2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2</v>
      </c>
      <c r="N3" s="1">
        <v>1</v>
      </c>
      <c r="O3" s="1">
        <v>2</v>
      </c>
      <c r="P3" s="1">
        <v>2</v>
      </c>
      <c r="Q3" s="1">
        <v>1</v>
      </c>
      <c r="R3" s="1">
        <v>1</v>
      </c>
      <c r="S3" s="1">
        <v>2</v>
      </c>
      <c r="T3" s="1">
        <v>1</v>
      </c>
      <c r="U3" s="1">
        <v>2</v>
      </c>
    </row>
    <row r="4" spans="2:21" x14ac:dyDescent="0.2">
      <c r="B4" s="2">
        <v>2</v>
      </c>
      <c r="C4" s="4" t="s">
        <v>51</v>
      </c>
      <c r="D4" s="1">
        <v>1</v>
      </c>
      <c r="E4" s="1">
        <v>1</v>
      </c>
      <c r="F4" s="1">
        <v>1</v>
      </c>
      <c r="G4" s="1">
        <v>2</v>
      </c>
      <c r="H4" s="1">
        <v>1</v>
      </c>
      <c r="I4" s="1">
        <v>1</v>
      </c>
      <c r="J4" s="1">
        <v>2</v>
      </c>
      <c r="K4" s="1">
        <v>1</v>
      </c>
      <c r="L4" s="1">
        <v>1</v>
      </c>
      <c r="M4" s="1">
        <v>2</v>
      </c>
      <c r="N4" s="1">
        <v>1</v>
      </c>
      <c r="O4" s="1">
        <v>2</v>
      </c>
      <c r="P4" s="1">
        <v>1</v>
      </c>
      <c r="Q4" s="1">
        <v>1</v>
      </c>
      <c r="R4" s="1">
        <v>1</v>
      </c>
      <c r="S4" s="1">
        <v>2</v>
      </c>
      <c r="T4" s="1">
        <v>1</v>
      </c>
      <c r="U4" s="1">
        <v>2</v>
      </c>
    </row>
    <row r="5" spans="2:21" x14ac:dyDescent="0.2">
      <c r="B5" s="2">
        <v>3</v>
      </c>
      <c r="C5" s="4" t="s">
        <v>47</v>
      </c>
      <c r="D5" s="1">
        <v>1</v>
      </c>
      <c r="E5" s="1">
        <v>2</v>
      </c>
      <c r="F5" s="1">
        <v>2</v>
      </c>
      <c r="G5" s="1">
        <v>1</v>
      </c>
      <c r="H5" s="1">
        <v>2</v>
      </c>
      <c r="I5" s="1">
        <v>1</v>
      </c>
      <c r="J5" s="1">
        <v>2</v>
      </c>
      <c r="K5" s="1">
        <v>1</v>
      </c>
      <c r="L5" s="1">
        <v>1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1</v>
      </c>
      <c r="U5" s="1">
        <v>1</v>
      </c>
    </row>
    <row r="6" spans="2:21" x14ac:dyDescent="0.2">
      <c r="B6" s="2">
        <v>4</v>
      </c>
      <c r="C6" s="4" t="s">
        <v>46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1</v>
      </c>
    </row>
    <row r="7" spans="2:21" x14ac:dyDescent="0.2">
      <c r="B7" s="2">
        <v>5</v>
      </c>
      <c r="C7" s="4" t="s">
        <v>49</v>
      </c>
      <c r="D7" s="1">
        <v>1</v>
      </c>
      <c r="E7" s="1">
        <v>2</v>
      </c>
      <c r="F7" s="1">
        <v>2</v>
      </c>
      <c r="G7" s="1">
        <v>1</v>
      </c>
      <c r="H7" s="1">
        <v>1</v>
      </c>
      <c r="I7" s="1">
        <v>1</v>
      </c>
      <c r="J7" s="1">
        <v>2</v>
      </c>
      <c r="K7" s="1">
        <v>1</v>
      </c>
      <c r="L7" s="1">
        <v>1</v>
      </c>
      <c r="M7" s="1">
        <v>2</v>
      </c>
      <c r="N7" s="1">
        <v>1</v>
      </c>
      <c r="O7" s="1">
        <v>2</v>
      </c>
      <c r="P7" s="1">
        <v>1</v>
      </c>
      <c r="Q7" s="1">
        <v>1</v>
      </c>
      <c r="R7" s="1">
        <v>1</v>
      </c>
      <c r="S7" s="1">
        <v>2</v>
      </c>
      <c r="T7" s="1">
        <v>1</v>
      </c>
      <c r="U7" s="1">
        <v>1</v>
      </c>
    </row>
    <row r="8" spans="2:21" x14ac:dyDescent="0.2">
      <c r="B8" s="2">
        <v>6</v>
      </c>
      <c r="C8" s="4" t="s">
        <v>50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2</v>
      </c>
      <c r="K8" s="1">
        <v>1</v>
      </c>
      <c r="L8" s="1">
        <v>1</v>
      </c>
      <c r="M8" s="1">
        <v>2</v>
      </c>
      <c r="N8" s="1">
        <v>2</v>
      </c>
      <c r="O8" s="1">
        <v>2</v>
      </c>
      <c r="P8" s="1">
        <v>1</v>
      </c>
      <c r="Q8" s="1">
        <v>1</v>
      </c>
      <c r="R8" s="1">
        <v>1</v>
      </c>
      <c r="S8" s="1">
        <v>2</v>
      </c>
      <c r="T8" s="1">
        <v>1</v>
      </c>
      <c r="U8" s="1">
        <v>2</v>
      </c>
    </row>
    <row r="9" spans="2:21" x14ac:dyDescent="0.2">
      <c r="B9" s="2">
        <v>7</v>
      </c>
      <c r="C9" s="4" t="s">
        <v>56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2</v>
      </c>
      <c r="K9" s="1">
        <v>1</v>
      </c>
      <c r="L9" s="1">
        <v>1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1</v>
      </c>
    </row>
    <row r="10" spans="2:21" x14ac:dyDescent="0.2">
      <c r="B10" s="2">
        <v>8</v>
      </c>
      <c r="C10" s="4" t="s">
        <v>55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v>2</v>
      </c>
      <c r="J10" s="1">
        <v>2</v>
      </c>
      <c r="K10" s="1">
        <v>1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1</v>
      </c>
      <c r="U10" s="1">
        <v>2</v>
      </c>
    </row>
    <row r="11" spans="2:21" x14ac:dyDescent="0.2">
      <c r="B11" s="2">
        <v>9</v>
      </c>
      <c r="C11" s="4" t="s">
        <v>54</v>
      </c>
      <c r="D11" s="1">
        <v>1</v>
      </c>
      <c r="E11" s="1">
        <v>1</v>
      </c>
      <c r="F11" s="1">
        <v>2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</row>
    <row r="12" spans="2:21" x14ac:dyDescent="0.2">
      <c r="B12" s="2">
        <v>10</v>
      </c>
      <c r="C12" s="4" t="s">
        <v>57</v>
      </c>
      <c r="D12" s="1">
        <v>2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2</v>
      </c>
      <c r="N12" s="1">
        <v>1</v>
      </c>
      <c r="O12" s="1">
        <v>2</v>
      </c>
      <c r="P12" s="1">
        <v>2</v>
      </c>
      <c r="Q12" s="1">
        <v>2</v>
      </c>
      <c r="R12" s="1">
        <v>1</v>
      </c>
      <c r="S12" s="1">
        <v>1</v>
      </c>
      <c r="T12" s="1">
        <v>2</v>
      </c>
      <c r="U12" s="1">
        <v>1</v>
      </c>
    </row>
    <row r="13" spans="2:21" x14ac:dyDescent="0.2">
      <c r="B13" s="2">
        <v>11</v>
      </c>
      <c r="C13" s="4" t="s">
        <v>52</v>
      </c>
      <c r="D13" s="1">
        <v>1</v>
      </c>
      <c r="E13" s="1">
        <v>1</v>
      </c>
      <c r="F13" s="1">
        <v>2</v>
      </c>
      <c r="G13" s="1">
        <v>1</v>
      </c>
      <c r="H13" s="1">
        <v>1</v>
      </c>
      <c r="I13" s="1">
        <v>1</v>
      </c>
      <c r="J13" s="1">
        <v>2</v>
      </c>
      <c r="K13" s="1">
        <v>1</v>
      </c>
      <c r="L13" s="1">
        <v>1</v>
      </c>
      <c r="M13" s="1">
        <v>2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2</v>
      </c>
      <c r="T13" s="1">
        <v>1</v>
      </c>
      <c r="U13" s="1">
        <v>1</v>
      </c>
    </row>
    <row r="14" spans="2:21" x14ac:dyDescent="0.2">
      <c r="B14" s="2">
        <v>12</v>
      </c>
      <c r="C14" s="4" t="s">
        <v>53</v>
      </c>
      <c r="D14" s="1">
        <v>1</v>
      </c>
      <c r="E14" s="1">
        <v>1</v>
      </c>
      <c r="F14" s="1">
        <v>1</v>
      </c>
      <c r="G14" s="1">
        <v>1</v>
      </c>
      <c r="H14" s="1">
        <v>2</v>
      </c>
      <c r="I14" s="1">
        <v>2</v>
      </c>
      <c r="J14" s="1">
        <v>2</v>
      </c>
      <c r="K14" s="1">
        <v>1</v>
      </c>
      <c r="L14" s="1">
        <v>1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1</v>
      </c>
      <c r="U14" s="1">
        <v>2</v>
      </c>
    </row>
    <row r="15" spans="2:21" x14ac:dyDescent="0.2">
      <c r="B15" s="2">
        <v>13</v>
      </c>
      <c r="C15" s="4" t="s">
        <v>59</v>
      </c>
      <c r="D15" s="1">
        <v>1</v>
      </c>
      <c r="E15" s="1">
        <v>1</v>
      </c>
      <c r="F15" s="1">
        <v>1</v>
      </c>
      <c r="G15" s="1">
        <v>1</v>
      </c>
      <c r="H15" s="1">
        <v>2</v>
      </c>
      <c r="I15" s="1">
        <v>1</v>
      </c>
      <c r="J15" s="1">
        <v>2</v>
      </c>
      <c r="K15" s="1">
        <v>1</v>
      </c>
      <c r="L15" s="1">
        <v>1</v>
      </c>
      <c r="M15" s="1">
        <v>2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2</v>
      </c>
      <c r="T15" s="1">
        <v>1</v>
      </c>
      <c r="U15" s="1">
        <v>1</v>
      </c>
    </row>
    <row r="16" spans="2:21" x14ac:dyDescent="0.2">
      <c r="B16" s="2">
        <v>14</v>
      </c>
      <c r="C16" s="4" t="s">
        <v>62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2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2</v>
      </c>
      <c r="Q16" s="1">
        <v>2</v>
      </c>
      <c r="R16" s="1">
        <v>1</v>
      </c>
      <c r="S16" s="1">
        <v>2</v>
      </c>
      <c r="T16" s="1">
        <v>1</v>
      </c>
      <c r="U16" s="1">
        <v>2</v>
      </c>
    </row>
    <row r="17" spans="2:21" x14ac:dyDescent="0.2">
      <c r="B17" s="2">
        <v>15</v>
      </c>
      <c r="C17" s="4" t="s">
        <v>60</v>
      </c>
      <c r="D17" s="1">
        <v>1</v>
      </c>
      <c r="E17" s="1">
        <v>1</v>
      </c>
      <c r="F17" s="1">
        <v>1</v>
      </c>
      <c r="G17" s="1">
        <v>1</v>
      </c>
      <c r="H17" s="1">
        <v>2</v>
      </c>
      <c r="I17" s="1">
        <v>2</v>
      </c>
      <c r="J17" s="1">
        <v>2</v>
      </c>
      <c r="K17" s="1">
        <v>1</v>
      </c>
      <c r="L17" s="1">
        <v>1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1</v>
      </c>
      <c r="S17" s="1">
        <v>2</v>
      </c>
      <c r="T17" s="1">
        <v>2</v>
      </c>
      <c r="U17" s="1">
        <v>2</v>
      </c>
    </row>
    <row r="18" spans="2:21" x14ac:dyDescent="0.2">
      <c r="B18" s="2">
        <v>16</v>
      </c>
      <c r="C18" s="4" t="s">
        <v>58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</row>
    <row r="19" spans="2:21" x14ac:dyDescent="0.2">
      <c r="B19" s="2">
        <v>17</v>
      </c>
      <c r="C19" s="4" t="s">
        <v>63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2</v>
      </c>
      <c r="K19" s="1">
        <v>1</v>
      </c>
      <c r="L19" s="1">
        <v>1</v>
      </c>
      <c r="M19" s="1">
        <v>2</v>
      </c>
      <c r="N19" s="1">
        <v>2</v>
      </c>
      <c r="O19" s="1">
        <v>1</v>
      </c>
      <c r="P19" s="1">
        <v>2</v>
      </c>
      <c r="Q19" s="1">
        <v>1</v>
      </c>
      <c r="R19" s="1">
        <v>1</v>
      </c>
      <c r="S19" s="1">
        <v>2</v>
      </c>
      <c r="T19" s="1">
        <v>1</v>
      </c>
      <c r="U19" s="1">
        <v>2</v>
      </c>
    </row>
    <row r="20" spans="2:21" x14ac:dyDescent="0.2">
      <c r="B20" s="2">
        <v>18</v>
      </c>
      <c r="C20" s="4" t="s">
        <v>61</v>
      </c>
      <c r="D20" s="1">
        <v>1</v>
      </c>
      <c r="E20" s="1">
        <v>1</v>
      </c>
      <c r="F20" s="1">
        <v>2</v>
      </c>
      <c r="G20" s="1">
        <v>2</v>
      </c>
      <c r="H20" s="1">
        <v>1</v>
      </c>
      <c r="I20" s="1">
        <v>1</v>
      </c>
      <c r="J20" s="1">
        <v>2</v>
      </c>
      <c r="K20" s="1">
        <v>1</v>
      </c>
      <c r="L20" s="1">
        <v>2</v>
      </c>
      <c r="M20" s="1">
        <v>2</v>
      </c>
      <c r="N20" s="1">
        <v>1</v>
      </c>
      <c r="O20" s="1">
        <v>1</v>
      </c>
      <c r="P20" s="1">
        <v>2</v>
      </c>
      <c r="Q20" s="1">
        <v>1</v>
      </c>
      <c r="R20" s="1">
        <v>1</v>
      </c>
      <c r="S20" s="1">
        <v>2</v>
      </c>
      <c r="T20" s="1">
        <v>1</v>
      </c>
      <c r="U20" s="1">
        <v>1</v>
      </c>
    </row>
    <row r="21" spans="2:21" x14ac:dyDescent="0.2">
      <c r="B21" s="2">
        <v>19</v>
      </c>
      <c r="C21" s="4" t="s">
        <v>69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2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2</v>
      </c>
      <c r="T21" s="1">
        <v>1</v>
      </c>
      <c r="U21" s="1">
        <v>2</v>
      </c>
    </row>
    <row r="22" spans="2:21" x14ac:dyDescent="0.2">
      <c r="B22" s="2">
        <v>20</v>
      </c>
      <c r="C22" s="4" t="s">
        <v>68</v>
      </c>
      <c r="D22" s="1">
        <v>1</v>
      </c>
      <c r="E22" s="1">
        <v>1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1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</row>
    <row r="23" spans="2:21" x14ac:dyDescent="0.2">
      <c r="B23" s="2">
        <v>21</v>
      </c>
      <c r="C23" s="4" t="s">
        <v>66</v>
      </c>
      <c r="D23" s="1">
        <v>2</v>
      </c>
      <c r="E23" s="1">
        <v>2</v>
      </c>
      <c r="F23" s="1">
        <v>1</v>
      </c>
      <c r="G23" s="1">
        <v>2</v>
      </c>
      <c r="H23" s="1">
        <v>1</v>
      </c>
      <c r="I23" s="1">
        <v>1</v>
      </c>
      <c r="J23" s="1">
        <v>2</v>
      </c>
      <c r="K23" s="1">
        <v>1</v>
      </c>
      <c r="L23" s="1">
        <v>1</v>
      </c>
      <c r="M23" s="1">
        <v>2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2</v>
      </c>
      <c r="T23" s="1">
        <v>1</v>
      </c>
      <c r="U23" s="1">
        <v>1</v>
      </c>
    </row>
    <row r="24" spans="2:21" x14ac:dyDescent="0.2">
      <c r="B24" s="2">
        <v>22</v>
      </c>
      <c r="C24" s="4" t="s">
        <v>67</v>
      </c>
      <c r="D24" s="1">
        <v>1</v>
      </c>
      <c r="E24" s="1">
        <v>1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</row>
    <row r="25" spans="2:21" x14ac:dyDescent="0.2">
      <c r="B25" s="2">
        <v>23</v>
      </c>
      <c r="C25" s="4" t="s">
        <v>64</v>
      </c>
      <c r="D25" s="1">
        <v>1</v>
      </c>
      <c r="E25" s="1">
        <v>1</v>
      </c>
      <c r="F25" s="1">
        <v>2</v>
      </c>
      <c r="G25" s="1">
        <v>2</v>
      </c>
      <c r="H25" s="1">
        <v>1</v>
      </c>
      <c r="I25" s="1">
        <v>2</v>
      </c>
      <c r="J25" s="1">
        <v>1</v>
      </c>
      <c r="K25" s="1">
        <v>1</v>
      </c>
      <c r="L25" s="1">
        <v>2</v>
      </c>
      <c r="M25" s="1">
        <v>2</v>
      </c>
      <c r="N25" s="1">
        <v>2</v>
      </c>
      <c r="O25" s="1">
        <v>2</v>
      </c>
      <c r="P25" s="1">
        <v>1</v>
      </c>
      <c r="Q25" s="1">
        <v>1</v>
      </c>
      <c r="R25" s="1">
        <v>1</v>
      </c>
      <c r="S25" s="1">
        <v>2</v>
      </c>
      <c r="T25" s="1">
        <v>1</v>
      </c>
      <c r="U25" s="1">
        <v>1</v>
      </c>
    </row>
    <row r="26" spans="2:21" x14ac:dyDescent="0.2">
      <c r="B26" s="2">
        <v>24</v>
      </c>
      <c r="C26" s="4" t="s">
        <v>65</v>
      </c>
      <c r="D26" s="1">
        <v>1</v>
      </c>
      <c r="E26" s="1">
        <v>2</v>
      </c>
      <c r="F26" s="1">
        <v>1</v>
      </c>
      <c r="G26" s="1">
        <v>1</v>
      </c>
      <c r="H26" s="1">
        <v>2</v>
      </c>
      <c r="I26" s="1">
        <v>2</v>
      </c>
      <c r="J26" s="1">
        <v>2</v>
      </c>
      <c r="K26" s="1">
        <v>1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</row>
    <row r="27" spans="2:21" x14ac:dyDescent="0.2">
      <c r="B27" s="2">
        <v>25</v>
      </c>
      <c r="C27" s="4" t="s">
        <v>72</v>
      </c>
      <c r="D27" s="1">
        <v>1</v>
      </c>
      <c r="E27" s="1">
        <v>1</v>
      </c>
      <c r="F27" s="1">
        <v>2</v>
      </c>
      <c r="G27" s="1">
        <v>2</v>
      </c>
      <c r="H27" s="1">
        <v>1</v>
      </c>
      <c r="I27" s="1">
        <v>2</v>
      </c>
      <c r="J27" s="1">
        <v>1</v>
      </c>
      <c r="K27" s="1">
        <v>1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1</v>
      </c>
    </row>
    <row r="28" spans="2:21" x14ac:dyDescent="0.2">
      <c r="B28" s="2">
        <v>26</v>
      </c>
      <c r="C28" s="4" t="s">
        <v>73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1</v>
      </c>
      <c r="U28" s="1">
        <v>2</v>
      </c>
    </row>
    <row r="29" spans="2:21" x14ac:dyDescent="0.2">
      <c r="B29" s="2">
        <v>27</v>
      </c>
      <c r="C29" s="4" t="s">
        <v>71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1</v>
      </c>
      <c r="J29" s="1">
        <v>2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2</v>
      </c>
      <c r="T29" s="1">
        <v>1</v>
      </c>
      <c r="U29" s="1">
        <v>1</v>
      </c>
    </row>
    <row r="30" spans="2:21" x14ac:dyDescent="0.2">
      <c r="B30" s="2">
        <v>28</v>
      </c>
      <c r="C30" s="4" t="s">
        <v>74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2</v>
      </c>
      <c r="P30" s="1">
        <v>1</v>
      </c>
      <c r="Q30" s="1">
        <v>1</v>
      </c>
      <c r="R30" s="1">
        <v>1</v>
      </c>
      <c r="S30" s="1">
        <v>2</v>
      </c>
      <c r="T30" s="1">
        <v>1</v>
      </c>
      <c r="U30" s="1">
        <v>2</v>
      </c>
    </row>
    <row r="31" spans="2:21" x14ac:dyDescent="0.2">
      <c r="B31" s="2">
        <v>29</v>
      </c>
      <c r="C31" s="4" t="s">
        <v>70</v>
      </c>
      <c r="D31" s="1">
        <v>1</v>
      </c>
      <c r="E31" s="1">
        <v>1</v>
      </c>
      <c r="F31" s="1">
        <v>2</v>
      </c>
      <c r="G31" s="1">
        <v>1</v>
      </c>
      <c r="H31" s="1">
        <v>1</v>
      </c>
      <c r="I31" s="1">
        <v>1</v>
      </c>
      <c r="J31" s="1">
        <v>2</v>
      </c>
      <c r="K31" s="1">
        <v>1</v>
      </c>
      <c r="L31" s="1">
        <v>1</v>
      </c>
      <c r="M31" s="1">
        <v>1</v>
      </c>
      <c r="N31" s="1">
        <v>1</v>
      </c>
      <c r="O31" s="1">
        <v>2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2</v>
      </c>
    </row>
    <row r="32" spans="2:21" x14ac:dyDescent="0.2">
      <c r="D32" s="2" t="s">
        <v>20</v>
      </c>
      <c r="E32" s="2" t="s">
        <v>20</v>
      </c>
      <c r="F32" s="2" t="s">
        <v>20</v>
      </c>
      <c r="G32" s="2" t="s">
        <v>20</v>
      </c>
      <c r="H32" s="2" t="s">
        <v>20</v>
      </c>
      <c r="I32" s="2" t="s">
        <v>20</v>
      </c>
      <c r="J32" s="2" t="s">
        <v>20</v>
      </c>
      <c r="K32" s="2" t="s">
        <v>20</v>
      </c>
      <c r="L32" s="2" t="s">
        <v>20</v>
      </c>
      <c r="M32" s="2" t="s">
        <v>20</v>
      </c>
      <c r="N32" s="2" t="s">
        <v>20</v>
      </c>
      <c r="O32" s="2" t="s">
        <v>20</v>
      </c>
      <c r="P32" s="2" t="s">
        <v>20</v>
      </c>
      <c r="Q32" s="2" t="s">
        <v>20</v>
      </c>
      <c r="R32" s="2" t="s">
        <v>20</v>
      </c>
      <c r="S32" s="2" t="s">
        <v>20</v>
      </c>
      <c r="T32" s="2" t="s">
        <v>20</v>
      </c>
      <c r="U32" s="2" t="s">
        <v>20</v>
      </c>
    </row>
    <row r="33" spans="3:21" x14ac:dyDescent="0.2">
      <c r="D33" s="2" t="s">
        <v>21</v>
      </c>
      <c r="E33" s="2" t="s">
        <v>21</v>
      </c>
      <c r="F33" s="2" t="s">
        <v>21</v>
      </c>
      <c r="G33" s="2" t="s">
        <v>21</v>
      </c>
      <c r="H33" s="2" t="s">
        <v>21</v>
      </c>
      <c r="I33" s="2" t="s">
        <v>21</v>
      </c>
      <c r="J33" s="2" t="s">
        <v>21</v>
      </c>
      <c r="K33" s="2" t="s">
        <v>21</v>
      </c>
      <c r="L33" s="2" t="s">
        <v>21</v>
      </c>
      <c r="M33" s="2" t="s">
        <v>21</v>
      </c>
      <c r="N33" s="2" t="s">
        <v>21</v>
      </c>
      <c r="O33" s="2" t="s">
        <v>21</v>
      </c>
      <c r="P33" s="2" t="s">
        <v>21</v>
      </c>
      <c r="Q33" s="2" t="s">
        <v>21</v>
      </c>
      <c r="R33" s="2" t="s">
        <v>21</v>
      </c>
      <c r="S33" s="2" t="s">
        <v>21</v>
      </c>
      <c r="T33" s="2" t="s">
        <v>21</v>
      </c>
      <c r="U33" s="2" t="s">
        <v>21</v>
      </c>
    </row>
    <row r="34" spans="3:21" x14ac:dyDescent="0.2">
      <c r="D34" s="2" t="s">
        <v>22</v>
      </c>
      <c r="E34" s="2" t="s">
        <v>22</v>
      </c>
      <c r="F34" s="2" t="s">
        <v>22</v>
      </c>
      <c r="G34" s="2" t="s">
        <v>22</v>
      </c>
      <c r="H34" s="2" t="s">
        <v>22</v>
      </c>
      <c r="I34" s="2" t="s">
        <v>22</v>
      </c>
      <c r="J34" s="2" t="s">
        <v>22</v>
      </c>
      <c r="K34" s="2" t="s">
        <v>22</v>
      </c>
      <c r="L34" s="2" t="s">
        <v>22</v>
      </c>
      <c r="M34" s="2" t="s">
        <v>22</v>
      </c>
      <c r="N34" s="2" t="s">
        <v>22</v>
      </c>
      <c r="O34" s="2" t="s">
        <v>22</v>
      </c>
      <c r="P34" s="2" t="s">
        <v>22</v>
      </c>
      <c r="Q34" s="2" t="s">
        <v>22</v>
      </c>
      <c r="R34" s="2" t="s">
        <v>22</v>
      </c>
      <c r="S34" s="2" t="s">
        <v>22</v>
      </c>
      <c r="T34" s="2" t="s">
        <v>22</v>
      </c>
      <c r="U34" s="2" t="s">
        <v>22</v>
      </c>
    </row>
    <row r="35" spans="3:21" x14ac:dyDescent="0.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3:21" x14ac:dyDescent="0.2">
      <c r="D36" s="2" t="s">
        <v>159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3:21" x14ac:dyDescent="0.2">
      <c r="C37" s="1" t="s">
        <v>160</v>
      </c>
      <c r="D37" s="2">
        <f t="shared" ref="D37:U37" si="0">COUNTIF(D3:D31,1)</f>
        <v>27</v>
      </c>
      <c r="E37" s="2">
        <f t="shared" si="0"/>
        <v>25</v>
      </c>
      <c r="F37" s="2">
        <f t="shared" si="0"/>
        <v>16</v>
      </c>
      <c r="G37" s="2">
        <f t="shared" si="0"/>
        <v>21</v>
      </c>
      <c r="H37" s="2">
        <f t="shared" si="0"/>
        <v>22</v>
      </c>
      <c r="I37" s="2">
        <f t="shared" si="0"/>
        <v>21</v>
      </c>
      <c r="J37" s="2">
        <f t="shared" si="0"/>
        <v>9</v>
      </c>
      <c r="K37" s="2">
        <f t="shared" si="0"/>
        <v>28</v>
      </c>
      <c r="L37" s="2">
        <f t="shared" si="0"/>
        <v>21</v>
      </c>
      <c r="M37" s="2">
        <f t="shared" si="0"/>
        <v>5</v>
      </c>
      <c r="N37" s="2">
        <f t="shared" si="0"/>
        <v>13</v>
      </c>
      <c r="O37" s="2">
        <f t="shared" si="0"/>
        <v>8</v>
      </c>
      <c r="P37" s="2">
        <f t="shared" si="0"/>
        <v>11</v>
      </c>
      <c r="Q37" s="2">
        <f t="shared" si="0"/>
        <v>14</v>
      </c>
      <c r="R37" s="2">
        <f t="shared" si="0"/>
        <v>17</v>
      </c>
      <c r="S37" s="2">
        <f t="shared" si="0"/>
        <v>2</v>
      </c>
      <c r="T37" s="2">
        <f t="shared" si="0"/>
        <v>19</v>
      </c>
      <c r="U37" s="2">
        <f t="shared" si="0"/>
        <v>12</v>
      </c>
    </row>
    <row r="38" spans="3:21" x14ac:dyDescent="0.2">
      <c r="C38" s="1" t="s">
        <v>161</v>
      </c>
      <c r="D38" s="2">
        <f t="shared" ref="D38:U38" si="1">COUNTIF(D3:D31,2)</f>
        <v>2</v>
      </c>
      <c r="E38" s="2">
        <f t="shared" si="1"/>
        <v>4</v>
      </c>
      <c r="F38" s="2">
        <f t="shared" si="1"/>
        <v>13</v>
      </c>
      <c r="G38" s="2">
        <f t="shared" si="1"/>
        <v>8</v>
      </c>
      <c r="H38" s="2">
        <f t="shared" si="1"/>
        <v>7</v>
      </c>
      <c r="I38" s="2">
        <f t="shared" si="1"/>
        <v>8</v>
      </c>
      <c r="J38" s="2">
        <f t="shared" si="1"/>
        <v>20</v>
      </c>
      <c r="K38" s="2">
        <f t="shared" si="1"/>
        <v>1</v>
      </c>
      <c r="L38" s="2">
        <f t="shared" si="1"/>
        <v>8</v>
      </c>
      <c r="M38" s="2">
        <f t="shared" si="1"/>
        <v>24</v>
      </c>
      <c r="N38" s="2">
        <f t="shared" si="1"/>
        <v>16</v>
      </c>
      <c r="O38" s="2">
        <f t="shared" si="1"/>
        <v>21</v>
      </c>
      <c r="P38" s="2">
        <f t="shared" si="1"/>
        <v>18</v>
      </c>
      <c r="Q38" s="2">
        <f t="shared" si="1"/>
        <v>15</v>
      </c>
      <c r="R38" s="2">
        <f t="shared" si="1"/>
        <v>12</v>
      </c>
      <c r="S38" s="2">
        <f t="shared" si="1"/>
        <v>27</v>
      </c>
      <c r="T38" s="2">
        <f t="shared" si="1"/>
        <v>10</v>
      </c>
      <c r="U38" s="2">
        <f t="shared" si="1"/>
        <v>17</v>
      </c>
    </row>
    <row r="39" spans="3:21" x14ac:dyDescent="0.2">
      <c r="C39" s="1"/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3:21" x14ac:dyDescent="0.2">
      <c r="C40" s="1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3:21" x14ac:dyDescent="0.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3:21" x14ac:dyDescent="0.2">
      <c r="D42" s="16" t="s">
        <v>102</v>
      </c>
      <c r="E42" s="3" t="s">
        <v>103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3:21" x14ac:dyDescent="0.2">
      <c r="D43" s="16" t="s">
        <v>101</v>
      </c>
      <c r="E43" s="3" t="s">
        <v>103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3:21" x14ac:dyDescent="0.2">
      <c r="D44" s="16" t="s">
        <v>93</v>
      </c>
      <c r="E44" s="3" t="s">
        <v>111</v>
      </c>
    </row>
    <row r="45" spans="3:21" x14ac:dyDescent="0.2">
      <c r="D45" s="16" t="s">
        <v>94</v>
      </c>
      <c r="E45" s="3" t="s">
        <v>110</v>
      </c>
    </row>
    <row r="46" spans="3:21" x14ac:dyDescent="0.2">
      <c r="D46" s="16" t="s">
        <v>95</v>
      </c>
      <c r="E46" s="3" t="s">
        <v>104</v>
      </c>
    </row>
    <row r="47" spans="3:21" x14ac:dyDescent="0.2">
      <c r="D47" s="16" t="s">
        <v>96</v>
      </c>
      <c r="E47" s="3" t="s">
        <v>105</v>
      </c>
    </row>
    <row r="48" spans="3:21" x14ac:dyDescent="0.2">
      <c r="D48" s="16" t="s">
        <v>99</v>
      </c>
      <c r="E48" s="3" t="s">
        <v>106</v>
      </c>
    </row>
    <row r="49" spans="4:5" x14ac:dyDescent="0.2">
      <c r="D49" s="16" t="s">
        <v>100</v>
      </c>
      <c r="E49" s="3" t="s">
        <v>107</v>
      </c>
    </row>
    <row r="50" spans="4:5" x14ac:dyDescent="0.2">
      <c r="D50" s="16" t="s">
        <v>97</v>
      </c>
      <c r="E50" s="3" t="s">
        <v>108</v>
      </c>
    </row>
    <row r="51" spans="4:5" x14ac:dyDescent="0.2">
      <c r="D51" s="16" t="s">
        <v>98</v>
      </c>
      <c r="E51" s="3" t="s">
        <v>109</v>
      </c>
    </row>
    <row r="52" spans="4:5" x14ac:dyDescent="0.2">
      <c r="D52" s="16" t="s">
        <v>216</v>
      </c>
      <c r="E52" s="3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3DF4-1C9B-8349-B5D2-76B1379BACD3}">
  <dimension ref="B2:AI61"/>
  <sheetViews>
    <sheetView tabSelected="1" topLeftCell="S9" workbookViewId="0">
      <selection activeCell="AJ14" sqref="AJ14"/>
    </sheetView>
  </sheetViews>
  <sheetFormatPr baseColWidth="10" defaultRowHeight="16" x14ac:dyDescent="0.2"/>
  <cols>
    <col min="3" max="3" width="10.83203125" style="18"/>
    <col min="4" max="4" width="12" style="18" customWidth="1"/>
    <col min="21" max="21" width="18.5" customWidth="1"/>
    <col min="22" max="22" width="23" customWidth="1"/>
    <col min="26" max="26" width="16.6640625" hidden="1" customWidth="1"/>
    <col min="27" max="27" width="21.1640625" hidden="1" customWidth="1"/>
    <col min="28" max="29" width="0" hidden="1" customWidth="1"/>
    <col min="31" max="31" width="31.83203125" customWidth="1"/>
    <col min="32" max="32" width="0" style="18" hidden="1" customWidth="1"/>
    <col min="33" max="33" width="18.1640625" style="18" customWidth="1"/>
    <col min="34" max="34" width="0" style="18" hidden="1" customWidth="1"/>
    <col min="35" max="35" width="18" style="18" customWidth="1"/>
  </cols>
  <sheetData>
    <row r="2" spans="2:35" ht="34" x14ac:dyDescent="0.2">
      <c r="C2" s="23" t="s">
        <v>118</v>
      </c>
      <c r="D2" s="23" t="s">
        <v>119</v>
      </c>
      <c r="Y2" s="79"/>
      <c r="Z2" s="79"/>
    </row>
    <row r="3" spans="2:35" x14ac:dyDescent="0.2">
      <c r="B3" s="22" t="s">
        <v>112</v>
      </c>
      <c r="C3" s="26">
        <v>27</v>
      </c>
      <c r="D3" s="26">
        <v>25</v>
      </c>
      <c r="F3" s="34" t="s">
        <v>164</v>
      </c>
      <c r="W3" s="91" t="s">
        <v>263</v>
      </c>
      <c r="X3" s="91"/>
      <c r="Y3" s="81"/>
      <c r="AB3" s="91" t="s">
        <v>240</v>
      </c>
      <c r="AC3" s="91"/>
      <c r="AE3" t="s">
        <v>262</v>
      </c>
      <c r="AF3" s="18" t="s">
        <v>240</v>
      </c>
      <c r="AG3" s="18" t="s">
        <v>260</v>
      </c>
      <c r="AH3" s="18" t="s">
        <v>241</v>
      </c>
      <c r="AI3" s="18" t="s">
        <v>261</v>
      </c>
    </row>
    <row r="4" spans="2:35" x14ac:dyDescent="0.2">
      <c r="B4" s="22" t="s">
        <v>113</v>
      </c>
      <c r="C4" s="26">
        <v>2</v>
      </c>
      <c r="D4" s="26">
        <v>4</v>
      </c>
      <c r="V4" t="s">
        <v>264</v>
      </c>
      <c r="W4" s="85" t="s">
        <v>263</v>
      </c>
      <c r="X4" s="85" t="s">
        <v>265</v>
      </c>
      <c r="Y4" s="79"/>
      <c r="Z4" t="s">
        <v>255</v>
      </c>
      <c r="AA4" t="s">
        <v>253</v>
      </c>
      <c r="AB4" s="79" t="s">
        <v>112</v>
      </c>
      <c r="AC4" s="79" t="s">
        <v>113</v>
      </c>
      <c r="AE4" t="s">
        <v>245</v>
      </c>
      <c r="AF4" s="18">
        <v>13</v>
      </c>
      <c r="AG4" s="82">
        <f t="shared" ref="AG4:AG9" si="0">SUM(AF4/29)*100</f>
        <v>44.827586206896555</v>
      </c>
      <c r="AH4" s="18">
        <v>16</v>
      </c>
      <c r="AI4" s="82">
        <f t="shared" ref="AI4:AI9" si="1">SUM(AH4/29)*100</f>
        <v>55.172413793103445</v>
      </c>
    </row>
    <row r="5" spans="2:35" x14ac:dyDescent="0.2">
      <c r="V5" t="s">
        <v>102</v>
      </c>
      <c r="W5" s="85">
        <v>93.1</v>
      </c>
      <c r="X5" s="85">
        <v>6.7</v>
      </c>
      <c r="Y5" s="79"/>
      <c r="Z5" t="s">
        <v>254</v>
      </c>
      <c r="AA5" t="s">
        <v>245</v>
      </c>
      <c r="AB5" s="79">
        <v>13</v>
      </c>
      <c r="AC5" s="79">
        <v>16</v>
      </c>
      <c r="AE5" t="s">
        <v>246</v>
      </c>
      <c r="AF5" s="18">
        <v>11</v>
      </c>
      <c r="AG5" s="82">
        <f t="shared" si="0"/>
        <v>37.931034482758619</v>
      </c>
      <c r="AH5" s="18">
        <v>21</v>
      </c>
      <c r="AI5" s="82">
        <f t="shared" si="1"/>
        <v>72.41379310344827</v>
      </c>
    </row>
    <row r="6" spans="2:35" ht="32" x14ac:dyDescent="0.2">
      <c r="B6" s="1"/>
      <c r="C6" s="21" t="s">
        <v>125</v>
      </c>
      <c r="D6" s="21" t="s">
        <v>126</v>
      </c>
      <c r="V6" t="s">
        <v>101</v>
      </c>
      <c r="W6" s="85">
        <v>86.21</v>
      </c>
      <c r="X6" s="85">
        <v>13.79</v>
      </c>
      <c r="Y6" s="79"/>
      <c r="Z6" t="s">
        <v>254</v>
      </c>
      <c r="AA6" t="s">
        <v>246</v>
      </c>
      <c r="AB6" s="79">
        <v>11</v>
      </c>
      <c r="AC6" s="79">
        <v>18</v>
      </c>
      <c r="AE6" t="s">
        <v>247</v>
      </c>
      <c r="AF6" s="18">
        <v>17</v>
      </c>
      <c r="AG6" s="82">
        <f t="shared" si="0"/>
        <v>58.620689655172406</v>
      </c>
      <c r="AH6" s="18">
        <v>22</v>
      </c>
      <c r="AI6" s="82">
        <f t="shared" si="1"/>
        <v>75.862068965517238</v>
      </c>
    </row>
    <row r="7" spans="2:35" x14ac:dyDescent="0.2">
      <c r="B7" s="19" t="s">
        <v>112</v>
      </c>
      <c r="C7" s="17">
        <v>16</v>
      </c>
      <c r="D7" s="17">
        <v>13</v>
      </c>
      <c r="F7" t="s">
        <v>165</v>
      </c>
      <c r="W7" s="79"/>
      <c r="X7" s="79"/>
      <c r="Y7" s="79"/>
      <c r="Z7" t="s">
        <v>254</v>
      </c>
      <c r="AA7" t="s">
        <v>247</v>
      </c>
      <c r="AB7" s="79">
        <v>17</v>
      </c>
      <c r="AC7" s="79">
        <v>12</v>
      </c>
      <c r="AE7" t="s">
        <v>251</v>
      </c>
      <c r="AF7" s="18">
        <v>2</v>
      </c>
      <c r="AG7" s="83">
        <f t="shared" si="0"/>
        <v>6.8965517241379306</v>
      </c>
      <c r="AH7" s="18">
        <v>21</v>
      </c>
      <c r="AI7" s="82">
        <f t="shared" si="1"/>
        <v>72.41379310344827</v>
      </c>
    </row>
    <row r="8" spans="2:35" x14ac:dyDescent="0.2">
      <c r="B8" s="19" t="s">
        <v>113</v>
      </c>
      <c r="C8" s="17">
        <v>13</v>
      </c>
      <c r="D8" s="17">
        <v>16</v>
      </c>
      <c r="W8" s="79"/>
      <c r="X8" s="79"/>
      <c r="Y8" s="79"/>
      <c r="Z8" t="s">
        <v>254</v>
      </c>
      <c r="AA8" t="s">
        <v>249</v>
      </c>
      <c r="AB8" s="79">
        <v>8</v>
      </c>
      <c r="AC8" s="79">
        <v>21</v>
      </c>
      <c r="AE8" t="s">
        <v>248</v>
      </c>
      <c r="AF8" s="18">
        <v>19</v>
      </c>
      <c r="AG8" s="82">
        <f t="shared" si="0"/>
        <v>65.517241379310349</v>
      </c>
      <c r="AH8" s="18">
        <v>21</v>
      </c>
      <c r="AI8" s="82">
        <f t="shared" si="1"/>
        <v>72.41379310344827</v>
      </c>
    </row>
    <row r="9" spans="2:35" x14ac:dyDescent="0.2">
      <c r="W9" s="79"/>
      <c r="X9" s="79"/>
      <c r="Y9" s="79"/>
      <c r="Z9" t="s">
        <v>254</v>
      </c>
      <c r="AA9" t="s">
        <v>250</v>
      </c>
      <c r="AB9" s="79">
        <v>14</v>
      </c>
      <c r="AC9" s="79">
        <v>15</v>
      </c>
      <c r="AE9" t="s">
        <v>252</v>
      </c>
      <c r="AF9" s="18">
        <v>12</v>
      </c>
      <c r="AG9" s="82">
        <f t="shared" si="0"/>
        <v>41.379310344827587</v>
      </c>
      <c r="AH9" s="18">
        <v>5</v>
      </c>
      <c r="AI9" s="82">
        <f t="shared" si="1"/>
        <v>17.241379310344829</v>
      </c>
    </row>
    <row r="10" spans="2:35" ht="32" x14ac:dyDescent="0.2">
      <c r="B10" s="1"/>
      <c r="C10" s="21" t="s">
        <v>120</v>
      </c>
      <c r="D10" s="21" t="s">
        <v>127</v>
      </c>
      <c r="W10" s="79"/>
      <c r="X10" s="79"/>
      <c r="Y10" s="79"/>
      <c r="Z10" t="s">
        <v>256</v>
      </c>
      <c r="AA10" t="s">
        <v>251</v>
      </c>
      <c r="AB10" s="79">
        <v>2</v>
      </c>
      <c r="AC10" s="79">
        <v>27</v>
      </c>
    </row>
    <row r="11" spans="2:35" x14ac:dyDescent="0.2">
      <c r="B11" s="19" t="s">
        <v>112</v>
      </c>
      <c r="C11" s="17">
        <v>21</v>
      </c>
      <c r="D11" s="17">
        <v>11</v>
      </c>
      <c r="F11" t="s">
        <v>165</v>
      </c>
      <c r="W11" s="79"/>
      <c r="X11" s="79"/>
      <c r="Y11" s="79"/>
      <c r="Z11" t="s">
        <v>256</v>
      </c>
      <c r="AA11" t="s">
        <v>248</v>
      </c>
      <c r="AB11" s="79">
        <v>19</v>
      </c>
      <c r="AC11" s="79">
        <v>10</v>
      </c>
    </row>
    <row r="12" spans="2:35" x14ac:dyDescent="0.2">
      <c r="B12" s="19" t="s">
        <v>113</v>
      </c>
      <c r="C12" s="17">
        <v>8</v>
      </c>
      <c r="D12" s="17">
        <v>18</v>
      </c>
      <c r="W12" s="79"/>
      <c r="X12" s="79"/>
      <c r="Y12" s="79"/>
      <c r="Z12" t="s">
        <v>256</v>
      </c>
      <c r="AA12" t="s">
        <v>252</v>
      </c>
      <c r="AB12" s="79">
        <v>12</v>
      </c>
      <c r="AC12" s="79">
        <v>17</v>
      </c>
      <c r="AG12" s="84"/>
      <c r="AI12" s="83"/>
    </row>
    <row r="13" spans="2:35" x14ac:dyDescent="0.2">
      <c r="B13" s="20"/>
      <c r="C13" s="5"/>
      <c r="D13" s="5"/>
      <c r="AB13" s="79"/>
      <c r="AC13" s="79"/>
      <c r="AG13" s="83"/>
      <c r="AI13" s="82"/>
    </row>
    <row r="14" spans="2:35" ht="32" x14ac:dyDescent="0.2">
      <c r="B14" s="1"/>
      <c r="C14" s="21" t="s">
        <v>121</v>
      </c>
      <c r="D14" s="21" t="s">
        <v>128</v>
      </c>
      <c r="AB14" s="79"/>
      <c r="AC14" s="79"/>
    </row>
    <row r="15" spans="2:35" x14ac:dyDescent="0.2">
      <c r="B15" s="19" t="s">
        <v>112</v>
      </c>
      <c r="C15" s="17">
        <v>22</v>
      </c>
      <c r="D15" s="17">
        <v>17</v>
      </c>
      <c r="F15" s="34" t="s">
        <v>164</v>
      </c>
    </row>
    <row r="16" spans="2:35" x14ac:dyDescent="0.2">
      <c r="B16" s="19" t="s">
        <v>113</v>
      </c>
      <c r="C16" s="17">
        <v>7</v>
      </c>
      <c r="D16" s="17">
        <v>12</v>
      </c>
    </row>
    <row r="18" spans="2:6" x14ac:dyDescent="0.2">
      <c r="B18" s="1"/>
      <c r="C18" s="21" t="s">
        <v>190</v>
      </c>
      <c r="D18" s="21" t="s">
        <v>191</v>
      </c>
    </row>
    <row r="19" spans="2:6" x14ac:dyDescent="0.2">
      <c r="B19" s="19" t="s">
        <v>112</v>
      </c>
      <c r="C19" s="17">
        <v>21</v>
      </c>
      <c r="D19" s="17">
        <v>19</v>
      </c>
      <c r="F19" s="34" t="s">
        <v>164</v>
      </c>
    </row>
    <row r="20" spans="2:6" x14ac:dyDescent="0.2">
      <c r="B20" s="19" t="s">
        <v>113</v>
      </c>
      <c r="C20" s="17">
        <v>8</v>
      </c>
      <c r="D20" s="17">
        <v>10</v>
      </c>
    </row>
    <row r="21" spans="2:6" x14ac:dyDescent="0.2">
      <c r="B21" s="20"/>
      <c r="C21" s="5"/>
      <c r="D21" s="5"/>
    </row>
    <row r="22" spans="2:6" ht="48" x14ac:dyDescent="0.2">
      <c r="B22" s="20"/>
      <c r="C22" s="28" t="s">
        <v>219</v>
      </c>
      <c r="D22" s="28" t="s">
        <v>220</v>
      </c>
      <c r="E22" s="43"/>
      <c r="F22" t="s">
        <v>165</v>
      </c>
    </row>
    <row r="23" spans="2:6" x14ac:dyDescent="0.2">
      <c r="B23" s="19" t="s">
        <v>112</v>
      </c>
      <c r="C23" s="17">
        <v>9</v>
      </c>
      <c r="D23" s="17">
        <v>28</v>
      </c>
    </row>
    <row r="24" spans="2:6" x14ac:dyDescent="0.2">
      <c r="B24" s="19" t="s">
        <v>113</v>
      </c>
      <c r="C24" s="17">
        <v>20</v>
      </c>
      <c r="D24" s="17">
        <v>1</v>
      </c>
    </row>
    <row r="26" spans="2:6" ht="32" x14ac:dyDescent="0.2">
      <c r="B26" s="1"/>
      <c r="C26" s="21" t="s">
        <v>122</v>
      </c>
      <c r="D26" s="21" t="s">
        <v>131</v>
      </c>
    </row>
    <row r="27" spans="2:6" x14ac:dyDescent="0.2">
      <c r="B27" s="19" t="s">
        <v>112</v>
      </c>
      <c r="C27" s="17" t="s">
        <v>114</v>
      </c>
      <c r="D27" s="17">
        <v>8</v>
      </c>
      <c r="F27" t="s">
        <v>166</v>
      </c>
    </row>
    <row r="28" spans="2:6" x14ac:dyDescent="0.2">
      <c r="B28" s="19" t="s">
        <v>113</v>
      </c>
      <c r="C28" s="17" t="s">
        <v>114</v>
      </c>
      <c r="D28" s="17">
        <v>21</v>
      </c>
    </row>
    <row r="31" spans="2:6" ht="32" x14ac:dyDescent="0.2">
      <c r="B31" s="1"/>
      <c r="C31" s="21" t="s">
        <v>123</v>
      </c>
      <c r="D31" s="21" t="s">
        <v>132</v>
      </c>
    </row>
    <row r="32" spans="2:6" x14ac:dyDescent="0.2">
      <c r="B32" s="19" t="s">
        <v>112</v>
      </c>
      <c r="C32" s="17" t="s">
        <v>114</v>
      </c>
      <c r="D32" s="17">
        <v>14</v>
      </c>
      <c r="F32" t="s">
        <v>166</v>
      </c>
    </row>
    <row r="33" spans="2:6" x14ac:dyDescent="0.2">
      <c r="B33" s="19" t="s">
        <v>113</v>
      </c>
      <c r="C33" s="17" t="s">
        <v>114</v>
      </c>
      <c r="D33" s="17">
        <v>15</v>
      </c>
    </row>
    <row r="36" spans="2:6" ht="32" x14ac:dyDescent="0.2">
      <c r="B36" s="1"/>
      <c r="C36" s="21" t="s">
        <v>124</v>
      </c>
      <c r="D36" s="21" t="s">
        <v>137</v>
      </c>
    </row>
    <row r="37" spans="2:6" x14ac:dyDescent="0.2">
      <c r="B37" s="19" t="s">
        <v>112</v>
      </c>
      <c r="C37" s="17">
        <v>21</v>
      </c>
      <c r="D37" s="17">
        <v>2</v>
      </c>
      <c r="F37" t="s">
        <v>165</v>
      </c>
    </row>
    <row r="38" spans="2:6" x14ac:dyDescent="0.2">
      <c r="B38" s="19" t="s">
        <v>113</v>
      </c>
      <c r="C38" s="17">
        <v>8</v>
      </c>
      <c r="D38" s="17">
        <v>27</v>
      </c>
    </row>
    <row r="41" spans="2:6" ht="32" x14ac:dyDescent="0.2">
      <c r="B41" s="1"/>
      <c r="C41" s="21" t="s">
        <v>192</v>
      </c>
      <c r="D41" s="21" t="s">
        <v>193</v>
      </c>
    </row>
    <row r="42" spans="2:6" x14ac:dyDescent="0.2">
      <c r="B42" s="19" t="s">
        <v>112</v>
      </c>
      <c r="C42" s="17">
        <v>5</v>
      </c>
      <c r="D42" s="17">
        <v>12</v>
      </c>
      <c r="F42" s="34" t="s">
        <v>164</v>
      </c>
    </row>
    <row r="43" spans="2:6" x14ac:dyDescent="0.2">
      <c r="B43" s="19" t="s">
        <v>113</v>
      </c>
      <c r="C43" s="17">
        <v>24</v>
      </c>
      <c r="D43" s="17">
        <v>17</v>
      </c>
    </row>
    <row r="47" spans="2:6" x14ac:dyDescent="0.2">
      <c r="B47" t="s">
        <v>141</v>
      </c>
    </row>
    <row r="49" spans="2:2" x14ac:dyDescent="0.2">
      <c r="B49" t="s">
        <v>145</v>
      </c>
    </row>
    <row r="50" spans="2:2" x14ac:dyDescent="0.2">
      <c r="B50" t="s">
        <v>150</v>
      </c>
    </row>
    <row r="51" spans="2:2" x14ac:dyDescent="0.2">
      <c r="B51" t="s">
        <v>151</v>
      </c>
    </row>
    <row r="52" spans="2:2" x14ac:dyDescent="0.2">
      <c r="B52" t="s">
        <v>148</v>
      </c>
    </row>
    <row r="53" spans="2:2" x14ac:dyDescent="0.2">
      <c r="B53" t="s">
        <v>146</v>
      </c>
    </row>
    <row r="54" spans="2:2" x14ac:dyDescent="0.2">
      <c r="B54" t="s">
        <v>147</v>
      </c>
    </row>
    <row r="55" spans="2:2" x14ac:dyDescent="0.2">
      <c r="B55" t="s">
        <v>152</v>
      </c>
    </row>
    <row r="57" spans="2:2" x14ac:dyDescent="0.2">
      <c r="B57" t="s">
        <v>144</v>
      </c>
    </row>
    <row r="58" spans="2:2" x14ac:dyDescent="0.2">
      <c r="B58" t="s">
        <v>149</v>
      </c>
    </row>
    <row r="59" spans="2:2" x14ac:dyDescent="0.2">
      <c r="B59" t="s">
        <v>142</v>
      </c>
    </row>
    <row r="60" spans="2:2" x14ac:dyDescent="0.2">
      <c r="B60" t="s">
        <v>143</v>
      </c>
    </row>
    <row r="61" spans="2:2" x14ac:dyDescent="0.2">
      <c r="B61" t="s">
        <v>194</v>
      </c>
    </row>
  </sheetData>
  <mergeCells count="2">
    <mergeCell ref="AB3:AC3"/>
    <mergeCell ref="W3:X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47251-507D-764F-8D68-EE0C7347022E}">
  <dimension ref="A1:X68"/>
  <sheetViews>
    <sheetView topLeftCell="G3" workbookViewId="0">
      <selection activeCell="Q1" sqref="Q1:Q1048576"/>
    </sheetView>
  </sheetViews>
  <sheetFormatPr baseColWidth="10" defaultRowHeight="16" x14ac:dyDescent="0.2"/>
  <cols>
    <col min="1" max="1" width="4" customWidth="1"/>
    <col min="2" max="2" width="9.33203125" style="2" customWidth="1"/>
    <col min="3" max="3" width="18.6640625" style="2" customWidth="1"/>
    <col min="4" max="9" width="13.83203125" style="1" customWidth="1"/>
    <col min="10" max="11" width="13.83203125" style="1" hidden="1" customWidth="1"/>
    <col min="12" max="21" width="13.83203125" style="1" customWidth="1"/>
  </cols>
  <sheetData>
    <row r="1" spans="1:21" x14ac:dyDescent="0.2">
      <c r="A1" s="7"/>
      <c r="B1" s="8"/>
      <c r="C1" s="8"/>
      <c r="D1" s="14" t="s">
        <v>102</v>
      </c>
      <c r="E1" s="15" t="s">
        <v>101</v>
      </c>
      <c r="F1" s="15" t="s">
        <v>93</v>
      </c>
      <c r="G1" s="15" t="s">
        <v>94</v>
      </c>
      <c r="H1" s="15" t="s">
        <v>95</v>
      </c>
      <c r="I1" s="15" t="s">
        <v>96</v>
      </c>
      <c r="J1" s="54" t="s">
        <v>218</v>
      </c>
      <c r="K1" s="54" t="s">
        <v>218</v>
      </c>
      <c r="L1" s="15" t="s">
        <v>97</v>
      </c>
      <c r="M1" s="15" t="s">
        <v>98</v>
      </c>
      <c r="N1" s="15" t="s">
        <v>93</v>
      </c>
      <c r="O1" s="15" t="s">
        <v>99</v>
      </c>
      <c r="P1" s="15" t="s">
        <v>94</v>
      </c>
      <c r="Q1" s="15" t="s">
        <v>100</v>
      </c>
      <c r="R1" s="15" t="s">
        <v>95</v>
      </c>
      <c r="S1" s="15" t="s">
        <v>97</v>
      </c>
      <c r="T1" s="15" t="s">
        <v>96</v>
      </c>
      <c r="U1" s="15" t="s">
        <v>98</v>
      </c>
    </row>
    <row r="2" spans="1:21" x14ac:dyDescent="0.2">
      <c r="A2" s="7"/>
      <c r="B2" s="8" t="s">
        <v>19</v>
      </c>
      <c r="C2" s="8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</row>
    <row r="3" spans="1:21" x14ac:dyDescent="0.2">
      <c r="A3" s="7"/>
      <c r="B3" s="8">
        <v>1</v>
      </c>
      <c r="C3" s="13" t="s">
        <v>48</v>
      </c>
      <c r="D3" s="5">
        <v>1</v>
      </c>
      <c r="E3" s="5">
        <v>1</v>
      </c>
      <c r="F3" s="5">
        <v>2</v>
      </c>
      <c r="G3" s="5">
        <v>2</v>
      </c>
      <c r="H3" s="5">
        <v>3</v>
      </c>
      <c r="I3" s="5">
        <v>3</v>
      </c>
      <c r="J3" s="5">
        <v>2</v>
      </c>
      <c r="K3" s="5">
        <v>1</v>
      </c>
      <c r="L3" s="5">
        <v>1</v>
      </c>
      <c r="M3" s="5">
        <v>2</v>
      </c>
      <c r="N3" s="5">
        <v>3</v>
      </c>
      <c r="O3" s="5">
        <v>3</v>
      </c>
      <c r="P3" s="5">
        <v>2</v>
      </c>
      <c r="Q3" s="5">
        <v>1</v>
      </c>
      <c r="R3" s="5">
        <v>1</v>
      </c>
      <c r="S3" s="5">
        <v>3</v>
      </c>
      <c r="T3" s="5">
        <v>3</v>
      </c>
      <c r="U3" s="5">
        <v>3</v>
      </c>
    </row>
    <row r="4" spans="1:21" x14ac:dyDescent="0.2">
      <c r="A4" s="7"/>
      <c r="B4" s="8">
        <v>2</v>
      </c>
      <c r="C4" s="13" t="s">
        <v>51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</row>
    <row r="5" spans="1:21" x14ac:dyDescent="0.2">
      <c r="A5" s="7"/>
      <c r="B5" s="8">
        <v>3</v>
      </c>
      <c r="C5" s="13" t="s">
        <v>47</v>
      </c>
      <c r="D5" s="5">
        <v>1</v>
      </c>
      <c r="E5" s="5">
        <v>2</v>
      </c>
      <c r="F5" s="5">
        <v>3</v>
      </c>
      <c r="G5" s="5">
        <v>2</v>
      </c>
      <c r="H5" s="5">
        <v>3</v>
      </c>
      <c r="I5" s="5">
        <v>1</v>
      </c>
      <c r="J5" s="5">
        <v>3</v>
      </c>
      <c r="K5" s="5">
        <v>1</v>
      </c>
      <c r="L5" s="5">
        <v>1</v>
      </c>
      <c r="M5" s="5">
        <v>3</v>
      </c>
      <c r="N5" s="5">
        <v>3</v>
      </c>
      <c r="O5" s="5">
        <v>3</v>
      </c>
      <c r="P5" s="5">
        <v>3</v>
      </c>
      <c r="Q5" s="5">
        <v>3</v>
      </c>
      <c r="R5" s="5">
        <v>3</v>
      </c>
      <c r="S5" s="5">
        <v>3</v>
      </c>
      <c r="T5" s="5">
        <v>1</v>
      </c>
      <c r="U5" s="5">
        <v>3</v>
      </c>
    </row>
    <row r="6" spans="1:21" x14ac:dyDescent="0.2">
      <c r="A6" s="7"/>
      <c r="B6" s="8">
        <v>4</v>
      </c>
      <c r="C6" s="13" t="s">
        <v>46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3</v>
      </c>
      <c r="K6" s="5">
        <v>1</v>
      </c>
      <c r="L6" s="5">
        <v>1</v>
      </c>
      <c r="M6" s="5">
        <v>3</v>
      </c>
      <c r="N6" s="5">
        <v>3</v>
      </c>
      <c r="O6" s="5">
        <v>3</v>
      </c>
      <c r="P6" s="5">
        <v>3</v>
      </c>
      <c r="Q6" s="5">
        <v>1</v>
      </c>
      <c r="R6" s="5">
        <v>3</v>
      </c>
      <c r="S6" s="5">
        <v>2</v>
      </c>
      <c r="T6" s="5">
        <v>1</v>
      </c>
      <c r="U6" s="5">
        <v>2</v>
      </c>
    </row>
    <row r="7" spans="1:21" x14ac:dyDescent="0.2">
      <c r="A7" s="7"/>
      <c r="B7" s="8">
        <v>5</v>
      </c>
      <c r="C7" s="13" t="s">
        <v>49</v>
      </c>
      <c r="D7" s="5">
        <v>1</v>
      </c>
      <c r="E7" s="5">
        <v>2</v>
      </c>
      <c r="F7" s="5">
        <v>1</v>
      </c>
      <c r="G7" s="5">
        <v>1</v>
      </c>
      <c r="H7" s="5">
        <v>3</v>
      </c>
      <c r="I7" s="5">
        <v>1</v>
      </c>
      <c r="J7" s="5">
        <v>2</v>
      </c>
      <c r="K7" s="5">
        <v>1</v>
      </c>
      <c r="L7" s="5">
        <v>1</v>
      </c>
      <c r="M7" s="5">
        <v>3</v>
      </c>
      <c r="N7" s="5">
        <v>1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4</v>
      </c>
    </row>
    <row r="8" spans="1:21" x14ac:dyDescent="0.2">
      <c r="A8" s="7"/>
      <c r="B8" s="8">
        <v>6</v>
      </c>
      <c r="C8" s="13" t="s">
        <v>50</v>
      </c>
      <c r="D8" s="5">
        <v>2</v>
      </c>
      <c r="E8" s="5">
        <v>2</v>
      </c>
      <c r="F8" s="5">
        <v>4</v>
      </c>
      <c r="G8" s="5">
        <v>4</v>
      </c>
      <c r="H8" s="5">
        <v>2</v>
      </c>
      <c r="I8" s="5">
        <v>4</v>
      </c>
      <c r="J8" s="5">
        <v>2</v>
      </c>
      <c r="K8" s="5">
        <v>2</v>
      </c>
      <c r="L8" s="5">
        <v>2</v>
      </c>
      <c r="M8" s="5">
        <v>2</v>
      </c>
      <c r="N8" s="5">
        <v>3</v>
      </c>
      <c r="O8" s="5">
        <v>3</v>
      </c>
      <c r="P8" s="5">
        <v>1</v>
      </c>
      <c r="Q8" s="5">
        <v>3</v>
      </c>
      <c r="R8" s="5">
        <v>1</v>
      </c>
      <c r="S8" s="5">
        <v>2</v>
      </c>
      <c r="T8" s="5">
        <v>1</v>
      </c>
      <c r="U8" s="5">
        <v>1</v>
      </c>
    </row>
    <row r="9" spans="1:21" x14ac:dyDescent="0.2">
      <c r="A9" s="7"/>
      <c r="B9" s="8">
        <v>7</v>
      </c>
      <c r="C9" s="13" t="s">
        <v>56</v>
      </c>
      <c r="D9" s="5">
        <v>1</v>
      </c>
      <c r="E9" s="5">
        <v>2</v>
      </c>
      <c r="F9" s="5">
        <v>1</v>
      </c>
      <c r="G9" s="5">
        <v>2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1</v>
      </c>
      <c r="T9" s="5">
        <v>3</v>
      </c>
      <c r="U9" s="5">
        <v>1</v>
      </c>
    </row>
    <row r="10" spans="1:21" x14ac:dyDescent="0.2">
      <c r="A10" s="7"/>
      <c r="B10" s="8">
        <v>8</v>
      </c>
      <c r="C10" s="13" t="s">
        <v>55</v>
      </c>
      <c r="D10" s="5">
        <v>1</v>
      </c>
      <c r="E10" s="5">
        <v>1</v>
      </c>
      <c r="F10" s="5">
        <v>3</v>
      </c>
      <c r="G10" s="5">
        <v>1</v>
      </c>
      <c r="H10" s="5">
        <v>1</v>
      </c>
      <c r="I10" s="5">
        <v>3</v>
      </c>
      <c r="J10" s="5">
        <v>3</v>
      </c>
      <c r="K10" s="5">
        <v>2</v>
      </c>
      <c r="L10" s="5">
        <v>3</v>
      </c>
      <c r="M10" s="5">
        <v>3</v>
      </c>
      <c r="N10" s="5">
        <v>3</v>
      </c>
      <c r="O10" s="5">
        <v>3</v>
      </c>
      <c r="P10" s="5">
        <v>2</v>
      </c>
      <c r="Q10" s="5">
        <v>3</v>
      </c>
      <c r="R10" s="5">
        <v>2</v>
      </c>
      <c r="S10" s="5">
        <v>2</v>
      </c>
      <c r="T10" s="5">
        <v>1</v>
      </c>
      <c r="U10" s="5">
        <v>2</v>
      </c>
    </row>
    <row r="11" spans="1:21" x14ac:dyDescent="0.2">
      <c r="A11" s="7"/>
      <c r="B11" s="8">
        <v>9</v>
      </c>
      <c r="C11" s="13" t="s">
        <v>54</v>
      </c>
      <c r="D11" s="5">
        <v>1</v>
      </c>
      <c r="E11" s="5">
        <v>1</v>
      </c>
      <c r="F11" s="5">
        <v>3</v>
      </c>
      <c r="G11" s="5">
        <v>1</v>
      </c>
      <c r="H11" s="5">
        <v>3</v>
      </c>
      <c r="I11" s="5">
        <v>1</v>
      </c>
      <c r="J11" s="5">
        <v>3</v>
      </c>
      <c r="K11" s="5">
        <v>1</v>
      </c>
      <c r="L11" s="5">
        <v>1</v>
      </c>
      <c r="M11" s="5">
        <v>3</v>
      </c>
      <c r="N11" s="5">
        <v>3</v>
      </c>
      <c r="O11" s="5">
        <v>3</v>
      </c>
      <c r="P11" s="5">
        <v>3</v>
      </c>
      <c r="Q11" s="5">
        <v>3</v>
      </c>
      <c r="R11" s="5">
        <v>3</v>
      </c>
      <c r="S11" s="5">
        <v>3</v>
      </c>
      <c r="T11" s="5">
        <v>3</v>
      </c>
      <c r="U11" s="5">
        <v>4</v>
      </c>
    </row>
    <row r="12" spans="1:21" x14ac:dyDescent="0.2">
      <c r="A12" s="7"/>
      <c r="B12" s="8">
        <v>10</v>
      </c>
      <c r="C12" s="13" t="s">
        <v>57</v>
      </c>
      <c r="D12" s="5">
        <v>4</v>
      </c>
      <c r="E12" s="5">
        <v>2</v>
      </c>
      <c r="F12" s="5">
        <v>2</v>
      </c>
      <c r="G12" s="5">
        <v>2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3</v>
      </c>
      <c r="N12" s="5">
        <v>3</v>
      </c>
      <c r="O12" s="5">
        <v>2</v>
      </c>
      <c r="P12" s="5">
        <v>3</v>
      </c>
      <c r="Q12" s="5">
        <v>3</v>
      </c>
      <c r="R12" s="5">
        <v>1</v>
      </c>
      <c r="S12" s="5">
        <v>1</v>
      </c>
      <c r="T12" s="5">
        <v>3</v>
      </c>
      <c r="U12" s="5">
        <v>1</v>
      </c>
    </row>
    <row r="13" spans="1:21" x14ac:dyDescent="0.2">
      <c r="A13" s="7"/>
      <c r="B13" s="8">
        <v>11</v>
      </c>
      <c r="C13" s="13" t="s">
        <v>52</v>
      </c>
      <c r="D13" s="5">
        <v>1</v>
      </c>
      <c r="E13" s="5">
        <v>2</v>
      </c>
      <c r="F13" s="5">
        <v>3</v>
      </c>
      <c r="G13" s="5">
        <v>2</v>
      </c>
      <c r="H13" s="5">
        <v>1</v>
      </c>
      <c r="I13" s="5">
        <v>1</v>
      </c>
      <c r="J13" s="5">
        <v>2</v>
      </c>
      <c r="K13" s="5">
        <v>1</v>
      </c>
      <c r="L13" s="5">
        <v>1</v>
      </c>
      <c r="M13" s="5">
        <v>3</v>
      </c>
      <c r="N13" s="5">
        <v>1</v>
      </c>
      <c r="O13" s="5">
        <v>2</v>
      </c>
      <c r="P13" s="5">
        <v>2</v>
      </c>
      <c r="Q13" s="5">
        <v>2</v>
      </c>
      <c r="R13" s="5">
        <v>1</v>
      </c>
      <c r="S13" s="5">
        <v>2</v>
      </c>
      <c r="T13" s="5">
        <v>2</v>
      </c>
      <c r="U13" s="5">
        <v>1</v>
      </c>
    </row>
    <row r="14" spans="1:21" x14ac:dyDescent="0.2">
      <c r="A14" s="7"/>
      <c r="B14" s="8">
        <v>12</v>
      </c>
      <c r="C14" s="13" t="s">
        <v>53</v>
      </c>
      <c r="D14" s="5">
        <v>1</v>
      </c>
      <c r="E14" s="5">
        <v>1</v>
      </c>
      <c r="F14" s="5">
        <v>1</v>
      </c>
      <c r="G14" s="5">
        <v>4</v>
      </c>
      <c r="H14" s="5">
        <v>3</v>
      </c>
      <c r="I14" s="5">
        <v>3</v>
      </c>
      <c r="J14" s="5">
        <v>3</v>
      </c>
      <c r="K14" s="5">
        <v>2</v>
      </c>
      <c r="L14" s="5">
        <v>1</v>
      </c>
      <c r="M14" s="5">
        <v>3</v>
      </c>
      <c r="N14" s="5">
        <v>3</v>
      </c>
      <c r="O14" s="5">
        <v>2</v>
      </c>
      <c r="P14" s="5">
        <v>2</v>
      </c>
      <c r="Q14" s="5">
        <v>3</v>
      </c>
      <c r="R14" s="5">
        <v>3</v>
      </c>
      <c r="S14" s="5">
        <v>2</v>
      </c>
      <c r="T14" s="5">
        <v>4</v>
      </c>
      <c r="U14" s="5">
        <v>4</v>
      </c>
    </row>
    <row r="15" spans="1:21" x14ac:dyDescent="0.2">
      <c r="A15" s="7"/>
      <c r="B15" s="8">
        <v>13</v>
      </c>
      <c r="C15" s="13" t="s">
        <v>59</v>
      </c>
      <c r="D15" s="5">
        <v>1</v>
      </c>
      <c r="E15" s="5">
        <v>2</v>
      </c>
      <c r="F15" s="5">
        <v>3</v>
      </c>
      <c r="G15" s="5">
        <v>1</v>
      </c>
      <c r="H15" s="5">
        <v>3</v>
      </c>
      <c r="I15" s="5">
        <v>3</v>
      </c>
      <c r="J15" s="5">
        <v>1</v>
      </c>
      <c r="K15" s="5">
        <v>1</v>
      </c>
      <c r="L15" s="5">
        <v>2</v>
      </c>
      <c r="M15" s="5">
        <v>3</v>
      </c>
      <c r="N15" s="5">
        <v>1</v>
      </c>
      <c r="O15" s="5">
        <v>3</v>
      </c>
      <c r="P15" s="5">
        <v>1</v>
      </c>
      <c r="Q15" s="5">
        <v>3</v>
      </c>
      <c r="R15" s="5">
        <v>3</v>
      </c>
      <c r="S15" s="5">
        <v>4</v>
      </c>
      <c r="T15" s="5">
        <v>3</v>
      </c>
      <c r="U15" s="5">
        <v>1</v>
      </c>
    </row>
    <row r="16" spans="1:21" x14ac:dyDescent="0.2">
      <c r="A16" s="7"/>
      <c r="B16" s="8">
        <v>14</v>
      </c>
      <c r="C16" s="13" t="s">
        <v>62</v>
      </c>
      <c r="D16" s="5">
        <v>1</v>
      </c>
      <c r="E16" s="5">
        <v>2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</row>
    <row r="17" spans="1:21" x14ac:dyDescent="0.2">
      <c r="A17" s="7"/>
      <c r="B17" s="8">
        <v>15</v>
      </c>
      <c r="C17" s="13" t="s">
        <v>60</v>
      </c>
      <c r="D17" s="5">
        <v>1</v>
      </c>
      <c r="E17" s="5">
        <v>4</v>
      </c>
      <c r="F17" s="5">
        <v>1</v>
      </c>
      <c r="G17" s="5">
        <v>2</v>
      </c>
      <c r="H17" s="5">
        <v>3</v>
      </c>
      <c r="I17" s="5">
        <v>3</v>
      </c>
      <c r="J17" s="5">
        <v>3</v>
      </c>
      <c r="K17" s="5">
        <v>2</v>
      </c>
      <c r="L17" s="5">
        <v>1</v>
      </c>
      <c r="M17" s="5">
        <v>3</v>
      </c>
      <c r="N17" s="5">
        <v>2</v>
      </c>
      <c r="O17" s="5">
        <v>3</v>
      </c>
      <c r="P17" s="5">
        <v>3</v>
      </c>
      <c r="Q17" s="5">
        <v>3</v>
      </c>
      <c r="R17" s="5">
        <v>3</v>
      </c>
      <c r="S17" s="5">
        <v>3</v>
      </c>
      <c r="T17" s="5">
        <v>3</v>
      </c>
      <c r="U17" s="5">
        <v>1</v>
      </c>
    </row>
    <row r="18" spans="1:21" x14ac:dyDescent="0.2">
      <c r="A18" s="7"/>
      <c r="B18" s="8">
        <v>16</v>
      </c>
      <c r="C18" s="13" t="s">
        <v>58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3</v>
      </c>
      <c r="K18" s="5">
        <v>1</v>
      </c>
      <c r="L18" s="5">
        <v>1</v>
      </c>
      <c r="M18" s="5">
        <v>3</v>
      </c>
      <c r="N18" s="5">
        <v>3</v>
      </c>
      <c r="O18" s="5">
        <v>3</v>
      </c>
      <c r="P18" s="5">
        <v>3</v>
      </c>
      <c r="Q18" s="5">
        <v>3</v>
      </c>
      <c r="R18" s="5">
        <v>3</v>
      </c>
      <c r="S18" s="5">
        <v>2</v>
      </c>
      <c r="T18" s="5">
        <v>3</v>
      </c>
      <c r="U18" s="5">
        <v>1</v>
      </c>
    </row>
    <row r="19" spans="1:21" x14ac:dyDescent="0.2">
      <c r="A19" s="7"/>
      <c r="B19" s="8">
        <v>17</v>
      </c>
      <c r="C19" s="13" t="s">
        <v>63</v>
      </c>
      <c r="D19" s="5">
        <v>1</v>
      </c>
      <c r="E19" s="5">
        <v>2</v>
      </c>
      <c r="F19" s="12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2</v>
      </c>
      <c r="N19" s="5">
        <v>1</v>
      </c>
      <c r="O19" s="5">
        <v>1</v>
      </c>
      <c r="P19" s="5">
        <v>1</v>
      </c>
      <c r="Q19" s="5">
        <v>1</v>
      </c>
      <c r="R19" s="5">
        <v>3</v>
      </c>
      <c r="S19" s="5">
        <v>1</v>
      </c>
      <c r="T19" s="5">
        <v>1</v>
      </c>
      <c r="U19" s="5">
        <v>1</v>
      </c>
    </row>
    <row r="20" spans="1:21" x14ac:dyDescent="0.2">
      <c r="A20" s="7"/>
      <c r="B20" s="8">
        <v>18</v>
      </c>
      <c r="C20" s="13" t="s">
        <v>61</v>
      </c>
      <c r="D20" s="5">
        <v>1</v>
      </c>
      <c r="E20" s="5">
        <v>2</v>
      </c>
      <c r="F20" s="5">
        <v>3</v>
      </c>
      <c r="G20" s="5">
        <v>2</v>
      </c>
      <c r="H20" s="5">
        <v>1</v>
      </c>
      <c r="I20" s="5">
        <v>1</v>
      </c>
      <c r="J20" s="5">
        <v>1</v>
      </c>
      <c r="K20" s="5">
        <v>1</v>
      </c>
      <c r="L20" s="5">
        <v>3</v>
      </c>
      <c r="M20" s="5">
        <v>2</v>
      </c>
      <c r="N20" s="5">
        <v>1</v>
      </c>
      <c r="O20" s="5">
        <v>1</v>
      </c>
      <c r="P20" s="5">
        <v>3</v>
      </c>
      <c r="Q20" s="5">
        <v>1</v>
      </c>
      <c r="R20" s="5">
        <v>1</v>
      </c>
      <c r="S20" s="5">
        <v>3</v>
      </c>
      <c r="T20" s="5">
        <v>1</v>
      </c>
      <c r="U20" s="5">
        <v>3</v>
      </c>
    </row>
    <row r="21" spans="1:21" x14ac:dyDescent="0.2">
      <c r="A21" s="7"/>
      <c r="B21" s="8">
        <v>19</v>
      </c>
      <c r="C21" s="13" t="s">
        <v>69</v>
      </c>
      <c r="D21" s="5">
        <v>1</v>
      </c>
      <c r="E21" s="5">
        <v>2</v>
      </c>
      <c r="F21" s="12">
        <v>1</v>
      </c>
      <c r="G21" s="5">
        <v>2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3</v>
      </c>
      <c r="N21" s="5">
        <v>1</v>
      </c>
      <c r="O21" s="5">
        <v>3</v>
      </c>
      <c r="P21" s="5">
        <v>1</v>
      </c>
      <c r="Q21" s="5">
        <v>3</v>
      </c>
      <c r="R21" s="5">
        <v>2</v>
      </c>
      <c r="S21" s="5">
        <v>4</v>
      </c>
      <c r="T21" s="5">
        <v>2</v>
      </c>
      <c r="U21" s="5">
        <v>2</v>
      </c>
    </row>
    <row r="22" spans="1:21" x14ac:dyDescent="0.2">
      <c r="A22" s="7"/>
      <c r="B22" s="8">
        <v>20</v>
      </c>
      <c r="C22" s="13" t="s">
        <v>68</v>
      </c>
      <c r="D22" s="5">
        <v>1</v>
      </c>
      <c r="E22" s="5">
        <v>1</v>
      </c>
      <c r="F22" s="5">
        <v>3</v>
      </c>
      <c r="G22" s="5">
        <v>3</v>
      </c>
      <c r="H22" s="5">
        <v>3</v>
      </c>
      <c r="I22" s="5">
        <v>3</v>
      </c>
      <c r="J22" s="5">
        <v>3</v>
      </c>
      <c r="K22" s="5">
        <v>1</v>
      </c>
      <c r="L22" s="5">
        <v>3</v>
      </c>
      <c r="M22" s="5">
        <v>3</v>
      </c>
      <c r="N22" s="5">
        <v>3</v>
      </c>
      <c r="O22" s="5">
        <v>3</v>
      </c>
      <c r="P22" s="5">
        <v>3</v>
      </c>
      <c r="Q22" s="5">
        <v>3</v>
      </c>
      <c r="R22" s="5">
        <v>3</v>
      </c>
      <c r="S22" s="5">
        <v>2</v>
      </c>
      <c r="T22" s="5">
        <v>3</v>
      </c>
      <c r="U22" s="5">
        <v>2</v>
      </c>
    </row>
    <row r="23" spans="1:21" x14ac:dyDescent="0.2">
      <c r="A23" s="7"/>
      <c r="B23" s="8">
        <v>21</v>
      </c>
      <c r="C23" s="13" t="s">
        <v>66</v>
      </c>
      <c r="D23" s="5">
        <v>1</v>
      </c>
      <c r="E23" s="5">
        <v>2</v>
      </c>
      <c r="F23" s="5">
        <v>2</v>
      </c>
      <c r="G23" s="5">
        <v>2</v>
      </c>
      <c r="H23" s="5">
        <v>2</v>
      </c>
      <c r="I23" s="5">
        <v>1</v>
      </c>
      <c r="J23" s="5">
        <v>1</v>
      </c>
      <c r="K23" s="5">
        <v>1</v>
      </c>
      <c r="L23" s="5">
        <v>2</v>
      </c>
      <c r="M23" s="5">
        <v>3</v>
      </c>
      <c r="N23" s="5">
        <v>1</v>
      </c>
      <c r="O23" s="5">
        <v>3</v>
      </c>
      <c r="P23" s="5">
        <v>2</v>
      </c>
      <c r="Q23" s="5">
        <v>2</v>
      </c>
      <c r="R23" s="5">
        <v>2</v>
      </c>
      <c r="S23" s="5">
        <v>3</v>
      </c>
      <c r="T23" s="5">
        <v>2</v>
      </c>
      <c r="U23" s="5">
        <v>4</v>
      </c>
    </row>
    <row r="24" spans="1:21" x14ac:dyDescent="0.2">
      <c r="A24" s="7"/>
      <c r="B24" s="8">
        <v>22</v>
      </c>
      <c r="C24" s="13" t="s">
        <v>67</v>
      </c>
      <c r="D24" s="5">
        <v>1</v>
      </c>
      <c r="E24" s="5">
        <v>2</v>
      </c>
      <c r="F24" s="5">
        <v>3</v>
      </c>
      <c r="G24" s="5">
        <v>3</v>
      </c>
      <c r="H24" s="5">
        <v>2</v>
      </c>
      <c r="I24" s="5">
        <v>3</v>
      </c>
      <c r="J24" s="5">
        <v>1</v>
      </c>
      <c r="K24" s="5">
        <v>3</v>
      </c>
      <c r="L24" s="5">
        <v>3</v>
      </c>
      <c r="M24" s="5">
        <v>3</v>
      </c>
      <c r="N24" s="5">
        <v>3</v>
      </c>
      <c r="O24" s="5">
        <v>3</v>
      </c>
      <c r="P24" s="5">
        <v>3</v>
      </c>
      <c r="Q24" s="5">
        <v>3</v>
      </c>
      <c r="R24" s="5">
        <v>3</v>
      </c>
      <c r="S24" s="5">
        <v>3</v>
      </c>
      <c r="T24" s="5">
        <v>3</v>
      </c>
      <c r="U24" s="5">
        <v>3</v>
      </c>
    </row>
    <row r="25" spans="1:21" x14ac:dyDescent="0.2">
      <c r="A25" s="7"/>
      <c r="B25" s="8">
        <v>23</v>
      </c>
      <c r="C25" s="13" t="s">
        <v>64</v>
      </c>
      <c r="D25" s="5">
        <v>1</v>
      </c>
      <c r="E25" s="5">
        <v>1</v>
      </c>
      <c r="F25" s="5">
        <v>3</v>
      </c>
      <c r="G25" s="5">
        <v>3</v>
      </c>
      <c r="H25" s="5">
        <v>3</v>
      </c>
      <c r="I25" s="5">
        <v>1</v>
      </c>
      <c r="J25" s="5">
        <v>3</v>
      </c>
      <c r="K25" s="5">
        <v>3</v>
      </c>
      <c r="L25" s="5">
        <v>1</v>
      </c>
      <c r="M25" s="5">
        <v>3</v>
      </c>
      <c r="N25" s="5">
        <v>3</v>
      </c>
      <c r="O25" s="5">
        <v>1</v>
      </c>
      <c r="P25" s="5">
        <v>1</v>
      </c>
      <c r="Q25" s="5">
        <v>1</v>
      </c>
      <c r="R25" s="5">
        <v>1</v>
      </c>
      <c r="S25" s="5">
        <v>3</v>
      </c>
      <c r="T25" s="5">
        <v>1</v>
      </c>
      <c r="U25" s="5">
        <v>2</v>
      </c>
    </row>
    <row r="26" spans="1:21" x14ac:dyDescent="0.2">
      <c r="A26" s="7"/>
      <c r="B26" s="8">
        <v>24</v>
      </c>
      <c r="C26" s="13" t="s">
        <v>65</v>
      </c>
      <c r="D26" s="5">
        <v>2</v>
      </c>
      <c r="E26" s="5">
        <v>2</v>
      </c>
      <c r="F26" s="5">
        <v>2</v>
      </c>
      <c r="G26" s="5">
        <v>2</v>
      </c>
      <c r="H26" s="5">
        <v>3</v>
      </c>
      <c r="I26" s="5">
        <v>3</v>
      </c>
      <c r="J26" s="5">
        <v>3</v>
      </c>
      <c r="K26" s="5">
        <v>1</v>
      </c>
      <c r="L26" s="5">
        <v>3</v>
      </c>
      <c r="M26" s="5">
        <v>3</v>
      </c>
      <c r="N26" s="5">
        <v>3</v>
      </c>
      <c r="O26" s="5">
        <v>3</v>
      </c>
      <c r="P26" s="5">
        <v>3</v>
      </c>
      <c r="Q26" s="5">
        <v>3</v>
      </c>
      <c r="R26" s="5">
        <v>3</v>
      </c>
      <c r="S26" s="5">
        <v>3</v>
      </c>
      <c r="T26" s="5">
        <v>3</v>
      </c>
      <c r="U26" s="5">
        <v>3</v>
      </c>
    </row>
    <row r="27" spans="1:21" x14ac:dyDescent="0.2">
      <c r="A27" s="7"/>
      <c r="B27" s="8">
        <v>25</v>
      </c>
      <c r="C27" s="13" t="s">
        <v>72</v>
      </c>
      <c r="D27" s="5">
        <v>1</v>
      </c>
      <c r="E27" s="5">
        <v>2</v>
      </c>
      <c r="F27" s="5">
        <v>3</v>
      </c>
      <c r="G27" s="5">
        <v>3</v>
      </c>
      <c r="H27" s="5">
        <v>1</v>
      </c>
      <c r="I27" s="5">
        <v>3</v>
      </c>
      <c r="J27" s="5">
        <v>3</v>
      </c>
      <c r="K27" s="5">
        <v>1</v>
      </c>
      <c r="L27" s="5">
        <v>3</v>
      </c>
      <c r="M27" s="5">
        <v>3</v>
      </c>
      <c r="N27" s="5">
        <v>3</v>
      </c>
      <c r="O27" s="5">
        <v>2</v>
      </c>
      <c r="P27" s="5">
        <v>3</v>
      </c>
      <c r="Q27" s="5">
        <v>3</v>
      </c>
      <c r="R27" s="5">
        <v>2</v>
      </c>
      <c r="S27" s="5">
        <v>4</v>
      </c>
      <c r="T27" s="5">
        <v>2</v>
      </c>
      <c r="U27" s="5">
        <v>2</v>
      </c>
    </row>
    <row r="28" spans="1:21" x14ac:dyDescent="0.2">
      <c r="A28" s="7"/>
      <c r="B28" s="8">
        <v>26</v>
      </c>
      <c r="C28" s="13" t="s">
        <v>73</v>
      </c>
      <c r="D28" s="5">
        <v>1</v>
      </c>
      <c r="E28" s="5">
        <v>1</v>
      </c>
      <c r="F28" s="12">
        <v>1</v>
      </c>
      <c r="G28" s="5">
        <v>1</v>
      </c>
      <c r="H28" s="5">
        <v>1</v>
      </c>
      <c r="I28" s="5">
        <v>2</v>
      </c>
      <c r="J28" s="5">
        <v>3</v>
      </c>
      <c r="K28" s="5">
        <v>2</v>
      </c>
      <c r="L28" s="5">
        <v>3</v>
      </c>
      <c r="M28" s="5">
        <v>3</v>
      </c>
      <c r="N28" s="5">
        <v>2</v>
      </c>
      <c r="O28" s="5">
        <v>2</v>
      </c>
      <c r="P28" s="5">
        <v>2</v>
      </c>
      <c r="Q28" s="5">
        <v>2</v>
      </c>
      <c r="R28" s="5">
        <v>2</v>
      </c>
      <c r="S28" s="5">
        <v>2</v>
      </c>
      <c r="T28" s="5">
        <v>1</v>
      </c>
      <c r="U28" s="5">
        <v>3</v>
      </c>
    </row>
    <row r="29" spans="1:21" x14ac:dyDescent="0.2">
      <c r="A29" s="7"/>
      <c r="B29" s="8">
        <v>27</v>
      </c>
      <c r="C29" s="13" t="s">
        <v>71</v>
      </c>
      <c r="D29" s="5">
        <v>1</v>
      </c>
      <c r="E29" s="5">
        <v>2</v>
      </c>
      <c r="F29" s="5">
        <v>2</v>
      </c>
      <c r="G29" s="5">
        <v>1</v>
      </c>
      <c r="H29" s="5">
        <v>2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4</v>
      </c>
      <c r="T29" s="5">
        <v>1</v>
      </c>
      <c r="U29" s="5">
        <v>1</v>
      </c>
    </row>
    <row r="30" spans="1:21" x14ac:dyDescent="0.2">
      <c r="A30" s="7"/>
      <c r="B30" s="8">
        <v>28</v>
      </c>
      <c r="C30" s="13" t="s">
        <v>74</v>
      </c>
      <c r="D30" s="5">
        <v>1</v>
      </c>
      <c r="E30" s="5">
        <v>2</v>
      </c>
      <c r="F30" s="12">
        <v>1</v>
      </c>
      <c r="G30" s="5">
        <v>1</v>
      </c>
      <c r="H30" s="5">
        <v>1</v>
      </c>
      <c r="I30" s="5">
        <v>1</v>
      </c>
      <c r="J30" s="5">
        <v>3</v>
      </c>
      <c r="K30" s="5">
        <v>1</v>
      </c>
      <c r="L30" s="5">
        <v>1</v>
      </c>
      <c r="M30" s="5">
        <v>1</v>
      </c>
      <c r="N30" s="5">
        <v>1</v>
      </c>
      <c r="O30" s="5">
        <v>2</v>
      </c>
      <c r="P30" s="5">
        <v>2</v>
      </c>
      <c r="Q30" s="5">
        <v>3</v>
      </c>
      <c r="R30" s="5">
        <v>1</v>
      </c>
      <c r="S30" s="5">
        <v>4</v>
      </c>
      <c r="T30" s="5">
        <v>1</v>
      </c>
      <c r="U30" s="5">
        <v>1</v>
      </c>
    </row>
    <row r="31" spans="1:21" x14ac:dyDescent="0.2">
      <c r="A31" s="7"/>
      <c r="B31" s="8">
        <v>29</v>
      </c>
      <c r="C31" s="13" t="s">
        <v>70</v>
      </c>
      <c r="D31" s="5">
        <v>1</v>
      </c>
      <c r="E31" s="5">
        <v>1</v>
      </c>
      <c r="F31" s="5">
        <v>3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2</v>
      </c>
    </row>
    <row r="32" spans="1:21" x14ac:dyDescent="0.2">
      <c r="A32" s="7"/>
      <c r="B32" s="8"/>
      <c r="C32" s="8"/>
      <c r="D32" s="8" t="s">
        <v>20</v>
      </c>
      <c r="E32" s="8" t="s">
        <v>20</v>
      </c>
      <c r="F32" s="8" t="s">
        <v>20</v>
      </c>
      <c r="G32" s="8" t="s">
        <v>20</v>
      </c>
      <c r="H32" s="8" t="s">
        <v>20</v>
      </c>
      <c r="I32" s="8" t="s">
        <v>20</v>
      </c>
      <c r="J32" s="8" t="s">
        <v>20</v>
      </c>
      <c r="K32" s="8" t="s">
        <v>20</v>
      </c>
      <c r="L32" s="8" t="s">
        <v>20</v>
      </c>
      <c r="M32" s="8" t="s">
        <v>20</v>
      </c>
      <c r="N32" s="8" t="s">
        <v>20</v>
      </c>
      <c r="O32" s="8" t="s">
        <v>20</v>
      </c>
      <c r="P32" s="8" t="s">
        <v>20</v>
      </c>
      <c r="Q32" s="8" t="s">
        <v>20</v>
      </c>
      <c r="R32" s="8" t="s">
        <v>20</v>
      </c>
      <c r="S32" s="8" t="s">
        <v>20</v>
      </c>
      <c r="T32" s="8" t="s">
        <v>20</v>
      </c>
      <c r="U32" s="8" t="s">
        <v>20</v>
      </c>
    </row>
    <row r="33" spans="1:24" x14ac:dyDescent="0.2">
      <c r="A33" s="7"/>
      <c r="B33" s="5"/>
      <c r="C33" s="8"/>
      <c r="D33" s="8" t="s">
        <v>89</v>
      </c>
      <c r="E33" s="8" t="s">
        <v>89</v>
      </c>
      <c r="F33" s="8" t="s">
        <v>89</v>
      </c>
      <c r="G33" s="8" t="s">
        <v>89</v>
      </c>
      <c r="H33" s="8" t="s">
        <v>89</v>
      </c>
      <c r="I33" s="8" t="s">
        <v>89</v>
      </c>
      <c r="J33" s="8" t="s">
        <v>89</v>
      </c>
      <c r="K33" s="8" t="s">
        <v>89</v>
      </c>
      <c r="L33" s="8" t="s">
        <v>89</v>
      </c>
      <c r="M33" s="8" t="s">
        <v>89</v>
      </c>
      <c r="N33" s="8" t="s">
        <v>89</v>
      </c>
      <c r="O33" s="8" t="s">
        <v>89</v>
      </c>
      <c r="P33" s="8" t="s">
        <v>89</v>
      </c>
      <c r="Q33" s="8" t="s">
        <v>89</v>
      </c>
      <c r="R33" s="8" t="s">
        <v>89</v>
      </c>
      <c r="S33" s="8" t="s">
        <v>89</v>
      </c>
      <c r="T33" s="8" t="s">
        <v>89</v>
      </c>
      <c r="U33" s="8" t="s">
        <v>89</v>
      </c>
      <c r="V33" s="2"/>
    </row>
    <row r="34" spans="1:24" ht="18" customHeight="1" x14ac:dyDescent="0.2">
      <c r="A34" s="7"/>
      <c r="B34" s="5"/>
      <c r="C34" s="8"/>
      <c r="D34" s="8" t="s">
        <v>90</v>
      </c>
      <c r="E34" s="8" t="s">
        <v>90</v>
      </c>
      <c r="F34" s="8" t="s">
        <v>90</v>
      </c>
      <c r="G34" s="8" t="s">
        <v>90</v>
      </c>
      <c r="H34" s="8" t="s">
        <v>90</v>
      </c>
      <c r="I34" s="8" t="s">
        <v>90</v>
      </c>
      <c r="J34" s="8" t="s">
        <v>90</v>
      </c>
      <c r="K34" s="8" t="s">
        <v>90</v>
      </c>
      <c r="L34" s="8" t="s">
        <v>90</v>
      </c>
      <c r="M34" s="8" t="s">
        <v>90</v>
      </c>
      <c r="N34" s="8" t="s">
        <v>90</v>
      </c>
      <c r="O34" s="8" t="s">
        <v>90</v>
      </c>
      <c r="P34" s="8" t="s">
        <v>90</v>
      </c>
      <c r="Q34" s="8" t="s">
        <v>90</v>
      </c>
      <c r="R34" s="8" t="s">
        <v>90</v>
      </c>
      <c r="S34" s="8" t="s">
        <v>90</v>
      </c>
      <c r="T34" s="8" t="s">
        <v>90</v>
      </c>
      <c r="U34" s="8" t="s">
        <v>90</v>
      </c>
      <c r="V34" s="2"/>
    </row>
    <row r="35" spans="1:24" ht="16" customHeight="1" x14ac:dyDescent="0.2">
      <c r="A35" s="7"/>
      <c r="B35" s="5"/>
      <c r="C35" s="8"/>
      <c r="D35" s="8" t="s">
        <v>91</v>
      </c>
      <c r="E35" s="8" t="s">
        <v>91</v>
      </c>
      <c r="F35" s="8" t="s">
        <v>91</v>
      </c>
      <c r="G35" s="8" t="s">
        <v>91</v>
      </c>
      <c r="H35" s="8" t="s">
        <v>91</v>
      </c>
      <c r="I35" s="8" t="s">
        <v>91</v>
      </c>
      <c r="J35" s="8" t="s">
        <v>91</v>
      </c>
      <c r="K35" s="8" t="s">
        <v>91</v>
      </c>
      <c r="L35" s="8" t="s">
        <v>91</v>
      </c>
      <c r="M35" s="8" t="s">
        <v>91</v>
      </c>
      <c r="N35" s="8" t="s">
        <v>91</v>
      </c>
      <c r="O35" s="8" t="s">
        <v>91</v>
      </c>
      <c r="P35" s="8" t="s">
        <v>91</v>
      </c>
      <c r="Q35" s="8" t="s">
        <v>91</v>
      </c>
      <c r="R35" s="8" t="s">
        <v>91</v>
      </c>
      <c r="S35" s="8" t="s">
        <v>91</v>
      </c>
      <c r="T35" s="8" t="s">
        <v>91</v>
      </c>
      <c r="U35" s="8" t="s">
        <v>91</v>
      </c>
      <c r="V35" s="2"/>
    </row>
    <row r="36" spans="1:24" x14ac:dyDescent="0.2">
      <c r="A36" s="7"/>
      <c r="B36" s="5"/>
      <c r="C36" s="8"/>
      <c r="D36" s="8" t="s">
        <v>92</v>
      </c>
      <c r="E36" s="8" t="s">
        <v>92</v>
      </c>
      <c r="F36" s="8" t="s">
        <v>92</v>
      </c>
      <c r="G36" s="8" t="s">
        <v>92</v>
      </c>
      <c r="H36" s="8" t="s">
        <v>92</v>
      </c>
      <c r="I36" s="8" t="s">
        <v>92</v>
      </c>
      <c r="J36" s="8" t="s">
        <v>92</v>
      </c>
      <c r="K36" s="8" t="s">
        <v>92</v>
      </c>
      <c r="L36" s="8" t="s">
        <v>92</v>
      </c>
      <c r="M36" s="8" t="s">
        <v>92</v>
      </c>
      <c r="N36" s="8" t="s">
        <v>92</v>
      </c>
      <c r="O36" s="8" t="s">
        <v>92</v>
      </c>
      <c r="P36" s="8" t="s">
        <v>92</v>
      </c>
      <c r="Q36" s="8" t="s">
        <v>92</v>
      </c>
      <c r="R36" s="8" t="s">
        <v>92</v>
      </c>
      <c r="S36" s="8" t="s">
        <v>92</v>
      </c>
      <c r="T36" s="8" t="s">
        <v>92</v>
      </c>
      <c r="U36" s="8" t="s">
        <v>92</v>
      </c>
      <c r="V36" s="2"/>
    </row>
    <row r="37" spans="1:24" x14ac:dyDescent="0.2">
      <c r="A37" s="7"/>
      <c r="B37" s="5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2"/>
    </row>
    <row r="38" spans="1:24" x14ac:dyDescent="0.2">
      <c r="A38" s="7"/>
      <c r="B38" s="5"/>
      <c r="C38" s="8"/>
      <c r="D38" s="8" t="s">
        <v>159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2"/>
    </row>
    <row r="39" spans="1:24" x14ac:dyDescent="0.2">
      <c r="A39" s="7"/>
      <c r="B39" s="5"/>
      <c r="C39" s="5" t="s">
        <v>160</v>
      </c>
      <c r="D39" s="8">
        <f t="shared" ref="D39:U39" si="0">COUNTIF(D3:D31,1)</f>
        <v>26</v>
      </c>
      <c r="E39" s="8">
        <f t="shared" si="0"/>
        <v>11</v>
      </c>
      <c r="F39" s="8">
        <f t="shared" si="0"/>
        <v>12</v>
      </c>
      <c r="G39" s="8">
        <f t="shared" si="0"/>
        <v>13</v>
      </c>
      <c r="H39" s="8">
        <f t="shared" si="0"/>
        <v>15</v>
      </c>
      <c r="I39" s="8">
        <f t="shared" si="0"/>
        <v>18</v>
      </c>
      <c r="J39" s="8">
        <f t="shared" si="0"/>
        <v>12</v>
      </c>
      <c r="K39" s="8">
        <f t="shared" si="0"/>
        <v>22</v>
      </c>
      <c r="L39" s="8">
        <f t="shared" si="0"/>
        <v>19</v>
      </c>
      <c r="M39" s="8">
        <f t="shared" si="0"/>
        <v>5</v>
      </c>
      <c r="N39" s="8">
        <f t="shared" si="0"/>
        <v>12</v>
      </c>
      <c r="O39" s="8">
        <f t="shared" si="0"/>
        <v>7</v>
      </c>
      <c r="P39" s="8">
        <f t="shared" si="0"/>
        <v>9</v>
      </c>
      <c r="Q39" s="8">
        <f t="shared" si="0"/>
        <v>9</v>
      </c>
      <c r="R39" s="8">
        <f t="shared" si="0"/>
        <v>11</v>
      </c>
      <c r="S39" s="8">
        <f t="shared" si="0"/>
        <v>6</v>
      </c>
      <c r="T39" s="8">
        <f t="shared" si="0"/>
        <v>13</v>
      </c>
      <c r="U39" s="8">
        <f t="shared" si="0"/>
        <v>12</v>
      </c>
      <c r="V39" s="2"/>
      <c r="W39" t="s">
        <v>160</v>
      </c>
      <c r="X39" t="s">
        <v>133</v>
      </c>
    </row>
    <row r="40" spans="1:24" x14ac:dyDescent="0.2">
      <c r="A40" s="7"/>
      <c r="B40" s="5"/>
      <c r="C40" s="5" t="s">
        <v>161</v>
      </c>
      <c r="D40" s="8">
        <f t="shared" ref="D40:U40" si="1">COUNTIF(D3:D31,2)</f>
        <v>2</v>
      </c>
      <c r="E40" s="8">
        <f t="shared" si="1"/>
        <v>17</v>
      </c>
      <c r="F40" s="8">
        <f t="shared" si="1"/>
        <v>5</v>
      </c>
      <c r="G40" s="8">
        <f t="shared" si="1"/>
        <v>10</v>
      </c>
      <c r="H40" s="8">
        <f t="shared" si="1"/>
        <v>4</v>
      </c>
      <c r="I40" s="8">
        <f t="shared" si="1"/>
        <v>1</v>
      </c>
      <c r="J40" s="8">
        <f t="shared" si="1"/>
        <v>4</v>
      </c>
      <c r="K40" s="8">
        <f t="shared" si="1"/>
        <v>5</v>
      </c>
      <c r="L40" s="8">
        <f t="shared" si="1"/>
        <v>3</v>
      </c>
      <c r="M40" s="8">
        <f t="shared" si="1"/>
        <v>4</v>
      </c>
      <c r="N40" s="8">
        <f t="shared" si="1"/>
        <v>2</v>
      </c>
      <c r="O40" s="8">
        <f t="shared" si="1"/>
        <v>7</v>
      </c>
      <c r="P40" s="8">
        <f t="shared" si="1"/>
        <v>8</v>
      </c>
      <c r="Q40" s="8">
        <f t="shared" si="1"/>
        <v>4</v>
      </c>
      <c r="R40" s="8">
        <f t="shared" si="1"/>
        <v>6</v>
      </c>
      <c r="S40" s="8">
        <f t="shared" si="1"/>
        <v>9</v>
      </c>
      <c r="T40" s="8">
        <f t="shared" si="1"/>
        <v>5</v>
      </c>
      <c r="U40" s="8">
        <f t="shared" si="1"/>
        <v>7</v>
      </c>
      <c r="V40" s="2"/>
      <c r="W40" t="s">
        <v>161</v>
      </c>
      <c r="X40" t="s">
        <v>134</v>
      </c>
    </row>
    <row r="41" spans="1:24" x14ac:dyDescent="0.2">
      <c r="A41" s="7"/>
      <c r="B41" s="8"/>
      <c r="C41" s="5" t="s">
        <v>162</v>
      </c>
      <c r="D41" s="8">
        <f t="shared" ref="D41:U41" si="2">COUNTIF(D3:D31,3)</f>
        <v>0</v>
      </c>
      <c r="E41" s="8">
        <f t="shared" si="2"/>
        <v>0</v>
      </c>
      <c r="F41" s="8">
        <f t="shared" si="2"/>
        <v>11</v>
      </c>
      <c r="G41" s="8">
        <f t="shared" si="2"/>
        <v>4</v>
      </c>
      <c r="H41" s="8">
        <f t="shared" si="2"/>
        <v>10</v>
      </c>
      <c r="I41" s="8">
        <f t="shared" si="2"/>
        <v>9</v>
      </c>
      <c r="J41" s="8">
        <f t="shared" si="2"/>
        <v>13</v>
      </c>
      <c r="K41" s="8">
        <f t="shared" si="2"/>
        <v>2</v>
      </c>
      <c r="L41" s="8">
        <f t="shared" si="2"/>
        <v>7</v>
      </c>
      <c r="M41" s="8">
        <f t="shared" si="2"/>
        <v>20</v>
      </c>
      <c r="N41" s="8">
        <f t="shared" si="2"/>
        <v>15</v>
      </c>
      <c r="O41" s="8">
        <f t="shared" si="2"/>
        <v>15</v>
      </c>
      <c r="P41" s="8">
        <f t="shared" si="2"/>
        <v>12</v>
      </c>
      <c r="Q41" s="8">
        <f t="shared" si="2"/>
        <v>16</v>
      </c>
      <c r="R41" s="8">
        <f t="shared" si="2"/>
        <v>12</v>
      </c>
      <c r="S41" s="8">
        <f t="shared" si="2"/>
        <v>9</v>
      </c>
      <c r="T41" s="8">
        <f t="shared" si="2"/>
        <v>10</v>
      </c>
      <c r="U41" s="8">
        <f t="shared" si="2"/>
        <v>6</v>
      </c>
      <c r="W41" t="s">
        <v>162</v>
      </c>
      <c r="X41" t="s">
        <v>135</v>
      </c>
    </row>
    <row r="42" spans="1:24" x14ac:dyDescent="0.2">
      <c r="A42" s="7"/>
      <c r="B42" s="8"/>
      <c r="C42" s="5" t="s">
        <v>163</v>
      </c>
      <c r="D42" s="8">
        <f t="shared" ref="D42:U42" si="3">COUNTIF(D3:D31,4)</f>
        <v>1</v>
      </c>
      <c r="E42" s="8">
        <f t="shared" si="3"/>
        <v>1</v>
      </c>
      <c r="F42" s="8">
        <f t="shared" si="3"/>
        <v>1</v>
      </c>
      <c r="G42" s="8">
        <f t="shared" si="3"/>
        <v>2</v>
      </c>
      <c r="H42" s="8">
        <f t="shared" si="3"/>
        <v>0</v>
      </c>
      <c r="I42" s="8">
        <f t="shared" si="3"/>
        <v>1</v>
      </c>
      <c r="J42" s="8">
        <f t="shared" si="3"/>
        <v>0</v>
      </c>
      <c r="K42" s="8">
        <f t="shared" si="3"/>
        <v>0</v>
      </c>
      <c r="L42" s="8">
        <f t="shared" si="3"/>
        <v>0</v>
      </c>
      <c r="M42" s="8">
        <f t="shared" si="3"/>
        <v>0</v>
      </c>
      <c r="N42" s="8">
        <f t="shared" si="3"/>
        <v>0</v>
      </c>
      <c r="O42" s="8">
        <f t="shared" si="3"/>
        <v>0</v>
      </c>
      <c r="P42" s="8">
        <f t="shared" si="3"/>
        <v>0</v>
      </c>
      <c r="Q42" s="8">
        <f t="shared" si="3"/>
        <v>0</v>
      </c>
      <c r="R42" s="8">
        <f t="shared" si="3"/>
        <v>0</v>
      </c>
      <c r="S42" s="8">
        <f t="shared" si="3"/>
        <v>5</v>
      </c>
      <c r="T42" s="8">
        <f t="shared" si="3"/>
        <v>1</v>
      </c>
      <c r="U42" s="8">
        <f t="shared" si="3"/>
        <v>4</v>
      </c>
      <c r="W42" t="s">
        <v>163</v>
      </c>
      <c r="X42" t="s">
        <v>117</v>
      </c>
    </row>
    <row r="43" spans="1:24" x14ac:dyDescent="0.2">
      <c r="A43" s="7"/>
      <c r="B43" s="8"/>
      <c r="C43" s="5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4" x14ac:dyDescent="0.2">
      <c r="A44" s="7"/>
      <c r="B44" s="8"/>
      <c r="C44" s="5" t="s">
        <v>115</v>
      </c>
      <c r="D44" s="8">
        <f t="shared" ref="D44:U44" si="4">SUM(D39+D41)</f>
        <v>26</v>
      </c>
      <c r="E44" s="8">
        <f t="shared" si="4"/>
        <v>11</v>
      </c>
      <c r="F44" s="8">
        <f t="shared" si="4"/>
        <v>23</v>
      </c>
      <c r="G44" s="8">
        <f t="shared" si="4"/>
        <v>17</v>
      </c>
      <c r="H44" s="8">
        <f t="shared" si="4"/>
        <v>25</v>
      </c>
      <c r="I44" s="8">
        <f t="shared" si="4"/>
        <v>27</v>
      </c>
      <c r="J44" s="8">
        <f t="shared" si="4"/>
        <v>25</v>
      </c>
      <c r="K44" s="8">
        <f t="shared" si="4"/>
        <v>24</v>
      </c>
      <c r="L44" s="8">
        <f t="shared" si="4"/>
        <v>26</v>
      </c>
      <c r="M44" s="8">
        <f t="shared" si="4"/>
        <v>25</v>
      </c>
      <c r="N44" s="8">
        <f t="shared" si="4"/>
        <v>27</v>
      </c>
      <c r="O44" s="8">
        <f t="shared" si="4"/>
        <v>22</v>
      </c>
      <c r="P44" s="8">
        <f t="shared" si="4"/>
        <v>21</v>
      </c>
      <c r="Q44" s="8">
        <f t="shared" si="4"/>
        <v>25</v>
      </c>
      <c r="R44" s="8">
        <f t="shared" si="4"/>
        <v>23</v>
      </c>
      <c r="S44" s="8">
        <f t="shared" si="4"/>
        <v>15</v>
      </c>
      <c r="T44" s="8">
        <f t="shared" si="4"/>
        <v>23</v>
      </c>
      <c r="U44" s="8">
        <f t="shared" si="4"/>
        <v>18</v>
      </c>
    </row>
    <row r="45" spans="1:24" x14ac:dyDescent="0.2">
      <c r="A45" s="7"/>
      <c r="B45" s="8"/>
      <c r="C45" s="5" t="s">
        <v>116</v>
      </c>
      <c r="D45" s="8">
        <f t="shared" ref="D45:U45" si="5">SUM(D40:D40)</f>
        <v>2</v>
      </c>
      <c r="E45" s="8">
        <f t="shared" si="5"/>
        <v>17</v>
      </c>
      <c r="F45" s="8">
        <f t="shared" si="5"/>
        <v>5</v>
      </c>
      <c r="G45" s="8">
        <f t="shared" si="5"/>
        <v>10</v>
      </c>
      <c r="H45" s="8">
        <f t="shared" si="5"/>
        <v>4</v>
      </c>
      <c r="I45" s="8">
        <f t="shared" si="5"/>
        <v>1</v>
      </c>
      <c r="J45" s="8">
        <f t="shared" si="5"/>
        <v>4</v>
      </c>
      <c r="K45" s="8">
        <f t="shared" si="5"/>
        <v>5</v>
      </c>
      <c r="L45" s="8">
        <f t="shared" si="5"/>
        <v>3</v>
      </c>
      <c r="M45" s="8">
        <f t="shared" si="5"/>
        <v>4</v>
      </c>
      <c r="N45" s="8">
        <f t="shared" si="5"/>
        <v>2</v>
      </c>
      <c r="O45" s="8">
        <f t="shared" si="5"/>
        <v>7</v>
      </c>
      <c r="P45" s="8">
        <f t="shared" si="5"/>
        <v>8</v>
      </c>
      <c r="Q45" s="8">
        <f t="shared" si="5"/>
        <v>4</v>
      </c>
      <c r="R45" s="8">
        <f t="shared" si="5"/>
        <v>6</v>
      </c>
      <c r="S45" s="8">
        <f t="shared" si="5"/>
        <v>9</v>
      </c>
      <c r="T45" s="8">
        <f t="shared" si="5"/>
        <v>5</v>
      </c>
      <c r="U45" s="8">
        <f t="shared" si="5"/>
        <v>7</v>
      </c>
    </row>
    <row r="46" spans="1:24" x14ac:dyDescent="0.2">
      <c r="A46" s="7"/>
      <c r="B46" s="8"/>
      <c r="C46" s="5" t="s">
        <v>117</v>
      </c>
      <c r="D46" s="8">
        <f t="shared" ref="D46:U46" si="6">SUM(D42:D42)</f>
        <v>1</v>
      </c>
      <c r="E46" s="8">
        <f t="shared" si="6"/>
        <v>1</v>
      </c>
      <c r="F46" s="8">
        <f t="shared" si="6"/>
        <v>1</v>
      </c>
      <c r="G46" s="8">
        <f t="shared" si="6"/>
        <v>2</v>
      </c>
      <c r="H46" s="8">
        <f t="shared" si="6"/>
        <v>0</v>
      </c>
      <c r="I46" s="8">
        <f t="shared" si="6"/>
        <v>1</v>
      </c>
      <c r="J46" s="8">
        <f t="shared" si="6"/>
        <v>0</v>
      </c>
      <c r="K46" s="8">
        <f t="shared" si="6"/>
        <v>0</v>
      </c>
      <c r="L46" s="8">
        <f t="shared" si="6"/>
        <v>0</v>
      </c>
      <c r="M46" s="8">
        <f t="shared" si="6"/>
        <v>0</v>
      </c>
      <c r="N46" s="8">
        <f t="shared" si="6"/>
        <v>0</v>
      </c>
      <c r="O46" s="8">
        <f t="shared" si="6"/>
        <v>0</v>
      </c>
      <c r="P46" s="8">
        <f t="shared" si="6"/>
        <v>0</v>
      </c>
      <c r="Q46" s="8">
        <f t="shared" si="6"/>
        <v>0</v>
      </c>
      <c r="R46" s="8">
        <f t="shared" si="6"/>
        <v>0</v>
      </c>
      <c r="S46" s="8">
        <f t="shared" si="6"/>
        <v>5</v>
      </c>
      <c r="T46" s="8">
        <f t="shared" si="6"/>
        <v>1</v>
      </c>
      <c r="U46" s="8">
        <f t="shared" si="6"/>
        <v>4</v>
      </c>
    </row>
    <row r="47" spans="1:24" x14ac:dyDescent="0.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4" x14ac:dyDescent="0.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4:8" x14ac:dyDescent="0.2">
      <c r="D49" s="24" t="s">
        <v>133</v>
      </c>
      <c r="E49" s="2" t="s">
        <v>154</v>
      </c>
    </row>
    <row r="50" spans="4:8" x14ac:dyDescent="0.2">
      <c r="D50" s="24" t="s">
        <v>134</v>
      </c>
      <c r="E50" s="2" t="s">
        <v>155</v>
      </c>
    </row>
    <row r="51" spans="4:8" x14ac:dyDescent="0.2">
      <c r="D51" s="24" t="s">
        <v>135</v>
      </c>
      <c r="E51" s="2" t="s">
        <v>156</v>
      </c>
    </row>
    <row r="52" spans="4:8" x14ac:dyDescent="0.2">
      <c r="D52" s="24" t="s">
        <v>117</v>
      </c>
      <c r="E52" s="2" t="s">
        <v>136</v>
      </c>
    </row>
    <row r="53" spans="4:8" x14ac:dyDescent="0.2">
      <c r="D53" s="2"/>
    </row>
    <row r="54" spans="4:8" x14ac:dyDescent="0.2">
      <c r="D54" s="25" t="s">
        <v>115</v>
      </c>
      <c r="E54" s="2" t="s">
        <v>153</v>
      </c>
    </row>
    <row r="55" spans="4:8" x14ac:dyDescent="0.2">
      <c r="D55" s="25" t="s">
        <v>116</v>
      </c>
      <c r="E55" s="2" t="s">
        <v>134</v>
      </c>
      <c r="H55" s="2"/>
    </row>
    <row r="56" spans="4:8" x14ac:dyDescent="0.2">
      <c r="D56" s="2"/>
      <c r="E56" s="2"/>
      <c r="H56" s="2"/>
    </row>
    <row r="58" spans="4:8" x14ac:dyDescent="0.2">
      <c r="D58" s="16" t="s">
        <v>102</v>
      </c>
      <c r="E58" s="3" t="s">
        <v>103</v>
      </c>
      <c r="F58" s="2"/>
      <c r="G58" s="2"/>
    </row>
    <row r="59" spans="4:8" x14ac:dyDescent="0.2">
      <c r="D59" s="16" t="s">
        <v>101</v>
      </c>
      <c r="E59" s="3" t="s">
        <v>103</v>
      </c>
      <c r="F59" s="2"/>
      <c r="G59" s="2"/>
    </row>
    <row r="60" spans="4:8" x14ac:dyDescent="0.2">
      <c r="D60" s="16" t="s">
        <v>93</v>
      </c>
      <c r="E60" s="3" t="s">
        <v>111</v>
      </c>
    </row>
    <row r="61" spans="4:8" x14ac:dyDescent="0.2">
      <c r="D61" s="16" t="s">
        <v>94</v>
      </c>
      <c r="E61" s="3" t="s">
        <v>110</v>
      </c>
    </row>
    <row r="62" spans="4:8" x14ac:dyDescent="0.2">
      <c r="D62" s="16" t="s">
        <v>95</v>
      </c>
      <c r="E62" s="3" t="s">
        <v>104</v>
      </c>
    </row>
    <row r="63" spans="4:8" x14ac:dyDescent="0.2">
      <c r="D63" s="16" t="s">
        <v>96</v>
      </c>
      <c r="E63" s="3" t="s">
        <v>105</v>
      </c>
    </row>
    <row r="64" spans="4:8" x14ac:dyDescent="0.2">
      <c r="D64" s="16" t="s">
        <v>99</v>
      </c>
      <c r="E64" s="3" t="s">
        <v>106</v>
      </c>
    </row>
    <row r="65" spans="4:5" x14ac:dyDescent="0.2">
      <c r="D65" s="16" t="s">
        <v>100</v>
      </c>
      <c r="E65" s="3" t="s">
        <v>107</v>
      </c>
    </row>
    <row r="66" spans="4:5" x14ac:dyDescent="0.2">
      <c r="D66" s="16" t="s">
        <v>97</v>
      </c>
      <c r="E66" s="3" t="s">
        <v>108</v>
      </c>
    </row>
    <row r="67" spans="4:5" x14ac:dyDescent="0.2">
      <c r="D67" s="16" t="s">
        <v>98</v>
      </c>
      <c r="E67" s="3" t="s">
        <v>109</v>
      </c>
    </row>
    <row r="68" spans="4:5" x14ac:dyDescent="0.2">
      <c r="D68" s="16" t="s">
        <v>218</v>
      </c>
      <c r="E68" s="3" t="s">
        <v>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1AEE-6DB0-CD4B-8834-74941C808BE7}">
  <dimension ref="B2:AN70"/>
  <sheetViews>
    <sheetView topLeftCell="B3" workbookViewId="0">
      <selection activeCell="W44" sqref="W44"/>
    </sheetView>
  </sheetViews>
  <sheetFormatPr baseColWidth="10" defaultRowHeight="16" x14ac:dyDescent="0.2"/>
  <cols>
    <col min="1" max="1" width="0" hidden="1" customWidth="1"/>
    <col min="3" max="3" width="10.83203125" style="30"/>
    <col min="4" max="4" width="12" style="30" customWidth="1"/>
    <col min="7" max="7" width="18.83203125" customWidth="1"/>
    <col min="8" max="8" width="22.33203125" customWidth="1"/>
    <col min="9" max="22" width="10.83203125" style="30"/>
    <col min="24" max="24" width="26.33203125" customWidth="1"/>
    <col min="33" max="33" width="24.1640625" customWidth="1"/>
  </cols>
  <sheetData>
    <row r="2" spans="2:40" x14ac:dyDescent="0.2">
      <c r="I2" s="91" t="s">
        <v>241</v>
      </c>
      <c r="J2" s="91"/>
      <c r="K2" s="91"/>
      <c r="L2" s="91"/>
      <c r="M2" s="91"/>
      <c r="N2" s="91"/>
      <c r="O2" s="91"/>
      <c r="P2" s="91" t="s">
        <v>240</v>
      </c>
      <c r="Q2" s="91"/>
      <c r="R2" s="91"/>
      <c r="S2" s="91"/>
      <c r="T2" s="91"/>
      <c r="U2" s="91"/>
      <c r="V2" s="91"/>
    </row>
    <row r="3" spans="2:40" ht="34" x14ac:dyDescent="0.2">
      <c r="C3" s="27" t="s">
        <v>118</v>
      </c>
      <c r="D3" s="27" t="s">
        <v>119</v>
      </c>
      <c r="G3" t="s">
        <v>255</v>
      </c>
      <c r="H3" t="s">
        <v>253</v>
      </c>
      <c r="I3" s="30" t="s">
        <v>133</v>
      </c>
      <c r="J3" s="30" t="s">
        <v>242</v>
      </c>
      <c r="K3" s="30" t="s">
        <v>134</v>
      </c>
      <c r="L3" s="30" t="s">
        <v>258</v>
      </c>
      <c r="M3" s="30" t="s">
        <v>115</v>
      </c>
      <c r="N3" s="30" t="s">
        <v>116</v>
      </c>
      <c r="O3" s="30" t="s">
        <v>117</v>
      </c>
      <c r="P3" s="30" t="s">
        <v>133</v>
      </c>
      <c r="Q3" s="30" t="s">
        <v>135</v>
      </c>
      <c r="R3" s="30" t="s">
        <v>134</v>
      </c>
      <c r="S3" s="30" t="s">
        <v>117</v>
      </c>
      <c r="T3" s="30" t="s">
        <v>115</v>
      </c>
      <c r="U3" s="30" t="s">
        <v>116</v>
      </c>
      <c r="V3" s="30" t="s">
        <v>117</v>
      </c>
      <c r="Y3" s="91" t="s">
        <v>241</v>
      </c>
      <c r="Z3" s="91"/>
      <c r="AA3" s="91"/>
      <c r="AB3" s="91"/>
      <c r="AC3" s="91"/>
      <c r="AD3" s="91"/>
      <c r="AE3" s="91"/>
      <c r="AH3" s="91" t="s">
        <v>240</v>
      </c>
      <c r="AI3" s="91"/>
      <c r="AJ3" s="91"/>
      <c r="AK3" s="91"/>
      <c r="AL3" s="91"/>
      <c r="AM3" s="91"/>
      <c r="AN3" s="91"/>
    </row>
    <row r="4" spans="2:40" x14ac:dyDescent="0.2">
      <c r="B4" s="22" t="s">
        <v>115</v>
      </c>
      <c r="C4" s="31">
        <v>26</v>
      </c>
      <c r="D4" s="31">
        <v>11</v>
      </c>
      <c r="F4" t="s">
        <v>165</v>
      </c>
      <c r="G4" t="s">
        <v>254</v>
      </c>
      <c r="H4" t="s">
        <v>245</v>
      </c>
      <c r="I4" s="30">
        <v>12</v>
      </c>
      <c r="J4" s="30">
        <v>11</v>
      </c>
      <c r="K4" s="30">
        <v>5</v>
      </c>
      <c r="L4" s="30">
        <v>1</v>
      </c>
      <c r="M4" s="30">
        <v>23</v>
      </c>
      <c r="N4" s="30">
        <v>5</v>
      </c>
      <c r="O4" s="30">
        <v>1</v>
      </c>
      <c r="P4" s="30">
        <v>12</v>
      </c>
      <c r="Q4" s="30">
        <v>15</v>
      </c>
      <c r="R4" s="30">
        <v>2</v>
      </c>
      <c r="S4" s="30">
        <v>0</v>
      </c>
      <c r="T4" s="30">
        <v>27</v>
      </c>
      <c r="U4" s="30">
        <v>2</v>
      </c>
      <c r="V4" s="30">
        <v>0</v>
      </c>
      <c r="X4" t="s">
        <v>253</v>
      </c>
      <c r="Y4" s="79" t="s">
        <v>133</v>
      </c>
      <c r="Z4" s="79" t="s">
        <v>242</v>
      </c>
      <c r="AA4" s="79" t="s">
        <v>134</v>
      </c>
      <c r="AB4" s="79" t="s">
        <v>258</v>
      </c>
      <c r="AC4" s="79" t="s">
        <v>115</v>
      </c>
      <c r="AD4" s="79" t="s">
        <v>116</v>
      </c>
      <c r="AE4" s="79" t="s">
        <v>117</v>
      </c>
      <c r="AG4" t="s">
        <v>253</v>
      </c>
      <c r="AH4" s="79" t="s">
        <v>133</v>
      </c>
      <c r="AI4" s="79" t="s">
        <v>135</v>
      </c>
      <c r="AJ4" s="79" t="s">
        <v>134</v>
      </c>
      <c r="AK4" s="79" t="s">
        <v>117</v>
      </c>
      <c r="AL4" s="79" t="s">
        <v>115</v>
      </c>
      <c r="AM4" s="79" t="s">
        <v>116</v>
      </c>
      <c r="AN4" s="79" t="s">
        <v>117</v>
      </c>
    </row>
    <row r="5" spans="2:40" x14ac:dyDescent="0.2">
      <c r="B5" s="22" t="s">
        <v>116</v>
      </c>
      <c r="C5" s="31">
        <v>2</v>
      </c>
      <c r="D5" s="31">
        <v>17</v>
      </c>
      <c r="G5" t="s">
        <v>254</v>
      </c>
      <c r="H5" t="s">
        <v>246</v>
      </c>
      <c r="I5" s="30">
        <v>13</v>
      </c>
      <c r="J5" s="30">
        <v>4</v>
      </c>
      <c r="K5" s="30">
        <v>10</v>
      </c>
      <c r="L5" s="30">
        <v>2</v>
      </c>
      <c r="M5" s="30">
        <v>17</v>
      </c>
      <c r="N5" s="30">
        <v>10</v>
      </c>
      <c r="O5" s="30">
        <v>2</v>
      </c>
      <c r="P5" s="30">
        <v>9</v>
      </c>
      <c r="Q5" s="30">
        <v>12</v>
      </c>
      <c r="R5" s="30">
        <v>8</v>
      </c>
      <c r="S5" s="30">
        <v>0</v>
      </c>
      <c r="T5" s="30">
        <v>21</v>
      </c>
      <c r="U5" s="30">
        <v>8</v>
      </c>
      <c r="V5" s="30">
        <v>0</v>
      </c>
      <c r="X5" t="s">
        <v>245</v>
      </c>
      <c r="Y5" s="79">
        <v>12</v>
      </c>
      <c r="Z5" s="79">
        <v>11</v>
      </c>
      <c r="AA5" s="79">
        <v>5</v>
      </c>
      <c r="AB5" s="79">
        <v>1</v>
      </c>
      <c r="AC5" s="79">
        <v>23</v>
      </c>
      <c r="AD5" s="79">
        <v>5</v>
      </c>
      <c r="AE5" s="79">
        <v>1</v>
      </c>
      <c r="AG5" t="s">
        <v>245</v>
      </c>
      <c r="AH5" s="79">
        <v>12</v>
      </c>
      <c r="AI5" s="79">
        <v>15</v>
      </c>
      <c r="AJ5" s="79">
        <v>2</v>
      </c>
      <c r="AK5" s="79">
        <v>0</v>
      </c>
      <c r="AL5" s="79">
        <v>27</v>
      </c>
      <c r="AM5" s="79">
        <v>2</v>
      </c>
      <c r="AN5" s="79">
        <v>0</v>
      </c>
    </row>
    <row r="6" spans="2:40" x14ac:dyDescent="0.2">
      <c r="B6" s="22" t="s">
        <v>117</v>
      </c>
      <c r="C6" s="31">
        <v>1</v>
      </c>
      <c r="D6" s="31">
        <v>1</v>
      </c>
      <c r="G6" t="s">
        <v>254</v>
      </c>
      <c r="H6" t="s">
        <v>247</v>
      </c>
      <c r="I6" s="30">
        <v>15</v>
      </c>
      <c r="J6" s="30">
        <v>10</v>
      </c>
      <c r="K6" s="30">
        <v>4</v>
      </c>
      <c r="L6" s="30">
        <v>0</v>
      </c>
      <c r="M6" s="30">
        <v>25</v>
      </c>
      <c r="N6" s="30">
        <v>4</v>
      </c>
      <c r="O6" s="30">
        <v>0</v>
      </c>
      <c r="P6" s="30">
        <v>11</v>
      </c>
      <c r="Q6" s="30">
        <v>12</v>
      </c>
      <c r="R6" s="30">
        <v>6</v>
      </c>
      <c r="S6" s="30">
        <v>0</v>
      </c>
      <c r="T6" s="30">
        <v>23</v>
      </c>
      <c r="U6" s="30">
        <v>6</v>
      </c>
      <c r="V6" s="30">
        <v>0</v>
      </c>
      <c r="X6" t="s">
        <v>246</v>
      </c>
      <c r="Y6" s="79">
        <v>13</v>
      </c>
      <c r="Z6" s="79">
        <v>4</v>
      </c>
      <c r="AA6" s="79">
        <v>10</v>
      </c>
      <c r="AB6" s="79">
        <v>2</v>
      </c>
      <c r="AC6" s="79">
        <v>17</v>
      </c>
      <c r="AD6" s="79">
        <v>10</v>
      </c>
      <c r="AE6" s="79">
        <v>2</v>
      </c>
      <c r="AG6" t="s">
        <v>246</v>
      </c>
      <c r="AH6" s="79">
        <v>9</v>
      </c>
      <c r="AI6" s="79">
        <v>12</v>
      </c>
      <c r="AJ6" s="79">
        <v>8</v>
      </c>
      <c r="AK6" s="79">
        <v>0</v>
      </c>
      <c r="AL6" s="79">
        <v>21</v>
      </c>
      <c r="AM6" s="79">
        <v>8</v>
      </c>
      <c r="AN6" s="79">
        <v>0</v>
      </c>
    </row>
    <row r="7" spans="2:40" x14ac:dyDescent="0.2">
      <c r="G7" t="s">
        <v>254</v>
      </c>
      <c r="H7" t="s">
        <v>249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7</v>
      </c>
      <c r="Q7" s="30">
        <v>15</v>
      </c>
      <c r="R7" s="30">
        <v>7</v>
      </c>
      <c r="S7" s="30">
        <v>0</v>
      </c>
      <c r="T7" s="30">
        <v>22</v>
      </c>
      <c r="U7" s="30">
        <v>7</v>
      </c>
      <c r="V7" s="30">
        <v>0</v>
      </c>
      <c r="X7" t="s">
        <v>247</v>
      </c>
      <c r="Y7" s="79">
        <v>15</v>
      </c>
      <c r="Z7" s="79">
        <v>10</v>
      </c>
      <c r="AA7" s="79">
        <v>4</v>
      </c>
      <c r="AB7" s="79">
        <v>0</v>
      </c>
      <c r="AC7" s="79">
        <v>25</v>
      </c>
      <c r="AD7" s="79">
        <v>4</v>
      </c>
      <c r="AE7" s="79">
        <v>0</v>
      </c>
      <c r="AG7" t="s">
        <v>247</v>
      </c>
      <c r="AH7" s="79">
        <v>11</v>
      </c>
      <c r="AI7" s="79">
        <v>12</v>
      </c>
      <c r="AJ7" s="79">
        <v>6</v>
      </c>
      <c r="AK7" s="79">
        <v>0</v>
      </c>
      <c r="AL7" s="79">
        <v>23</v>
      </c>
      <c r="AM7" s="79">
        <v>6</v>
      </c>
      <c r="AN7" s="79">
        <v>0</v>
      </c>
    </row>
    <row r="8" spans="2:40" x14ac:dyDescent="0.2">
      <c r="B8" s="22" t="s">
        <v>115</v>
      </c>
      <c r="C8" s="31">
        <v>23</v>
      </c>
      <c r="D8" s="31">
        <v>27</v>
      </c>
      <c r="F8" s="34" t="s">
        <v>164</v>
      </c>
      <c r="G8" t="s">
        <v>256</v>
      </c>
      <c r="H8" t="s">
        <v>251</v>
      </c>
      <c r="I8" s="30">
        <v>19</v>
      </c>
      <c r="J8" s="30">
        <v>7</v>
      </c>
      <c r="K8" s="30">
        <v>3</v>
      </c>
      <c r="L8" s="30">
        <v>0</v>
      </c>
      <c r="M8" s="30">
        <v>26</v>
      </c>
      <c r="N8" s="30">
        <v>3</v>
      </c>
      <c r="O8" s="30">
        <v>0</v>
      </c>
      <c r="P8" s="30">
        <v>6</v>
      </c>
      <c r="Q8" s="30">
        <v>9</v>
      </c>
      <c r="R8" s="30">
        <v>9</v>
      </c>
      <c r="S8" s="30">
        <v>5</v>
      </c>
      <c r="T8" s="30">
        <v>15</v>
      </c>
      <c r="U8" s="30">
        <v>9</v>
      </c>
      <c r="V8" s="30">
        <v>5</v>
      </c>
      <c r="X8" t="s">
        <v>251</v>
      </c>
      <c r="Y8" s="79">
        <v>19</v>
      </c>
      <c r="Z8" s="79">
        <v>7</v>
      </c>
      <c r="AA8" s="79">
        <v>3</v>
      </c>
      <c r="AB8" s="79">
        <v>0</v>
      </c>
      <c r="AC8" s="79">
        <v>26</v>
      </c>
      <c r="AD8" s="79">
        <v>3</v>
      </c>
      <c r="AE8" s="79">
        <v>0</v>
      </c>
      <c r="AG8" t="s">
        <v>249</v>
      </c>
      <c r="AH8" s="79">
        <v>7</v>
      </c>
      <c r="AI8" s="79">
        <v>15</v>
      </c>
      <c r="AJ8" s="79">
        <v>7</v>
      </c>
      <c r="AK8" s="79">
        <v>0</v>
      </c>
      <c r="AL8" s="79">
        <v>22</v>
      </c>
      <c r="AM8" s="79">
        <v>7</v>
      </c>
      <c r="AN8" s="79">
        <v>0</v>
      </c>
    </row>
    <row r="9" spans="2:40" x14ac:dyDescent="0.2">
      <c r="B9" s="22" t="s">
        <v>116</v>
      </c>
      <c r="C9" s="31">
        <v>5</v>
      </c>
      <c r="D9" s="31">
        <v>2</v>
      </c>
      <c r="G9" t="s">
        <v>256</v>
      </c>
      <c r="H9" t="s">
        <v>248</v>
      </c>
      <c r="I9" s="30">
        <v>18</v>
      </c>
      <c r="J9" s="30">
        <v>9</v>
      </c>
      <c r="K9" s="30">
        <v>1</v>
      </c>
      <c r="L9" s="30">
        <v>1</v>
      </c>
      <c r="M9" s="30">
        <v>27</v>
      </c>
      <c r="N9" s="30">
        <v>1</v>
      </c>
      <c r="O9" s="30">
        <v>1</v>
      </c>
      <c r="P9" s="30">
        <v>13</v>
      </c>
      <c r="Q9" s="30">
        <v>10</v>
      </c>
      <c r="R9" s="30">
        <v>5</v>
      </c>
      <c r="S9" s="30">
        <v>1</v>
      </c>
      <c r="T9" s="30">
        <v>23</v>
      </c>
      <c r="U9" s="30">
        <v>5</v>
      </c>
      <c r="V9" s="30">
        <v>1</v>
      </c>
      <c r="X9" t="s">
        <v>248</v>
      </c>
      <c r="Y9" s="79">
        <v>18</v>
      </c>
      <c r="Z9" s="79">
        <v>9</v>
      </c>
      <c r="AA9" s="79">
        <v>1</v>
      </c>
      <c r="AB9" s="79">
        <v>1</v>
      </c>
      <c r="AC9" s="79">
        <v>27</v>
      </c>
      <c r="AD9" s="79">
        <v>1</v>
      </c>
      <c r="AE9" s="79">
        <v>1</v>
      </c>
      <c r="AG9" t="s">
        <v>251</v>
      </c>
      <c r="AH9" s="79">
        <v>6</v>
      </c>
      <c r="AI9" s="79">
        <v>9</v>
      </c>
      <c r="AJ9" s="79">
        <v>9</v>
      </c>
      <c r="AK9" s="79">
        <v>5</v>
      </c>
      <c r="AL9" s="79">
        <v>15</v>
      </c>
      <c r="AM9" s="79">
        <v>9</v>
      </c>
      <c r="AN9" s="79">
        <v>5</v>
      </c>
    </row>
    <row r="10" spans="2:40" x14ac:dyDescent="0.2">
      <c r="B10" s="22" t="s">
        <v>117</v>
      </c>
      <c r="C10" s="31">
        <v>1</v>
      </c>
      <c r="D10" s="31">
        <v>0</v>
      </c>
      <c r="G10" t="s">
        <v>256</v>
      </c>
      <c r="H10" t="s">
        <v>252</v>
      </c>
      <c r="I10" s="30">
        <v>5</v>
      </c>
      <c r="J10" s="30">
        <v>20</v>
      </c>
      <c r="K10" s="30">
        <v>4</v>
      </c>
      <c r="L10" s="30">
        <v>0</v>
      </c>
      <c r="M10" s="30">
        <v>25</v>
      </c>
      <c r="N10" s="30">
        <v>4</v>
      </c>
      <c r="O10" s="30">
        <v>0</v>
      </c>
      <c r="P10" s="30">
        <v>12</v>
      </c>
      <c r="Q10" s="30">
        <v>6</v>
      </c>
      <c r="R10" s="30">
        <v>7</v>
      </c>
      <c r="S10" s="30">
        <v>4</v>
      </c>
      <c r="T10" s="30">
        <v>18</v>
      </c>
      <c r="U10" s="30">
        <v>7</v>
      </c>
      <c r="V10" s="30">
        <v>4</v>
      </c>
      <c r="X10" t="s">
        <v>252</v>
      </c>
      <c r="Y10" s="79">
        <v>5</v>
      </c>
      <c r="Z10" s="79">
        <v>20</v>
      </c>
      <c r="AA10" s="79">
        <v>4</v>
      </c>
      <c r="AB10" s="79">
        <v>0</v>
      </c>
      <c r="AC10" s="79">
        <v>25</v>
      </c>
      <c r="AD10" s="79">
        <v>4</v>
      </c>
      <c r="AE10" s="79">
        <v>0</v>
      </c>
      <c r="AG10" t="s">
        <v>248</v>
      </c>
      <c r="AH10" s="79">
        <v>13</v>
      </c>
      <c r="AI10" s="79">
        <v>10</v>
      </c>
      <c r="AJ10" s="79">
        <v>5</v>
      </c>
      <c r="AK10" s="79">
        <v>1</v>
      </c>
      <c r="AL10" s="79">
        <v>23</v>
      </c>
      <c r="AM10" s="79">
        <v>5</v>
      </c>
      <c r="AN10" s="79">
        <v>1</v>
      </c>
    </row>
    <row r="11" spans="2:40" x14ac:dyDescent="0.2">
      <c r="G11" t="s">
        <v>257</v>
      </c>
      <c r="H11" t="s">
        <v>243</v>
      </c>
      <c r="I11" s="30">
        <v>26</v>
      </c>
      <c r="J11" s="30">
        <v>0</v>
      </c>
      <c r="K11" s="30">
        <v>2</v>
      </c>
      <c r="L11" s="30">
        <v>1</v>
      </c>
      <c r="M11" s="30">
        <v>26</v>
      </c>
      <c r="N11" s="30">
        <v>2</v>
      </c>
      <c r="O11" s="30">
        <v>1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X11" t="s">
        <v>243</v>
      </c>
      <c r="Y11" s="79">
        <v>26</v>
      </c>
      <c r="Z11" s="79">
        <v>0</v>
      </c>
      <c r="AA11" s="79">
        <v>2</v>
      </c>
      <c r="AB11" s="79">
        <v>1</v>
      </c>
      <c r="AC11" s="79">
        <v>26</v>
      </c>
      <c r="AD11" s="79">
        <v>2</v>
      </c>
      <c r="AE11" s="79">
        <v>1</v>
      </c>
      <c r="AG11" t="s">
        <v>252</v>
      </c>
      <c r="AH11" s="79">
        <v>12</v>
      </c>
      <c r="AI11" s="79">
        <v>6</v>
      </c>
      <c r="AJ11" s="79">
        <v>7</v>
      </c>
      <c r="AK11" s="79">
        <v>4</v>
      </c>
      <c r="AL11" s="79">
        <v>18</v>
      </c>
      <c r="AM11" s="79">
        <v>7</v>
      </c>
      <c r="AN11" s="79">
        <v>4</v>
      </c>
    </row>
    <row r="12" spans="2:40" ht="32" x14ac:dyDescent="0.2">
      <c r="B12" s="1"/>
      <c r="C12" s="28" t="s">
        <v>120</v>
      </c>
      <c r="D12" s="28" t="s">
        <v>127</v>
      </c>
      <c r="G12" t="s">
        <v>257</v>
      </c>
      <c r="H12" t="s">
        <v>244</v>
      </c>
      <c r="I12" s="30">
        <v>11</v>
      </c>
      <c r="J12" s="30">
        <v>0</v>
      </c>
      <c r="K12" s="30">
        <v>17</v>
      </c>
      <c r="L12" s="30">
        <v>1</v>
      </c>
      <c r="M12" s="30">
        <v>11</v>
      </c>
      <c r="N12" s="30">
        <v>17</v>
      </c>
      <c r="O12" s="30">
        <v>1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X12" t="s">
        <v>244</v>
      </c>
      <c r="Y12" s="79">
        <v>11</v>
      </c>
      <c r="Z12" s="79">
        <v>0</v>
      </c>
      <c r="AA12" s="79">
        <v>17</v>
      </c>
      <c r="AB12" s="79">
        <v>1</v>
      </c>
      <c r="AC12" s="79">
        <v>11</v>
      </c>
      <c r="AD12" s="79">
        <v>17</v>
      </c>
      <c r="AE12" s="79">
        <v>1</v>
      </c>
      <c r="AG12" t="s">
        <v>259</v>
      </c>
      <c r="AH12" s="80">
        <v>9</v>
      </c>
      <c r="AI12" s="80">
        <v>4</v>
      </c>
      <c r="AJ12" s="80">
        <v>16</v>
      </c>
      <c r="AK12" s="80">
        <v>0</v>
      </c>
      <c r="AL12" s="80">
        <v>25</v>
      </c>
      <c r="AM12" s="80">
        <v>4</v>
      </c>
      <c r="AN12" s="80">
        <v>0</v>
      </c>
    </row>
    <row r="13" spans="2:40" x14ac:dyDescent="0.2">
      <c r="B13" s="22" t="s">
        <v>115</v>
      </c>
      <c r="C13" s="31">
        <v>17</v>
      </c>
      <c r="D13" s="31">
        <v>21</v>
      </c>
      <c r="F13" s="34" t="s">
        <v>164</v>
      </c>
      <c r="AH13" s="79"/>
      <c r="AI13" s="79"/>
      <c r="AJ13" s="79"/>
      <c r="AK13" s="79"/>
      <c r="AL13" s="79"/>
      <c r="AM13" s="79"/>
      <c r="AN13" s="79"/>
    </row>
    <row r="14" spans="2:40" x14ac:dyDescent="0.2">
      <c r="B14" s="22" t="s">
        <v>116</v>
      </c>
      <c r="C14" s="31">
        <v>10</v>
      </c>
      <c r="D14" s="31">
        <v>8</v>
      </c>
    </row>
    <row r="15" spans="2:40" x14ac:dyDescent="0.2">
      <c r="B15" s="22" t="s">
        <v>117</v>
      </c>
      <c r="C15" s="31">
        <v>2</v>
      </c>
      <c r="D15" s="31">
        <v>0</v>
      </c>
    </row>
    <row r="16" spans="2:40" x14ac:dyDescent="0.2">
      <c r="B16" s="20"/>
      <c r="C16" s="29"/>
      <c r="D16" s="29"/>
    </row>
    <row r="17" spans="2:6" ht="32" x14ac:dyDescent="0.2">
      <c r="B17" s="1"/>
      <c r="C17" s="28" t="s">
        <v>121</v>
      </c>
      <c r="D17" s="28" t="s">
        <v>128</v>
      </c>
    </row>
    <row r="18" spans="2:6" x14ac:dyDescent="0.2">
      <c r="B18" s="22" t="s">
        <v>115</v>
      </c>
      <c r="C18" s="31">
        <v>25</v>
      </c>
      <c r="D18" s="31">
        <v>23</v>
      </c>
      <c r="F18" s="34" t="s">
        <v>164</v>
      </c>
    </row>
    <row r="19" spans="2:6" x14ac:dyDescent="0.2">
      <c r="B19" s="22" t="s">
        <v>116</v>
      </c>
      <c r="C19" s="31">
        <v>4</v>
      </c>
      <c r="D19" s="31">
        <v>6</v>
      </c>
    </row>
    <row r="20" spans="2:6" x14ac:dyDescent="0.2">
      <c r="B20" s="22" t="s">
        <v>117</v>
      </c>
      <c r="C20" s="31">
        <v>0</v>
      </c>
      <c r="D20" s="31">
        <v>0</v>
      </c>
    </row>
    <row r="22" spans="2:6" ht="32" x14ac:dyDescent="0.2">
      <c r="B22" s="1"/>
      <c r="C22" s="28" t="s">
        <v>129</v>
      </c>
      <c r="D22" s="28" t="s">
        <v>130</v>
      </c>
    </row>
    <row r="23" spans="2:6" x14ac:dyDescent="0.2">
      <c r="B23" s="22" t="s">
        <v>115</v>
      </c>
      <c r="C23" s="31">
        <v>27</v>
      </c>
      <c r="D23" s="31">
        <v>23</v>
      </c>
      <c r="F23" s="34" t="s">
        <v>164</v>
      </c>
    </row>
    <row r="24" spans="2:6" x14ac:dyDescent="0.2">
      <c r="B24" s="22" t="s">
        <v>116</v>
      </c>
      <c r="C24" s="31">
        <v>1</v>
      </c>
      <c r="D24" s="31">
        <v>5</v>
      </c>
    </row>
    <row r="25" spans="2:6" x14ac:dyDescent="0.2">
      <c r="B25" s="22" t="s">
        <v>117</v>
      </c>
      <c r="C25" s="31">
        <v>1</v>
      </c>
      <c r="D25" s="31">
        <v>1</v>
      </c>
    </row>
    <row r="26" spans="2:6" x14ac:dyDescent="0.2">
      <c r="B26" s="20"/>
      <c r="C26" s="29"/>
      <c r="D26" s="29"/>
    </row>
    <row r="27" spans="2:6" ht="48" x14ac:dyDescent="0.2">
      <c r="B27" s="20"/>
      <c r="C27" s="44" t="s">
        <v>219</v>
      </c>
      <c r="D27" s="44" t="s">
        <v>220</v>
      </c>
    </row>
    <row r="28" spans="2:6" x14ac:dyDescent="0.2">
      <c r="B28" s="22" t="s">
        <v>115</v>
      </c>
      <c r="C28" s="31">
        <v>25</v>
      </c>
      <c r="D28" s="31">
        <v>24</v>
      </c>
      <c r="F28" s="34" t="s">
        <v>164</v>
      </c>
    </row>
    <row r="29" spans="2:6" x14ac:dyDescent="0.2">
      <c r="B29" s="22" t="s">
        <v>116</v>
      </c>
      <c r="C29" s="31">
        <v>4</v>
      </c>
      <c r="D29" s="31">
        <v>5</v>
      </c>
    </row>
    <row r="30" spans="2:6" x14ac:dyDescent="0.2">
      <c r="B30" s="22" t="s">
        <v>117</v>
      </c>
      <c r="C30" s="31">
        <v>0</v>
      </c>
      <c r="D30" s="31">
        <v>0</v>
      </c>
    </row>
    <row r="32" spans="2:6" ht="32" x14ac:dyDescent="0.2">
      <c r="B32" s="1"/>
      <c r="C32" s="28" t="s">
        <v>122</v>
      </c>
      <c r="D32" s="28" t="s">
        <v>131</v>
      </c>
    </row>
    <row r="33" spans="2:6" x14ac:dyDescent="0.2">
      <c r="B33" s="22" t="s">
        <v>115</v>
      </c>
      <c r="C33" s="31" t="s">
        <v>114</v>
      </c>
      <c r="D33" s="31">
        <v>22</v>
      </c>
      <c r="F33" t="s">
        <v>166</v>
      </c>
    </row>
    <row r="34" spans="2:6" x14ac:dyDescent="0.2">
      <c r="B34" s="22" t="s">
        <v>116</v>
      </c>
      <c r="C34" s="31" t="s">
        <v>114</v>
      </c>
      <c r="D34" s="31">
        <v>7</v>
      </c>
    </row>
    <row r="35" spans="2:6" x14ac:dyDescent="0.2">
      <c r="B35" s="22" t="s">
        <v>117</v>
      </c>
      <c r="C35" s="31" t="s">
        <v>114</v>
      </c>
      <c r="D35" s="31">
        <v>0</v>
      </c>
    </row>
    <row r="38" spans="2:6" ht="32" x14ac:dyDescent="0.2">
      <c r="B38" s="1"/>
      <c r="C38" s="28" t="s">
        <v>123</v>
      </c>
      <c r="D38" s="28" t="s">
        <v>132</v>
      </c>
    </row>
    <row r="39" spans="2:6" x14ac:dyDescent="0.2">
      <c r="B39" s="22" t="s">
        <v>115</v>
      </c>
      <c r="C39" s="31" t="s">
        <v>114</v>
      </c>
      <c r="D39" s="31">
        <v>25</v>
      </c>
      <c r="F39" t="s">
        <v>166</v>
      </c>
    </row>
    <row r="40" spans="2:6" x14ac:dyDescent="0.2">
      <c r="B40" s="22" t="s">
        <v>116</v>
      </c>
      <c r="C40" s="31" t="s">
        <v>114</v>
      </c>
      <c r="D40" s="31">
        <v>4</v>
      </c>
    </row>
    <row r="41" spans="2:6" x14ac:dyDescent="0.2">
      <c r="B41" s="22" t="s">
        <v>117</v>
      </c>
      <c r="C41" s="31" t="s">
        <v>114</v>
      </c>
      <c r="D41" s="31">
        <v>0</v>
      </c>
    </row>
    <row r="44" spans="2:6" ht="32" x14ac:dyDescent="0.2">
      <c r="B44" s="1"/>
      <c r="C44" s="28" t="s">
        <v>124</v>
      </c>
      <c r="D44" s="28" t="s">
        <v>137</v>
      </c>
    </row>
    <row r="45" spans="2:6" x14ac:dyDescent="0.2">
      <c r="B45" s="22" t="s">
        <v>115</v>
      </c>
      <c r="C45" s="31">
        <v>26</v>
      </c>
      <c r="D45" s="31">
        <v>15</v>
      </c>
      <c r="F45" s="34" t="s">
        <v>164</v>
      </c>
    </row>
    <row r="46" spans="2:6" x14ac:dyDescent="0.2">
      <c r="B46" s="22" t="s">
        <v>116</v>
      </c>
      <c r="C46" s="31">
        <v>3</v>
      </c>
      <c r="D46" s="31">
        <v>9</v>
      </c>
    </row>
    <row r="47" spans="2:6" x14ac:dyDescent="0.2">
      <c r="B47" s="22" t="s">
        <v>117</v>
      </c>
      <c r="C47" s="31">
        <v>0</v>
      </c>
      <c r="D47" s="31">
        <v>5</v>
      </c>
    </row>
    <row r="50" spans="2:6" ht="32" x14ac:dyDescent="0.2">
      <c r="B50" s="1"/>
      <c r="C50" s="28" t="s">
        <v>138</v>
      </c>
      <c r="D50" s="28" t="s">
        <v>139</v>
      </c>
    </row>
    <row r="51" spans="2:6" x14ac:dyDescent="0.2">
      <c r="B51" s="22" t="s">
        <v>115</v>
      </c>
      <c r="C51" s="31">
        <v>25</v>
      </c>
      <c r="D51" s="31">
        <v>18</v>
      </c>
      <c r="F51" s="34" t="s">
        <v>164</v>
      </c>
    </row>
    <row r="52" spans="2:6" x14ac:dyDescent="0.2">
      <c r="B52" s="22" t="s">
        <v>116</v>
      </c>
      <c r="C52" s="31">
        <v>4</v>
      </c>
      <c r="D52" s="31">
        <v>7</v>
      </c>
    </row>
    <row r="53" spans="2:6" x14ac:dyDescent="0.2">
      <c r="B53" s="22" t="s">
        <v>117</v>
      </c>
      <c r="C53" s="31">
        <v>0</v>
      </c>
      <c r="D53" s="31">
        <v>4</v>
      </c>
    </row>
    <row r="56" spans="2:6" x14ac:dyDescent="0.2">
      <c r="B56" t="s">
        <v>140</v>
      </c>
    </row>
    <row r="58" spans="2:6" x14ac:dyDescent="0.2">
      <c r="B58" t="s">
        <v>145</v>
      </c>
    </row>
    <row r="59" spans="2:6" x14ac:dyDescent="0.2">
      <c r="B59" t="s">
        <v>150</v>
      </c>
    </row>
    <row r="60" spans="2:6" x14ac:dyDescent="0.2">
      <c r="B60" t="s">
        <v>151</v>
      </c>
    </row>
    <row r="61" spans="2:6" x14ac:dyDescent="0.2">
      <c r="B61" t="s">
        <v>167</v>
      </c>
    </row>
    <row r="62" spans="2:6" x14ac:dyDescent="0.2">
      <c r="B62" t="s">
        <v>146</v>
      </c>
    </row>
    <row r="63" spans="2:6" x14ac:dyDescent="0.2">
      <c r="B63" t="s">
        <v>147</v>
      </c>
    </row>
    <row r="64" spans="2:6" x14ac:dyDescent="0.2">
      <c r="B64" t="s">
        <v>152</v>
      </c>
    </row>
    <row r="66" spans="2:2" x14ac:dyDescent="0.2">
      <c r="B66" t="s">
        <v>144</v>
      </c>
    </row>
    <row r="67" spans="2:2" x14ac:dyDescent="0.2">
      <c r="B67" t="s">
        <v>149</v>
      </c>
    </row>
    <row r="68" spans="2:2" x14ac:dyDescent="0.2">
      <c r="B68" t="s">
        <v>142</v>
      </c>
    </row>
    <row r="69" spans="2:2" x14ac:dyDescent="0.2">
      <c r="B69" t="s">
        <v>143</v>
      </c>
    </row>
    <row r="70" spans="2:2" x14ac:dyDescent="0.2">
      <c r="B70" t="s">
        <v>194</v>
      </c>
    </row>
  </sheetData>
  <mergeCells count="4">
    <mergeCell ref="I2:O2"/>
    <mergeCell ref="P2:V2"/>
    <mergeCell ref="Y3:AE3"/>
    <mergeCell ref="AH3:AN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C2DF-ACED-FA43-BE4E-F309EFC3F650}">
  <dimension ref="B2:Q48"/>
  <sheetViews>
    <sheetView workbookViewId="0">
      <selection activeCell="N37" sqref="N37"/>
    </sheetView>
  </sheetViews>
  <sheetFormatPr baseColWidth="10" defaultRowHeight="16" x14ac:dyDescent="0.2"/>
  <cols>
    <col min="1" max="1" width="4" customWidth="1"/>
    <col min="2" max="2" width="9.33203125" style="2" customWidth="1"/>
    <col min="3" max="3" width="17.1640625" style="2" customWidth="1"/>
    <col min="4" max="4" width="10.83203125" style="1"/>
    <col min="5" max="5" width="17.83203125" style="1" hidden="1" customWidth="1"/>
    <col min="6" max="6" width="17.83203125" style="1" customWidth="1"/>
    <col min="7" max="7" width="10.83203125" style="1"/>
    <col min="8" max="8" width="28.5" style="5" customWidth="1"/>
    <col min="9" max="9" width="10.83203125" style="5"/>
    <col min="10" max="10" width="21.83203125" style="5" customWidth="1"/>
    <col min="11" max="13" width="10.83203125" style="5"/>
    <col min="14" max="14" width="22.5" style="5" customWidth="1"/>
    <col min="15" max="15" width="10.83203125" style="5"/>
    <col min="16" max="16" width="10.83203125" style="7"/>
  </cols>
  <sheetData>
    <row r="2" spans="2:16" x14ac:dyDescent="0.2">
      <c r="B2" s="2" t="s">
        <v>19</v>
      </c>
      <c r="C2" s="2" t="s">
        <v>0</v>
      </c>
      <c r="D2" s="15" t="s">
        <v>23</v>
      </c>
      <c r="E2" s="5" t="s">
        <v>86</v>
      </c>
      <c r="F2" s="32" t="s">
        <v>87</v>
      </c>
      <c r="G2" s="15" t="s">
        <v>39</v>
      </c>
      <c r="H2" s="32" t="s">
        <v>40</v>
      </c>
      <c r="I2" s="32" t="s">
        <v>42</v>
      </c>
      <c r="J2" s="32" t="s">
        <v>41</v>
      </c>
      <c r="K2" s="32" t="s">
        <v>24</v>
      </c>
      <c r="L2" s="32" t="s">
        <v>25</v>
      </c>
      <c r="M2" s="32" t="s">
        <v>26</v>
      </c>
      <c r="N2" s="32" t="s">
        <v>27</v>
      </c>
      <c r="O2" s="32" t="s">
        <v>28</v>
      </c>
      <c r="P2" s="33"/>
    </row>
    <row r="3" spans="2:16" x14ac:dyDescent="0.2">
      <c r="B3" s="2">
        <v>1</v>
      </c>
      <c r="C3" s="4" t="s">
        <v>48</v>
      </c>
      <c r="D3" s="1">
        <v>2</v>
      </c>
      <c r="E3" s="5">
        <v>4</v>
      </c>
      <c r="F3" s="5">
        <v>4</v>
      </c>
      <c r="G3" s="1">
        <v>2</v>
      </c>
      <c r="H3" s="1">
        <v>3</v>
      </c>
      <c r="I3" s="5">
        <v>1</v>
      </c>
      <c r="J3" s="1">
        <v>2</v>
      </c>
      <c r="K3" s="5">
        <v>1</v>
      </c>
      <c r="L3" s="5">
        <v>1</v>
      </c>
      <c r="M3" s="5">
        <v>1</v>
      </c>
      <c r="N3" s="1">
        <v>2</v>
      </c>
      <c r="O3" s="1">
        <v>3</v>
      </c>
    </row>
    <row r="4" spans="2:16" x14ac:dyDescent="0.2">
      <c r="B4" s="2">
        <v>2</v>
      </c>
      <c r="C4" s="4" t="s">
        <v>51</v>
      </c>
      <c r="D4" s="1">
        <v>3</v>
      </c>
      <c r="E4" s="5">
        <v>3</v>
      </c>
      <c r="F4" s="5">
        <v>3</v>
      </c>
      <c r="G4" s="1">
        <v>2</v>
      </c>
      <c r="H4" s="1">
        <v>3</v>
      </c>
      <c r="I4" s="5">
        <v>1</v>
      </c>
      <c r="J4" s="1">
        <v>2</v>
      </c>
      <c r="K4" s="5">
        <v>1</v>
      </c>
      <c r="L4" s="5">
        <v>1</v>
      </c>
      <c r="M4" s="5">
        <v>1</v>
      </c>
      <c r="N4" s="1">
        <v>2</v>
      </c>
      <c r="O4" s="1">
        <v>3</v>
      </c>
    </row>
    <row r="5" spans="2:16" x14ac:dyDescent="0.2">
      <c r="B5" s="2">
        <v>3</v>
      </c>
      <c r="C5" s="4" t="s">
        <v>47</v>
      </c>
      <c r="D5" s="1">
        <v>3</v>
      </c>
      <c r="E5" s="5">
        <v>4</v>
      </c>
      <c r="F5" s="5">
        <v>4</v>
      </c>
      <c r="G5" s="1">
        <v>2</v>
      </c>
      <c r="H5" s="1">
        <v>3</v>
      </c>
      <c r="I5" s="5">
        <v>1</v>
      </c>
      <c r="J5" s="1">
        <v>2</v>
      </c>
      <c r="K5" s="5">
        <v>1</v>
      </c>
      <c r="L5" s="5">
        <v>1</v>
      </c>
      <c r="M5" s="5">
        <v>1</v>
      </c>
      <c r="N5" s="1">
        <v>2</v>
      </c>
      <c r="O5" s="5">
        <v>1</v>
      </c>
    </row>
    <row r="6" spans="2:16" x14ac:dyDescent="0.2">
      <c r="B6" s="2">
        <v>4</v>
      </c>
      <c r="C6" s="4" t="s">
        <v>46</v>
      </c>
      <c r="D6" s="1">
        <v>3</v>
      </c>
      <c r="E6" s="5">
        <v>4</v>
      </c>
      <c r="F6" s="5">
        <v>4</v>
      </c>
      <c r="G6" s="1">
        <v>2</v>
      </c>
      <c r="H6" s="1">
        <v>3</v>
      </c>
      <c r="I6" s="5">
        <v>1</v>
      </c>
      <c r="J6" s="1">
        <v>2</v>
      </c>
      <c r="K6" s="5">
        <v>1</v>
      </c>
      <c r="L6" s="5">
        <v>1</v>
      </c>
      <c r="M6" s="5">
        <v>1</v>
      </c>
      <c r="N6" s="1">
        <v>2</v>
      </c>
      <c r="O6" s="1">
        <v>3</v>
      </c>
    </row>
    <row r="7" spans="2:16" x14ac:dyDescent="0.2">
      <c r="B7" s="2">
        <v>5</v>
      </c>
      <c r="C7" s="4" t="s">
        <v>49</v>
      </c>
      <c r="D7" s="1">
        <v>2</v>
      </c>
      <c r="E7" s="6" t="s">
        <v>75</v>
      </c>
      <c r="F7" s="5">
        <v>3</v>
      </c>
      <c r="G7" s="1">
        <v>1</v>
      </c>
      <c r="H7" s="1">
        <v>2</v>
      </c>
      <c r="I7" s="5">
        <v>1</v>
      </c>
      <c r="J7" s="1">
        <v>2</v>
      </c>
      <c r="K7" s="5">
        <v>1</v>
      </c>
      <c r="L7" s="5">
        <v>1</v>
      </c>
      <c r="M7" s="5">
        <v>1</v>
      </c>
      <c r="N7" s="1">
        <v>2</v>
      </c>
      <c r="O7" s="5">
        <v>1</v>
      </c>
    </row>
    <row r="8" spans="2:16" x14ac:dyDescent="0.2">
      <c r="B8" s="2">
        <v>6</v>
      </c>
      <c r="C8" s="4" t="s">
        <v>50</v>
      </c>
      <c r="D8" s="1">
        <v>2</v>
      </c>
      <c r="E8" s="6" t="s">
        <v>75</v>
      </c>
      <c r="F8" s="5">
        <v>3</v>
      </c>
      <c r="G8" s="1">
        <v>1</v>
      </c>
      <c r="H8" s="5">
        <v>1</v>
      </c>
      <c r="I8" s="5">
        <v>1</v>
      </c>
      <c r="J8" s="1">
        <v>2</v>
      </c>
      <c r="K8" s="5">
        <v>1</v>
      </c>
      <c r="L8" s="5">
        <v>1</v>
      </c>
      <c r="M8" s="5">
        <v>1</v>
      </c>
      <c r="N8" s="1">
        <v>2</v>
      </c>
      <c r="O8" s="5">
        <v>1</v>
      </c>
    </row>
    <row r="9" spans="2:16" x14ac:dyDescent="0.2">
      <c r="B9" s="2">
        <v>7</v>
      </c>
      <c r="C9" s="4" t="s">
        <v>56</v>
      </c>
      <c r="D9" s="1">
        <v>3</v>
      </c>
      <c r="E9" s="5">
        <v>4</v>
      </c>
      <c r="F9" s="5">
        <v>4</v>
      </c>
      <c r="G9" s="1">
        <v>2</v>
      </c>
      <c r="H9" s="1">
        <v>3</v>
      </c>
      <c r="I9" s="5">
        <v>1</v>
      </c>
      <c r="J9" s="1">
        <v>2</v>
      </c>
      <c r="K9" s="5">
        <v>1</v>
      </c>
      <c r="L9" s="5">
        <v>1</v>
      </c>
      <c r="M9" s="5">
        <v>1</v>
      </c>
      <c r="N9" s="1">
        <v>2</v>
      </c>
      <c r="O9" s="5">
        <v>1</v>
      </c>
    </row>
    <row r="10" spans="2:16" x14ac:dyDescent="0.2">
      <c r="B10" s="2">
        <v>8</v>
      </c>
      <c r="C10" s="4" t="s">
        <v>55</v>
      </c>
      <c r="D10" s="1">
        <v>3</v>
      </c>
      <c r="E10" s="5">
        <v>4</v>
      </c>
      <c r="F10" s="5">
        <v>4</v>
      </c>
      <c r="G10" s="1">
        <v>1</v>
      </c>
      <c r="H10" s="5">
        <v>1</v>
      </c>
      <c r="I10" s="5">
        <v>1</v>
      </c>
      <c r="J10" s="1">
        <v>2</v>
      </c>
      <c r="K10" s="5">
        <v>1</v>
      </c>
      <c r="L10" s="5">
        <v>1</v>
      </c>
      <c r="M10" s="5">
        <v>1</v>
      </c>
      <c r="N10" s="1">
        <v>2</v>
      </c>
      <c r="O10" s="5">
        <v>1</v>
      </c>
    </row>
    <row r="11" spans="2:16" x14ac:dyDescent="0.2">
      <c r="B11" s="2">
        <v>9</v>
      </c>
      <c r="C11" s="4" t="s">
        <v>54</v>
      </c>
      <c r="D11" s="1">
        <v>2</v>
      </c>
      <c r="E11" s="5">
        <v>4</v>
      </c>
      <c r="F11" s="5">
        <v>4</v>
      </c>
      <c r="G11" s="1">
        <v>2</v>
      </c>
      <c r="H11" s="1">
        <v>3</v>
      </c>
      <c r="I11" s="5">
        <v>1</v>
      </c>
      <c r="J11" s="1">
        <v>2</v>
      </c>
      <c r="K11" s="5">
        <v>1</v>
      </c>
      <c r="L11" s="5">
        <v>1</v>
      </c>
      <c r="M11" s="5">
        <v>1</v>
      </c>
      <c r="N11" s="1">
        <v>2</v>
      </c>
      <c r="O11" s="1">
        <v>3</v>
      </c>
    </row>
    <row r="12" spans="2:16" x14ac:dyDescent="0.2">
      <c r="B12" s="2">
        <v>10</v>
      </c>
      <c r="C12" s="4" t="s">
        <v>57</v>
      </c>
      <c r="D12" s="1">
        <v>3</v>
      </c>
      <c r="E12" s="5">
        <v>3</v>
      </c>
      <c r="F12" s="5">
        <v>3</v>
      </c>
      <c r="G12" s="1">
        <v>2</v>
      </c>
      <c r="H12" s="1">
        <v>3</v>
      </c>
      <c r="I12" s="5">
        <v>1</v>
      </c>
      <c r="J12" s="1">
        <v>2</v>
      </c>
      <c r="K12" s="5">
        <v>1</v>
      </c>
      <c r="L12" s="5">
        <v>1</v>
      </c>
      <c r="M12" s="5">
        <v>1</v>
      </c>
      <c r="N12" s="1">
        <v>2</v>
      </c>
      <c r="O12" s="1">
        <v>3</v>
      </c>
    </row>
    <row r="13" spans="2:16" x14ac:dyDescent="0.2">
      <c r="B13" s="2">
        <v>11</v>
      </c>
      <c r="C13" s="4" t="s">
        <v>52</v>
      </c>
      <c r="D13" s="1">
        <v>2</v>
      </c>
      <c r="E13" s="6" t="s">
        <v>75</v>
      </c>
      <c r="F13" s="5">
        <v>3</v>
      </c>
      <c r="G13" s="1">
        <v>1</v>
      </c>
      <c r="H13" s="1">
        <v>2</v>
      </c>
      <c r="I13" s="5">
        <v>1</v>
      </c>
      <c r="J13" s="1">
        <v>2</v>
      </c>
      <c r="K13" s="5">
        <v>1</v>
      </c>
      <c r="L13" s="5">
        <v>1</v>
      </c>
      <c r="M13" s="5">
        <v>1</v>
      </c>
      <c r="N13" s="1">
        <v>2</v>
      </c>
      <c r="O13" s="1">
        <v>3</v>
      </c>
    </row>
    <row r="14" spans="2:16" x14ac:dyDescent="0.2">
      <c r="B14" s="2">
        <v>12</v>
      </c>
      <c r="C14" s="4" t="s">
        <v>53</v>
      </c>
      <c r="D14" s="1">
        <v>2</v>
      </c>
      <c r="E14" s="6" t="s">
        <v>75</v>
      </c>
      <c r="F14" s="5">
        <v>3</v>
      </c>
      <c r="G14" s="1">
        <v>2</v>
      </c>
      <c r="H14" s="1">
        <v>3</v>
      </c>
      <c r="I14" s="5">
        <v>1</v>
      </c>
      <c r="J14" s="1">
        <v>2</v>
      </c>
      <c r="K14" s="5">
        <v>1</v>
      </c>
      <c r="L14" s="5">
        <v>1</v>
      </c>
      <c r="M14" s="5">
        <v>1</v>
      </c>
      <c r="N14" s="1">
        <v>2</v>
      </c>
      <c r="O14" s="1">
        <v>3</v>
      </c>
    </row>
    <row r="15" spans="2:16" x14ac:dyDescent="0.2">
      <c r="B15" s="2">
        <v>13</v>
      </c>
      <c r="C15" s="4" t="s">
        <v>59</v>
      </c>
      <c r="D15" s="1">
        <v>2</v>
      </c>
      <c r="E15" s="5">
        <v>4</v>
      </c>
      <c r="F15" s="5">
        <v>4</v>
      </c>
      <c r="G15" s="1">
        <v>2</v>
      </c>
      <c r="H15" s="1">
        <v>3</v>
      </c>
      <c r="I15" s="5">
        <v>1</v>
      </c>
      <c r="J15" s="1">
        <v>2</v>
      </c>
      <c r="K15" s="5">
        <v>1</v>
      </c>
      <c r="L15" s="5">
        <v>1</v>
      </c>
      <c r="M15" s="5">
        <v>1</v>
      </c>
      <c r="N15" s="1">
        <v>2</v>
      </c>
      <c r="O15" s="1">
        <v>3</v>
      </c>
    </row>
    <row r="16" spans="2:16" x14ac:dyDescent="0.2">
      <c r="B16" s="2">
        <v>14</v>
      </c>
      <c r="C16" s="4" t="s">
        <v>62</v>
      </c>
      <c r="D16" s="1">
        <v>2</v>
      </c>
      <c r="E16" s="6" t="s">
        <v>77</v>
      </c>
      <c r="F16" s="1">
        <v>1</v>
      </c>
      <c r="G16" s="1">
        <v>1</v>
      </c>
      <c r="H16" s="1">
        <v>2</v>
      </c>
      <c r="I16" s="5">
        <v>1</v>
      </c>
      <c r="J16" s="1">
        <v>2</v>
      </c>
      <c r="K16" s="5">
        <v>1</v>
      </c>
      <c r="L16" s="5">
        <v>1</v>
      </c>
      <c r="M16" s="5">
        <v>1</v>
      </c>
      <c r="N16" s="1">
        <v>2</v>
      </c>
      <c r="O16" s="5">
        <v>1</v>
      </c>
    </row>
    <row r="17" spans="2:15" x14ac:dyDescent="0.2">
      <c r="B17" s="2">
        <v>15</v>
      </c>
      <c r="C17" s="4" t="s">
        <v>60</v>
      </c>
      <c r="D17" s="1">
        <v>4</v>
      </c>
      <c r="E17" s="5">
        <v>4</v>
      </c>
      <c r="F17" s="5">
        <v>4</v>
      </c>
      <c r="G17" s="1">
        <v>2</v>
      </c>
      <c r="H17" s="1">
        <v>3</v>
      </c>
      <c r="I17" s="5">
        <v>1</v>
      </c>
      <c r="J17" s="1">
        <v>2</v>
      </c>
      <c r="K17" s="5">
        <v>1</v>
      </c>
      <c r="L17" s="5">
        <v>1</v>
      </c>
      <c r="M17" s="5">
        <v>1</v>
      </c>
      <c r="N17" s="1">
        <v>2</v>
      </c>
      <c r="O17" s="1">
        <v>3</v>
      </c>
    </row>
    <row r="18" spans="2:15" x14ac:dyDescent="0.2">
      <c r="B18" s="2">
        <v>16</v>
      </c>
      <c r="C18" s="4" t="s">
        <v>58</v>
      </c>
      <c r="D18" s="1">
        <v>3</v>
      </c>
      <c r="E18" s="6" t="s">
        <v>75</v>
      </c>
      <c r="F18" s="5">
        <v>3</v>
      </c>
      <c r="G18" s="1">
        <v>2</v>
      </c>
      <c r="H18" s="1">
        <v>3</v>
      </c>
      <c r="I18" s="5">
        <v>1</v>
      </c>
      <c r="J18" s="1">
        <v>2</v>
      </c>
      <c r="K18" s="5">
        <v>1</v>
      </c>
      <c r="L18" s="5">
        <v>1</v>
      </c>
      <c r="M18" s="5">
        <v>1</v>
      </c>
      <c r="N18" s="1">
        <v>2</v>
      </c>
      <c r="O18" s="1">
        <v>3</v>
      </c>
    </row>
    <row r="19" spans="2:15" x14ac:dyDescent="0.2">
      <c r="B19" s="2">
        <v>17</v>
      </c>
      <c r="C19" s="4" t="s">
        <v>63</v>
      </c>
      <c r="D19" s="1">
        <v>3</v>
      </c>
      <c r="E19" s="5">
        <v>4</v>
      </c>
      <c r="F19" s="5">
        <v>4</v>
      </c>
      <c r="G19" s="1">
        <v>1</v>
      </c>
      <c r="H19" s="5">
        <v>1</v>
      </c>
      <c r="I19" s="5">
        <v>1</v>
      </c>
      <c r="J19" s="1">
        <v>2</v>
      </c>
      <c r="K19" s="5">
        <v>1</v>
      </c>
      <c r="L19" s="5">
        <v>1</v>
      </c>
      <c r="M19" s="5">
        <v>1</v>
      </c>
      <c r="N19" s="1">
        <v>2</v>
      </c>
      <c r="O19" s="5">
        <v>1</v>
      </c>
    </row>
    <row r="20" spans="2:15" x14ac:dyDescent="0.2">
      <c r="B20" s="2">
        <v>18</v>
      </c>
      <c r="C20" s="4" t="s">
        <v>61</v>
      </c>
      <c r="D20" s="1">
        <v>2</v>
      </c>
      <c r="E20" s="6" t="s">
        <v>76</v>
      </c>
      <c r="F20" s="1">
        <v>1</v>
      </c>
      <c r="G20" s="1">
        <v>1</v>
      </c>
      <c r="H20" s="5">
        <v>1</v>
      </c>
      <c r="I20" s="5">
        <v>1</v>
      </c>
      <c r="J20" s="1">
        <v>2</v>
      </c>
      <c r="K20" s="5">
        <v>1</v>
      </c>
      <c r="L20" s="5">
        <v>1</v>
      </c>
      <c r="M20" s="5">
        <v>1</v>
      </c>
      <c r="N20" s="1">
        <v>2</v>
      </c>
      <c r="O20" s="5">
        <v>1</v>
      </c>
    </row>
    <row r="21" spans="2:15" x14ac:dyDescent="0.2">
      <c r="B21" s="2">
        <v>19</v>
      </c>
      <c r="C21" s="4" t="s">
        <v>69</v>
      </c>
      <c r="D21" s="1">
        <v>3</v>
      </c>
      <c r="E21" s="5">
        <v>4</v>
      </c>
      <c r="F21" s="5">
        <v>4</v>
      </c>
      <c r="G21" s="1">
        <v>1</v>
      </c>
      <c r="H21" s="1">
        <v>2</v>
      </c>
      <c r="I21" s="5">
        <v>1</v>
      </c>
      <c r="J21" s="1">
        <v>2</v>
      </c>
      <c r="K21" s="5">
        <v>1</v>
      </c>
      <c r="L21" s="5">
        <v>1</v>
      </c>
      <c r="M21" s="5">
        <v>1</v>
      </c>
      <c r="N21" s="1">
        <v>2</v>
      </c>
      <c r="O21" s="5">
        <v>1</v>
      </c>
    </row>
    <row r="22" spans="2:15" x14ac:dyDescent="0.2">
      <c r="B22" s="2">
        <v>20</v>
      </c>
      <c r="C22" s="4" t="s">
        <v>68</v>
      </c>
      <c r="D22" s="1">
        <v>3</v>
      </c>
      <c r="E22" s="5">
        <v>4</v>
      </c>
      <c r="F22" s="5">
        <v>4</v>
      </c>
      <c r="G22" s="1">
        <v>2</v>
      </c>
      <c r="H22" s="1">
        <v>3</v>
      </c>
      <c r="I22" s="5">
        <v>2</v>
      </c>
      <c r="J22" s="1">
        <v>1</v>
      </c>
      <c r="K22" s="5">
        <v>1</v>
      </c>
      <c r="L22" s="5">
        <v>1</v>
      </c>
      <c r="M22" s="5">
        <v>2</v>
      </c>
      <c r="N22" s="5">
        <v>1</v>
      </c>
      <c r="O22" s="1">
        <v>3</v>
      </c>
    </row>
    <row r="23" spans="2:15" x14ac:dyDescent="0.2">
      <c r="B23" s="2">
        <v>21</v>
      </c>
      <c r="C23" s="4" t="s">
        <v>66</v>
      </c>
      <c r="D23" s="1">
        <v>2</v>
      </c>
      <c r="E23" s="5">
        <v>4</v>
      </c>
      <c r="F23" s="5">
        <v>4</v>
      </c>
      <c r="G23" s="1">
        <v>2</v>
      </c>
      <c r="H23" s="1">
        <v>3</v>
      </c>
      <c r="I23" s="5">
        <v>1</v>
      </c>
      <c r="J23" s="1">
        <v>2</v>
      </c>
      <c r="K23" s="5">
        <v>1</v>
      </c>
      <c r="L23" s="5">
        <v>1</v>
      </c>
      <c r="M23" s="5">
        <v>1</v>
      </c>
      <c r="N23" s="1">
        <v>2</v>
      </c>
      <c r="O23" s="1">
        <v>2</v>
      </c>
    </row>
    <row r="24" spans="2:15" x14ac:dyDescent="0.2">
      <c r="B24" s="2">
        <v>22</v>
      </c>
      <c r="C24" s="4" t="s">
        <v>67</v>
      </c>
      <c r="D24" s="1">
        <v>5</v>
      </c>
      <c r="E24" s="5">
        <v>4</v>
      </c>
      <c r="F24" s="5">
        <v>4</v>
      </c>
      <c r="G24" s="1">
        <v>2</v>
      </c>
      <c r="H24" s="1">
        <v>3</v>
      </c>
      <c r="I24" s="5">
        <v>1</v>
      </c>
      <c r="J24" s="1">
        <v>2</v>
      </c>
      <c r="K24" s="5">
        <v>1</v>
      </c>
      <c r="L24" s="5">
        <v>1</v>
      </c>
      <c r="M24" s="5">
        <v>1</v>
      </c>
      <c r="N24" s="1">
        <v>2</v>
      </c>
      <c r="O24" s="1">
        <v>2</v>
      </c>
    </row>
    <row r="25" spans="2:15" x14ac:dyDescent="0.2">
      <c r="B25" s="2">
        <v>23</v>
      </c>
      <c r="C25" s="4" t="s">
        <v>64</v>
      </c>
      <c r="D25" s="1">
        <v>3</v>
      </c>
      <c r="E25" s="6" t="s">
        <v>75</v>
      </c>
      <c r="F25" s="5">
        <v>3</v>
      </c>
      <c r="G25" s="1">
        <v>1</v>
      </c>
      <c r="H25" s="12">
        <v>2</v>
      </c>
      <c r="I25" s="5">
        <v>1</v>
      </c>
      <c r="J25" s="1">
        <v>2</v>
      </c>
      <c r="K25" s="5">
        <v>1</v>
      </c>
      <c r="L25" s="5">
        <v>1</v>
      </c>
      <c r="M25" s="5">
        <v>1</v>
      </c>
      <c r="N25" s="1">
        <v>2</v>
      </c>
      <c r="O25" s="1">
        <v>2</v>
      </c>
    </row>
    <row r="26" spans="2:15" x14ac:dyDescent="0.2">
      <c r="B26" s="2">
        <v>24</v>
      </c>
      <c r="C26" s="4" t="s">
        <v>65</v>
      </c>
      <c r="D26" s="1">
        <v>5</v>
      </c>
      <c r="E26" s="5">
        <v>4</v>
      </c>
      <c r="F26" s="5">
        <v>4</v>
      </c>
      <c r="G26" s="1">
        <v>2</v>
      </c>
      <c r="H26" s="1">
        <v>3</v>
      </c>
      <c r="I26" s="5">
        <v>1</v>
      </c>
      <c r="J26" s="1">
        <v>2</v>
      </c>
      <c r="K26" s="5">
        <v>1</v>
      </c>
      <c r="L26" s="5">
        <v>1</v>
      </c>
      <c r="M26" s="5">
        <v>1</v>
      </c>
      <c r="N26" s="1">
        <v>2</v>
      </c>
      <c r="O26" s="5">
        <v>1</v>
      </c>
    </row>
    <row r="27" spans="2:15" x14ac:dyDescent="0.2">
      <c r="B27" s="2">
        <v>25</v>
      </c>
      <c r="C27" s="4" t="s">
        <v>72</v>
      </c>
      <c r="D27" s="1">
        <v>4</v>
      </c>
      <c r="E27" s="5">
        <v>4</v>
      </c>
      <c r="F27" s="5">
        <v>4</v>
      </c>
      <c r="G27" s="1">
        <v>2</v>
      </c>
      <c r="H27" s="1">
        <v>3</v>
      </c>
      <c r="I27" s="5">
        <v>1</v>
      </c>
      <c r="J27" s="1">
        <v>2</v>
      </c>
      <c r="K27" s="5">
        <v>1</v>
      </c>
      <c r="L27" s="5">
        <v>1</v>
      </c>
      <c r="M27" s="5">
        <v>1</v>
      </c>
      <c r="N27" s="1">
        <v>2</v>
      </c>
      <c r="O27" s="1">
        <v>3</v>
      </c>
    </row>
    <row r="28" spans="2:15" x14ac:dyDescent="0.2">
      <c r="B28" s="2">
        <v>26</v>
      </c>
      <c r="C28" s="4" t="s">
        <v>73</v>
      </c>
      <c r="D28" s="1">
        <v>4</v>
      </c>
      <c r="E28" s="5">
        <v>4</v>
      </c>
      <c r="F28" s="5">
        <v>4</v>
      </c>
      <c r="G28" s="1">
        <v>1</v>
      </c>
      <c r="H28" s="12">
        <v>2</v>
      </c>
      <c r="I28" s="5">
        <v>1</v>
      </c>
      <c r="J28" s="1">
        <v>2</v>
      </c>
      <c r="K28" s="5">
        <v>1</v>
      </c>
      <c r="L28" s="5">
        <v>1</v>
      </c>
      <c r="M28" s="5">
        <v>1</v>
      </c>
      <c r="N28" s="1">
        <v>2</v>
      </c>
      <c r="O28" s="1">
        <v>3</v>
      </c>
    </row>
    <row r="29" spans="2:15" x14ac:dyDescent="0.2">
      <c r="B29" s="2">
        <v>27</v>
      </c>
      <c r="C29" s="4" t="s">
        <v>71</v>
      </c>
      <c r="D29" s="1">
        <v>3</v>
      </c>
      <c r="E29" s="6" t="s">
        <v>75</v>
      </c>
      <c r="F29" s="5">
        <v>3</v>
      </c>
      <c r="G29" s="1">
        <v>1</v>
      </c>
      <c r="H29" s="12">
        <v>2</v>
      </c>
      <c r="I29" s="5">
        <v>1</v>
      </c>
      <c r="J29" s="1">
        <v>2</v>
      </c>
      <c r="K29" s="5">
        <v>1</v>
      </c>
      <c r="L29" s="5">
        <v>1</v>
      </c>
      <c r="M29" s="5">
        <v>1</v>
      </c>
      <c r="N29" s="1">
        <v>2</v>
      </c>
      <c r="O29" s="5">
        <v>1</v>
      </c>
    </row>
    <row r="30" spans="2:15" x14ac:dyDescent="0.2">
      <c r="B30" s="2">
        <v>28</v>
      </c>
      <c r="C30" s="4" t="s">
        <v>74</v>
      </c>
      <c r="D30" s="1">
        <v>3</v>
      </c>
      <c r="E30" s="5">
        <v>4</v>
      </c>
      <c r="F30" s="5">
        <v>4</v>
      </c>
      <c r="G30" s="1">
        <v>2</v>
      </c>
      <c r="H30" s="12">
        <v>2</v>
      </c>
      <c r="I30" s="5">
        <v>1</v>
      </c>
      <c r="J30" s="1">
        <v>2</v>
      </c>
      <c r="K30" s="5">
        <v>1</v>
      </c>
      <c r="L30" s="5">
        <v>1</v>
      </c>
      <c r="M30" s="5">
        <v>1</v>
      </c>
      <c r="N30" s="1">
        <v>2</v>
      </c>
      <c r="O30" s="5">
        <v>1</v>
      </c>
    </row>
    <row r="31" spans="2:15" x14ac:dyDescent="0.2">
      <c r="B31" s="2">
        <v>29</v>
      </c>
      <c r="C31" s="4" t="s">
        <v>70</v>
      </c>
      <c r="D31" s="1">
        <v>2</v>
      </c>
      <c r="E31" s="6" t="s">
        <v>75</v>
      </c>
      <c r="F31" s="5">
        <v>3</v>
      </c>
      <c r="G31" s="1">
        <v>1</v>
      </c>
      <c r="H31" s="12">
        <v>2</v>
      </c>
      <c r="I31" s="5">
        <v>1</v>
      </c>
      <c r="J31" s="1">
        <v>2</v>
      </c>
      <c r="K31" s="5">
        <v>1</v>
      </c>
      <c r="L31" s="5">
        <v>1</v>
      </c>
      <c r="M31" s="5">
        <v>1</v>
      </c>
      <c r="N31" s="1">
        <v>2</v>
      </c>
      <c r="O31" s="1">
        <v>2</v>
      </c>
    </row>
    <row r="32" spans="2:15" x14ac:dyDescent="0.2">
      <c r="D32" s="2" t="s">
        <v>20</v>
      </c>
      <c r="E32" s="2" t="s">
        <v>20</v>
      </c>
      <c r="F32" s="2" t="s">
        <v>20</v>
      </c>
      <c r="G32" s="2" t="s">
        <v>20</v>
      </c>
      <c r="H32" s="8" t="s">
        <v>20</v>
      </c>
      <c r="I32" s="8" t="s">
        <v>20</v>
      </c>
      <c r="J32" s="8" t="s">
        <v>20</v>
      </c>
      <c r="K32" s="8" t="s">
        <v>20</v>
      </c>
      <c r="L32" s="8" t="s">
        <v>20</v>
      </c>
      <c r="M32" s="8" t="s">
        <v>20</v>
      </c>
      <c r="N32" s="8" t="s">
        <v>20</v>
      </c>
      <c r="O32" s="8" t="s">
        <v>20</v>
      </c>
    </row>
    <row r="33" spans="3:17" x14ac:dyDescent="0.2">
      <c r="D33" s="2" t="s">
        <v>29</v>
      </c>
      <c r="E33" s="2" t="s">
        <v>35</v>
      </c>
      <c r="F33" s="2" t="s">
        <v>35</v>
      </c>
      <c r="G33" s="2" t="s">
        <v>21</v>
      </c>
      <c r="H33" s="8" t="s">
        <v>84</v>
      </c>
      <c r="I33" s="8" t="s">
        <v>21</v>
      </c>
      <c r="J33" s="8" t="s">
        <v>43</v>
      </c>
      <c r="K33" s="8" t="s">
        <v>21</v>
      </c>
      <c r="L33" s="8" t="s">
        <v>79</v>
      </c>
      <c r="M33" s="8" t="s">
        <v>21</v>
      </c>
      <c r="N33" s="8" t="s">
        <v>43</v>
      </c>
      <c r="O33" s="8" t="s">
        <v>44</v>
      </c>
      <c r="P33" s="9" t="s">
        <v>80</v>
      </c>
    </row>
    <row r="34" spans="3:17" x14ac:dyDescent="0.2">
      <c r="D34" s="2" t="s">
        <v>30</v>
      </c>
      <c r="E34" s="2" t="s">
        <v>36</v>
      </c>
      <c r="F34" s="2" t="s">
        <v>36</v>
      </c>
      <c r="G34" s="2" t="s">
        <v>22</v>
      </c>
      <c r="H34" s="8" t="s">
        <v>88</v>
      </c>
      <c r="I34" s="8" t="s">
        <v>22</v>
      </c>
      <c r="J34" s="8" t="s">
        <v>78</v>
      </c>
      <c r="K34" s="8" t="s">
        <v>22</v>
      </c>
      <c r="L34" s="8"/>
      <c r="M34" s="8" t="s">
        <v>22</v>
      </c>
      <c r="N34" s="8" t="s">
        <v>78</v>
      </c>
      <c r="O34" s="8" t="s">
        <v>82</v>
      </c>
      <c r="P34" s="9" t="s">
        <v>81</v>
      </c>
    </row>
    <row r="35" spans="3:17" x14ac:dyDescent="0.2">
      <c r="D35" s="2" t="s">
        <v>31</v>
      </c>
      <c r="E35" s="2" t="s">
        <v>37</v>
      </c>
      <c r="F35" s="2" t="s">
        <v>37</v>
      </c>
      <c r="G35" s="2"/>
      <c r="H35" s="8" t="s">
        <v>85</v>
      </c>
      <c r="I35" s="8"/>
      <c r="J35" s="8"/>
      <c r="K35" s="8"/>
      <c r="L35" s="8"/>
      <c r="M35" s="8"/>
      <c r="N35" s="8"/>
      <c r="O35" s="8" t="s">
        <v>45</v>
      </c>
      <c r="P35" s="11" t="s">
        <v>83</v>
      </c>
    </row>
    <row r="36" spans="3:17" x14ac:dyDescent="0.2">
      <c r="D36" s="2" t="s">
        <v>32</v>
      </c>
      <c r="E36" s="2" t="s">
        <v>38</v>
      </c>
      <c r="F36" s="2" t="s">
        <v>38</v>
      </c>
      <c r="G36" s="2"/>
      <c r="H36" s="8"/>
      <c r="I36" s="8"/>
      <c r="J36" s="8"/>
      <c r="K36" s="8"/>
      <c r="L36" s="8"/>
      <c r="M36" s="8"/>
      <c r="N36" s="8"/>
      <c r="O36" s="8"/>
    </row>
    <row r="37" spans="3:17" x14ac:dyDescent="0.2">
      <c r="D37" s="2" t="s">
        <v>33</v>
      </c>
      <c r="E37" s="2"/>
      <c r="F37" s="2"/>
      <c r="G37" s="2"/>
      <c r="H37" s="8"/>
      <c r="I37" s="8"/>
      <c r="J37" s="8"/>
      <c r="K37" s="8"/>
      <c r="L37" s="8"/>
      <c r="M37" s="8"/>
      <c r="N37" s="8"/>
      <c r="O37" s="8"/>
    </row>
    <row r="38" spans="3:17" x14ac:dyDescent="0.2">
      <c r="D38" s="2" t="s">
        <v>34</v>
      </c>
      <c r="E38" s="2"/>
      <c r="F38" s="2"/>
      <c r="G38" s="2"/>
      <c r="H38" s="8"/>
      <c r="I38" s="8"/>
      <c r="J38" s="8"/>
      <c r="K38" s="8"/>
      <c r="L38" s="8"/>
      <c r="M38" s="8"/>
      <c r="N38" s="8"/>
    </row>
    <row r="39" spans="3:17" x14ac:dyDescent="0.2">
      <c r="E39" s="2" t="s">
        <v>158</v>
      </c>
      <c r="F39" s="2"/>
      <c r="K39" s="8"/>
      <c r="L39" s="8"/>
      <c r="M39" s="8"/>
      <c r="N39" s="8"/>
      <c r="O39" s="8"/>
    </row>
    <row r="40" spans="3:17" x14ac:dyDescent="0.2">
      <c r="E40" s="2" t="s">
        <v>157</v>
      </c>
      <c r="K40" s="8"/>
      <c r="L40" s="8"/>
      <c r="M40" s="8"/>
      <c r="N40" s="8"/>
      <c r="O40" s="8"/>
    </row>
    <row r="41" spans="3:17" x14ac:dyDescent="0.2">
      <c r="L41" s="8"/>
      <c r="N41" s="8"/>
      <c r="O41" s="8"/>
    </row>
    <row r="42" spans="3:17" x14ac:dyDescent="0.2">
      <c r="D42" s="1" t="s">
        <v>159</v>
      </c>
      <c r="Q42" s="10"/>
    </row>
    <row r="43" spans="3:17" x14ac:dyDescent="0.2">
      <c r="C43" s="1">
        <v>1</v>
      </c>
      <c r="D43" s="1">
        <f>SUM(COUNTIF(D3:D31,1))</f>
        <v>0</v>
      </c>
      <c r="F43" s="1">
        <f t="shared" ref="F43:O43" si="0">SUM(COUNTIF(F3:F31,1))</f>
        <v>2</v>
      </c>
      <c r="G43" s="1">
        <f t="shared" si="0"/>
        <v>12</v>
      </c>
      <c r="H43" s="1">
        <f t="shared" si="0"/>
        <v>4</v>
      </c>
      <c r="I43" s="1">
        <f t="shared" si="0"/>
        <v>28</v>
      </c>
      <c r="J43" s="1">
        <f t="shared" si="0"/>
        <v>1</v>
      </c>
      <c r="K43" s="1">
        <f t="shared" si="0"/>
        <v>29</v>
      </c>
      <c r="L43" s="1">
        <f t="shared" si="0"/>
        <v>29</v>
      </c>
      <c r="M43" s="1">
        <f t="shared" si="0"/>
        <v>28</v>
      </c>
      <c r="N43" s="1">
        <f t="shared" si="0"/>
        <v>1</v>
      </c>
      <c r="O43" s="1">
        <f t="shared" si="0"/>
        <v>12</v>
      </c>
      <c r="Q43" s="10"/>
    </row>
    <row r="44" spans="3:17" x14ac:dyDescent="0.2">
      <c r="C44" s="1">
        <v>2</v>
      </c>
      <c r="D44" s="1">
        <f>SUM(COUNTIF(D3:D31,2))</f>
        <v>11</v>
      </c>
      <c r="F44" s="1">
        <f t="shared" ref="F44:O44" si="1">SUM(COUNTIF(F3:F31,2))</f>
        <v>0</v>
      </c>
      <c r="G44" s="1">
        <f t="shared" si="1"/>
        <v>17</v>
      </c>
      <c r="H44" s="1">
        <f t="shared" si="1"/>
        <v>9</v>
      </c>
      <c r="I44" s="1">
        <f t="shared" si="1"/>
        <v>1</v>
      </c>
      <c r="J44" s="1">
        <f t="shared" si="1"/>
        <v>28</v>
      </c>
      <c r="K44" s="1">
        <f t="shared" si="1"/>
        <v>0</v>
      </c>
      <c r="L44" s="1">
        <f t="shared" si="1"/>
        <v>0</v>
      </c>
      <c r="M44" s="1">
        <f t="shared" si="1"/>
        <v>1</v>
      </c>
      <c r="N44" s="1">
        <f t="shared" si="1"/>
        <v>28</v>
      </c>
      <c r="O44" s="1">
        <f t="shared" si="1"/>
        <v>4</v>
      </c>
      <c r="Q44" s="10"/>
    </row>
    <row r="45" spans="3:17" x14ac:dyDescent="0.2">
      <c r="C45" s="1">
        <v>3</v>
      </c>
      <c r="D45" s="1">
        <f>SUM(COUNTIF(D3:D31,3))</f>
        <v>13</v>
      </c>
      <c r="F45" s="1">
        <f t="shared" ref="F45:O45" si="2">SUM(COUNTIF(F3:F31,3))</f>
        <v>10</v>
      </c>
      <c r="G45" s="1">
        <f t="shared" si="2"/>
        <v>0</v>
      </c>
      <c r="H45" s="1">
        <f t="shared" si="2"/>
        <v>16</v>
      </c>
      <c r="I45" s="1">
        <f t="shared" si="2"/>
        <v>0</v>
      </c>
      <c r="J45" s="1">
        <f t="shared" si="2"/>
        <v>0</v>
      </c>
      <c r="K45" s="1">
        <f t="shared" si="2"/>
        <v>0</v>
      </c>
      <c r="L45" s="1">
        <f t="shared" si="2"/>
        <v>0</v>
      </c>
      <c r="M45" s="1">
        <f t="shared" si="2"/>
        <v>0</v>
      </c>
      <c r="N45" s="1">
        <f t="shared" si="2"/>
        <v>0</v>
      </c>
      <c r="O45" s="1">
        <f t="shared" si="2"/>
        <v>13</v>
      </c>
    </row>
    <row r="46" spans="3:17" x14ac:dyDescent="0.2">
      <c r="C46" s="1">
        <v>4</v>
      </c>
      <c r="D46" s="1">
        <f>SUM(COUNTIF(D3:D31,4))</f>
        <v>3</v>
      </c>
      <c r="F46" s="1">
        <f t="shared" ref="F46:O46" si="3">SUM(COUNTIF(F3:F31,4))</f>
        <v>17</v>
      </c>
      <c r="G46" s="1">
        <f t="shared" si="3"/>
        <v>0</v>
      </c>
      <c r="H46" s="1">
        <f t="shared" si="3"/>
        <v>0</v>
      </c>
      <c r="I46" s="1">
        <f t="shared" si="3"/>
        <v>0</v>
      </c>
      <c r="J46" s="1">
        <f t="shared" si="3"/>
        <v>0</v>
      </c>
      <c r="K46" s="1">
        <f t="shared" si="3"/>
        <v>0</v>
      </c>
      <c r="L46" s="1">
        <f t="shared" si="3"/>
        <v>0</v>
      </c>
      <c r="M46" s="1">
        <f t="shared" si="3"/>
        <v>0</v>
      </c>
      <c r="N46" s="1">
        <f t="shared" si="3"/>
        <v>0</v>
      </c>
      <c r="O46" s="1">
        <f t="shared" si="3"/>
        <v>0</v>
      </c>
    </row>
    <row r="47" spans="3:17" x14ac:dyDescent="0.2">
      <c r="C47" s="1">
        <v>5</v>
      </c>
      <c r="D47" s="1">
        <f>SUM(COUNTIF(D3:D31,5))</f>
        <v>2</v>
      </c>
      <c r="F47" s="1">
        <f t="shared" ref="F47:O47" si="4">SUM(COUNTIF(F3:F31,5))</f>
        <v>0</v>
      </c>
      <c r="G47" s="1">
        <f t="shared" si="4"/>
        <v>0</v>
      </c>
      <c r="H47" s="1">
        <f t="shared" si="4"/>
        <v>0</v>
      </c>
      <c r="I47" s="1">
        <f t="shared" si="4"/>
        <v>0</v>
      </c>
      <c r="J47" s="1">
        <f t="shared" si="4"/>
        <v>0</v>
      </c>
      <c r="K47" s="1">
        <f t="shared" si="4"/>
        <v>0</v>
      </c>
      <c r="L47" s="1">
        <f t="shared" si="4"/>
        <v>0</v>
      </c>
      <c r="M47" s="1">
        <f t="shared" si="4"/>
        <v>0</v>
      </c>
      <c r="N47" s="1">
        <f t="shared" si="4"/>
        <v>0</v>
      </c>
      <c r="O47" s="1">
        <f t="shared" si="4"/>
        <v>0</v>
      </c>
    </row>
    <row r="48" spans="3:17" x14ac:dyDescent="0.2">
      <c r="C48" s="1">
        <v>6</v>
      </c>
      <c r="D48" s="1">
        <f>SUM(COUNTIF(D3:D31,6))</f>
        <v>0</v>
      </c>
      <c r="F48" s="1">
        <f t="shared" ref="F48:O48" si="5">SUM(COUNTIF(F3:F31,6))</f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  <c r="L48" s="1">
        <f t="shared" si="5"/>
        <v>0</v>
      </c>
      <c r="M48" s="1">
        <f t="shared" si="5"/>
        <v>0</v>
      </c>
      <c r="N48" s="1">
        <f t="shared" si="5"/>
        <v>0</v>
      </c>
      <c r="O48" s="1">
        <f t="shared" si="5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D817-4E6E-154A-9E44-1A0EDAFDDD5D}">
  <dimension ref="B3:D45"/>
  <sheetViews>
    <sheetView topLeftCell="A29" workbookViewId="0">
      <selection activeCell="Q25" sqref="Q25"/>
    </sheetView>
  </sheetViews>
  <sheetFormatPr baseColWidth="10" defaultRowHeight="16" x14ac:dyDescent="0.2"/>
  <cols>
    <col min="1" max="1" width="4.5" customWidth="1"/>
    <col min="2" max="2" width="20.5" customWidth="1"/>
    <col min="3" max="4" width="20.83203125" style="30" customWidth="1"/>
  </cols>
  <sheetData>
    <row r="3" spans="2:4" ht="30" customHeight="1" x14ac:dyDescent="0.2">
      <c r="C3" s="92" t="s">
        <v>179</v>
      </c>
      <c r="D3" s="92"/>
    </row>
    <row r="4" spans="2:4" x14ac:dyDescent="0.2">
      <c r="B4" s="36" t="s">
        <v>168</v>
      </c>
      <c r="C4" s="35" t="s">
        <v>221</v>
      </c>
      <c r="D4" s="35" t="s">
        <v>225</v>
      </c>
    </row>
    <row r="5" spans="2:4" x14ac:dyDescent="0.2">
      <c r="B5" s="36" t="s">
        <v>169</v>
      </c>
      <c r="C5" s="31">
        <v>0</v>
      </c>
      <c r="D5" s="42">
        <f t="shared" ref="D5:D10" si="0">SUM(C5/29)*100</f>
        <v>0</v>
      </c>
    </row>
    <row r="6" spans="2:4" x14ac:dyDescent="0.2">
      <c r="B6" s="36" t="s">
        <v>170</v>
      </c>
      <c r="C6" s="31">
        <v>11</v>
      </c>
      <c r="D6" s="41">
        <f t="shared" si="0"/>
        <v>37.931034482758619</v>
      </c>
    </row>
    <row r="7" spans="2:4" x14ac:dyDescent="0.2">
      <c r="B7" s="36" t="s">
        <v>171</v>
      </c>
      <c r="C7" s="31">
        <v>13</v>
      </c>
      <c r="D7" s="41">
        <f t="shared" si="0"/>
        <v>44.827586206896555</v>
      </c>
    </row>
    <row r="8" spans="2:4" x14ac:dyDescent="0.2">
      <c r="B8" s="36" t="s">
        <v>172</v>
      </c>
      <c r="C8" s="31">
        <v>3</v>
      </c>
      <c r="D8" s="41">
        <f t="shared" si="0"/>
        <v>10.344827586206897</v>
      </c>
    </row>
    <row r="9" spans="2:4" x14ac:dyDescent="0.2">
      <c r="B9" s="36" t="s">
        <v>173</v>
      </c>
      <c r="C9" s="31">
        <v>2</v>
      </c>
      <c r="D9" s="41">
        <f t="shared" si="0"/>
        <v>6.8965517241379306</v>
      </c>
    </row>
    <row r="10" spans="2:4" x14ac:dyDescent="0.2">
      <c r="B10" s="36" t="s">
        <v>174</v>
      </c>
      <c r="C10" s="31">
        <v>0</v>
      </c>
      <c r="D10" s="42">
        <f t="shared" si="0"/>
        <v>0</v>
      </c>
    </row>
    <row r="12" spans="2:4" ht="30" customHeight="1" x14ac:dyDescent="0.2">
      <c r="C12" s="95" t="s">
        <v>180</v>
      </c>
      <c r="D12" s="95"/>
    </row>
    <row r="13" spans="2:4" x14ac:dyDescent="0.2">
      <c r="B13" s="36" t="s">
        <v>168</v>
      </c>
      <c r="C13" s="35" t="s">
        <v>221</v>
      </c>
      <c r="D13" s="35" t="s">
        <v>225</v>
      </c>
    </row>
    <row r="14" spans="2:4" x14ac:dyDescent="0.2">
      <c r="B14" s="36" t="s">
        <v>175</v>
      </c>
      <c r="C14" s="31">
        <v>2</v>
      </c>
      <c r="D14" s="41">
        <f>SUM(C14/29)*100</f>
        <v>6.8965517241379306</v>
      </c>
    </row>
    <row r="15" spans="2:4" x14ac:dyDescent="0.2">
      <c r="B15" s="36" t="s">
        <v>176</v>
      </c>
      <c r="C15" s="31">
        <v>0</v>
      </c>
      <c r="D15" s="42">
        <f>SUM(C15/29)*100</f>
        <v>0</v>
      </c>
    </row>
    <row r="16" spans="2:4" x14ac:dyDescent="0.2">
      <c r="B16" s="36" t="s">
        <v>178</v>
      </c>
      <c r="C16" s="31">
        <v>10</v>
      </c>
      <c r="D16" s="41">
        <f>SUM(C16/29)*100</f>
        <v>34.482758620689658</v>
      </c>
    </row>
    <row r="17" spans="2:4" x14ac:dyDescent="0.2">
      <c r="B17" s="36" t="s">
        <v>177</v>
      </c>
      <c r="C17" s="31">
        <v>17</v>
      </c>
      <c r="D17" s="41">
        <f>SUM(C17/29)*100</f>
        <v>58.620689655172406</v>
      </c>
    </row>
    <row r="19" spans="2:4" ht="30" customHeight="1" x14ac:dyDescent="0.2">
      <c r="C19" s="92" t="s">
        <v>189</v>
      </c>
      <c r="D19" s="92"/>
    </row>
    <row r="20" spans="2:4" x14ac:dyDescent="0.2">
      <c r="B20" s="36" t="s">
        <v>168</v>
      </c>
      <c r="C20" s="35" t="s">
        <v>221</v>
      </c>
      <c r="D20" s="35" t="s">
        <v>225</v>
      </c>
    </row>
    <row r="21" spans="2:4" x14ac:dyDescent="0.2">
      <c r="B21" s="36" t="s">
        <v>181</v>
      </c>
      <c r="C21" s="31">
        <v>4</v>
      </c>
      <c r="D21" s="41">
        <f>SUM(C21/29)*100</f>
        <v>13.793103448275861</v>
      </c>
    </row>
    <row r="22" spans="2:4" x14ac:dyDescent="0.2">
      <c r="B22" s="36" t="s">
        <v>239</v>
      </c>
      <c r="C22" s="31">
        <v>9</v>
      </c>
      <c r="D22" s="41">
        <f>SUM(C22/29)*100</f>
        <v>31.03448275862069</v>
      </c>
    </row>
    <row r="23" spans="2:4" x14ac:dyDescent="0.2">
      <c r="B23" s="36" t="s">
        <v>182</v>
      </c>
      <c r="C23" s="31">
        <v>16</v>
      </c>
      <c r="D23" s="41">
        <f>SUM(C23/29)*100</f>
        <v>55.172413793103445</v>
      </c>
    </row>
    <row r="25" spans="2:4" ht="30" customHeight="1" x14ac:dyDescent="0.2">
      <c r="C25" s="92" t="s">
        <v>184</v>
      </c>
      <c r="D25" s="92"/>
    </row>
    <row r="26" spans="2:4" x14ac:dyDescent="0.2">
      <c r="B26" s="36" t="s">
        <v>168</v>
      </c>
      <c r="C26" s="35" t="s">
        <v>221</v>
      </c>
      <c r="D26" s="35" t="s">
        <v>225</v>
      </c>
    </row>
    <row r="27" spans="2:4" x14ac:dyDescent="0.2">
      <c r="B27" s="36" t="s">
        <v>112</v>
      </c>
      <c r="C27" s="31">
        <v>28</v>
      </c>
      <c r="D27" s="41">
        <f>SUM(C27/29)*100</f>
        <v>96.551724137931032</v>
      </c>
    </row>
    <row r="28" spans="2:4" x14ac:dyDescent="0.2">
      <c r="B28" s="36" t="s">
        <v>113</v>
      </c>
      <c r="C28" s="31">
        <v>1</v>
      </c>
      <c r="D28" s="41">
        <f>SUM(C28/29)*100</f>
        <v>3.4482758620689653</v>
      </c>
    </row>
    <row r="30" spans="2:4" ht="30" customHeight="1" x14ac:dyDescent="0.2">
      <c r="C30" s="92" t="s">
        <v>183</v>
      </c>
      <c r="D30" s="92"/>
    </row>
    <row r="31" spans="2:4" x14ac:dyDescent="0.2">
      <c r="B31" s="36" t="s">
        <v>168</v>
      </c>
      <c r="C31" s="35" t="s">
        <v>221</v>
      </c>
      <c r="D31" s="35" t="s">
        <v>225</v>
      </c>
    </row>
    <row r="32" spans="2:4" x14ac:dyDescent="0.2">
      <c r="B32" s="36" t="s">
        <v>112</v>
      </c>
      <c r="C32" s="31">
        <v>29</v>
      </c>
      <c r="D32" s="42">
        <f>SUM(C32/29)*100</f>
        <v>100</v>
      </c>
    </row>
    <row r="33" spans="2:4" x14ac:dyDescent="0.2">
      <c r="B33" s="36" t="s">
        <v>113</v>
      </c>
      <c r="C33" s="31">
        <v>0</v>
      </c>
      <c r="D33" s="42">
        <f>SUM(C33/29)*100</f>
        <v>0</v>
      </c>
    </row>
    <row r="35" spans="2:4" ht="30" customHeight="1" x14ac:dyDescent="0.2">
      <c r="B35" s="37"/>
      <c r="C35" s="93" t="s">
        <v>185</v>
      </c>
      <c r="D35" s="94"/>
    </row>
    <row r="36" spans="2:4" x14ac:dyDescent="0.2">
      <c r="B36" s="38" t="s">
        <v>168</v>
      </c>
      <c r="C36" s="35" t="s">
        <v>221</v>
      </c>
      <c r="D36" s="35" t="s">
        <v>225</v>
      </c>
    </row>
    <row r="37" spans="2:4" x14ac:dyDescent="0.2">
      <c r="B37" s="39" t="s">
        <v>112</v>
      </c>
      <c r="C37" s="40">
        <v>28</v>
      </c>
      <c r="D37" s="41">
        <f>SUM(C37/29)*100</f>
        <v>96.551724137931032</v>
      </c>
    </row>
    <row r="38" spans="2:4" x14ac:dyDescent="0.2">
      <c r="B38" s="39" t="s">
        <v>113</v>
      </c>
      <c r="C38" s="40">
        <v>1</v>
      </c>
      <c r="D38" s="41">
        <f>SUM(C38/29)*100</f>
        <v>3.4482758620689653</v>
      </c>
    </row>
    <row r="41" spans="2:4" x14ac:dyDescent="0.2">
      <c r="B41" s="37"/>
      <c r="C41" s="93" t="s">
        <v>186</v>
      </c>
      <c r="D41" s="94"/>
    </row>
    <row r="42" spans="2:4" x14ac:dyDescent="0.2">
      <c r="B42" s="38" t="s">
        <v>168</v>
      </c>
      <c r="C42" s="35" t="s">
        <v>221</v>
      </c>
      <c r="D42" s="35" t="s">
        <v>225</v>
      </c>
    </row>
    <row r="43" spans="2:4" x14ac:dyDescent="0.2">
      <c r="B43" s="39" t="s">
        <v>187</v>
      </c>
      <c r="C43" s="40">
        <v>12</v>
      </c>
      <c r="D43" s="41">
        <f>SUM(C43/29)*100</f>
        <v>41.379310344827587</v>
      </c>
    </row>
    <row r="44" spans="2:4" x14ac:dyDescent="0.2">
      <c r="B44" s="39" t="s">
        <v>188</v>
      </c>
      <c r="C44" s="40">
        <v>4</v>
      </c>
      <c r="D44" s="41">
        <f>SUM(C44/29)*100</f>
        <v>13.793103448275861</v>
      </c>
    </row>
    <row r="45" spans="2:4" x14ac:dyDescent="0.2">
      <c r="B45" s="39" t="s">
        <v>83</v>
      </c>
      <c r="C45" s="40">
        <v>13</v>
      </c>
      <c r="D45" s="41">
        <f>SUM(C45/29)*100</f>
        <v>44.827586206896555</v>
      </c>
    </row>
  </sheetData>
  <mergeCells count="7">
    <mergeCell ref="C30:D30"/>
    <mergeCell ref="C35:D35"/>
    <mergeCell ref="C41:D41"/>
    <mergeCell ref="C3:D3"/>
    <mergeCell ref="C12:D12"/>
    <mergeCell ref="C19:D19"/>
    <mergeCell ref="C25:D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Cleaned Data</vt:lpstr>
      <vt:lpstr>Quantitative Coding</vt:lpstr>
      <vt:lpstr>Qt. Cross Tabs</vt:lpstr>
      <vt:lpstr>Qualitative Coding</vt:lpstr>
      <vt:lpstr>Ql. Cross Tabs</vt:lpstr>
      <vt:lpstr>Feedback Coding</vt:lpstr>
      <vt:lpstr>Fd.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2019-08-08T17:16:12Z</dcterms:created>
  <dcterms:modified xsi:type="dcterms:W3CDTF">2019-10-17T10:40:35Z</dcterms:modified>
</cp:coreProperties>
</file>