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EOS - Tweets 2022/"/>
    </mc:Choice>
  </mc:AlternateContent>
  <xr:revisionPtr revIDLastSave="1372" documentId="8_{FBA9DD5E-94DE-4AB8-BBD1-DB6134569752}" xr6:coauthVersionLast="47" xr6:coauthVersionMax="47" xr10:uidLastSave="{A877E4CF-1728-4D7B-A818-A649D05A2AA5}"/>
  <bookViews>
    <workbookView xWindow="-108" yWindow="-108" windowWidth="23256" windowHeight="12576" activeTab="2" xr2:uid="{D5BCA8A6-9DC3-4B4C-BF4E-F75F4C8CA15B}"/>
  </bookViews>
  <sheets>
    <sheet name="EOS Results" sheetId="1" r:id="rId1"/>
    <sheet name="EOS Tweets" sheetId="2" r:id="rId2"/>
    <sheet name="EOS PPG" sheetId="3" r:id="rId3"/>
    <sheet name="Contingency Table" sheetId="4" r:id="rId4"/>
    <sheet name="Fisher's Test" sheetId="5" r:id="rId5"/>
    <sheet name="Sheet1" sheetId="6" r:id="rId6"/>
    <sheet name="Sheet2" sheetId="7" r:id="rId7"/>
  </sheets>
  <definedNames>
    <definedName name="_xlnm._FilterDatabase" localSheetId="0" hidden="1">'EOS Results'!$A$1:$G$44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6" l="1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41" i="6"/>
  <c r="E40" i="6"/>
  <c r="D40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A37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34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28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23" i="6"/>
  <c r="BD15" i="7"/>
  <c r="BC15" i="7"/>
  <c r="C15" i="7"/>
  <c r="F24" i="5" l="1"/>
  <c r="D16" i="5"/>
  <c r="E24" i="5"/>
  <c r="C7" i="5"/>
  <c r="L29" i="4"/>
  <c r="L30" i="4" s="1"/>
  <c r="H22" i="4"/>
  <c r="K20" i="4"/>
  <c r="K19" i="4"/>
  <c r="J20" i="4"/>
  <c r="J19" i="4"/>
  <c r="I20" i="4"/>
  <c r="I19" i="4"/>
  <c r="I18" i="4"/>
  <c r="I23" i="4" s="1"/>
  <c r="J18" i="4"/>
  <c r="J23" i="4" s="1"/>
  <c r="K18" i="4"/>
  <c r="K23" i="4" s="1"/>
  <c r="I13" i="4"/>
  <c r="J13" i="4"/>
  <c r="K13" i="4"/>
  <c r="I14" i="4"/>
  <c r="J14" i="4"/>
  <c r="K14" i="4"/>
  <c r="H13" i="4"/>
  <c r="H19" i="4" s="1"/>
  <c r="H24" i="4" s="1"/>
  <c r="H14" i="4"/>
  <c r="H20" i="4" s="1"/>
  <c r="H25" i="4" s="1"/>
  <c r="E29" i="4"/>
  <c r="E30" i="4" s="1"/>
  <c r="D20" i="4"/>
  <c r="D19" i="4"/>
  <c r="C20" i="4"/>
  <c r="C19" i="4"/>
  <c r="B20" i="4"/>
  <c r="B19" i="4"/>
  <c r="B12" i="4"/>
  <c r="C12" i="4"/>
  <c r="D12" i="4"/>
  <c r="B13" i="4"/>
  <c r="C13" i="4"/>
  <c r="D13" i="4"/>
  <c r="B14" i="4"/>
  <c r="C14" i="4"/>
  <c r="D14" i="4"/>
  <c r="J6" i="3"/>
  <c r="J5" i="3"/>
  <c r="J4" i="3"/>
  <c r="J3" i="3"/>
  <c r="J2" i="3"/>
  <c r="H21" i="3"/>
  <c r="H20" i="3"/>
  <c r="H19" i="3"/>
  <c r="H18" i="3"/>
  <c r="J24" i="4" l="1"/>
  <c r="B25" i="4"/>
  <c r="C24" i="4"/>
  <c r="C25" i="4"/>
  <c r="D24" i="4"/>
  <c r="B24" i="4"/>
  <c r="I25" i="4"/>
  <c r="K24" i="4"/>
  <c r="D25" i="4"/>
  <c r="K25" i="4"/>
  <c r="J25" i="4"/>
  <c r="I24" i="4"/>
  <c r="B27" i="4"/>
  <c r="B29" i="4" s="1"/>
  <c r="I27" i="4"/>
  <c r="I29" i="4" s="1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<sst xmlns="http://schemas.openxmlformats.org/spreadsheetml/2006/main" count="315" uniqueCount="80">
  <si>
    <t>Liverpool</t>
  </si>
  <si>
    <t>Watford</t>
  </si>
  <si>
    <t>Home win</t>
  </si>
  <si>
    <t>Brighton</t>
  </si>
  <si>
    <t>Norwich City</t>
  </si>
  <si>
    <t>Draw</t>
  </si>
  <si>
    <t>Burnley</t>
  </si>
  <si>
    <t>Manchester City</t>
  </si>
  <si>
    <t>Away win</t>
  </si>
  <si>
    <t>Chelsea</t>
  </si>
  <si>
    <t>Brentford</t>
  </si>
  <si>
    <t>Leeds Utd</t>
  </si>
  <si>
    <t>Southampton</t>
  </si>
  <si>
    <t>Wolverhampton</t>
  </si>
  <si>
    <t>Aston Villa</t>
  </si>
  <si>
    <t>Manchester Utd</t>
  </si>
  <si>
    <t>Leicester City</t>
  </si>
  <si>
    <t>West Ham Utd</t>
  </si>
  <si>
    <t>Everton</t>
  </si>
  <si>
    <t>Tottenham</t>
  </si>
  <si>
    <t>Newcastle Utd</t>
  </si>
  <si>
    <t>Crystal Palace</t>
  </si>
  <si>
    <t>Arsenal</t>
  </si>
  <si>
    <t>Date</t>
  </si>
  <si>
    <t>HomeTeam</t>
  </si>
  <si>
    <t>AwayTeam</t>
  </si>
  <si>
    <t>HS</t>
  </si>
  <si>
    <t>AS</t>
  </si>
  <si>
    <t>Outcome</t>
  </si>
  <si>
    <t>Leeds</t>
  </si>
  <si>
    <t>Leicester</t>
  </si>
  <si>
    <t>Man City</t>
  </si>
  <si>
    <t>Man Utd</t>
  </si>
  <si>
    <t>Newcastle</t>
  </si>
  <si>
    <t>Norwich</t>
  </si>
  <si>
    <t>Spurs</t>
  </si>
  <si>
    <t>West Ham</t>
  </si>
  <si>
    <t>Wolves</t>
  </si>
  <si>
    <t>Team</t>
  </si>
  <si>
    <t>Total matches</t>
  </si>
  <si>
    <t>Total points</t>
  </si>
  <si>
    <t>Match Won</t>
  </si>
  <si>
    <t>Positive</t>
  </si>
  <si>
    <t>Negative</t>
  </si>
  <si>
    <t>Match Draw</t>
  </si>
  <si>
    <t>Match Loss</t>
  </si>
  <si>
    <t>to confirm</t>
  </si>
  <si>
    <t>PPG</t>
  </si>
  <si>
    <t>0 - 0.94</t>
  </si>
  <si>
    <t>0.95 - 1.99</t>
  </si>
  <si>
    <t>2 - 2.5</t>
  </si>
  <si>
    <t>High PPG</t>
  </si>
  <si>
    <t>MediumPPG</t>
  </si>
  <si>
    <t>Low PPG</t>
  </si>
  <si>
    <t>Column1</t>
  </si>
  <si>
    <t>Medium PPG</t>
  </si>
  <si>
    <t>Observed (O)</t>
  </si>
  <si>
    <t>Expected €</t>
  </si>
  <si>
    <t>(O-E)^2/E</t>
  </si>
  <si>
    <t>X^2</t>
  </si>
  <si>
    <t>df</t>
  </si>
  <si>
    <t>p-value</t>
  </si>
  <si>
    <t>min(c-1,r-1)</t>
  </si>
  <si>
    <t>n</t>
  </si>
  <si>
    <t>cramer's v</t>
  </si>
  <si>
    <t>Expected</t>
  </si>
  <si>
    <t>cramer'sv v</t>
  </si>
  <si>
    <t>Low PPG (0 - 0.94)</t>
  </si>
  <si>
    <t>Medium PPG (0.95 - 1.99)</t>
  </si>
  <si>
    <t>High PPG (2 - 2.5)</t>
  </si>
  <si>
    <t>Match Win</t>
  </si>
  <si>
    <t>[0.3,0.5,0.4,0.31,0.26,0.17,0.38,0.26,0.28,0.36,0.45,0.45,0.35,0.23,0.58,0.57,0.49,0.3,0.34,0.31,0.31,0.15,0.24,0.14,0.27,0.32,0.38,0.33,0.36,0.55,0.34,0.33,0.5,0.27,0.28,0.11,0.29,0.25,0.24,0.12,0.26,0.29,0.25,0.46,0.54,0.25,0.18,0.56,0.54,0.29,0.25,0.28,0.15,0.44,0.32,0.32,0.56,0.3,0.28,0.23,0.22,0.25,0.47,0.26</t>
  </si>
  <si>
    <t> 0.24,0.25,0.33,0.5,0.27,0.28,0.11,0.29,0.25,0.24,0.12,0.26,0.29,0.25,0.46,0.54,0.25,0.18,0.56,0.54,0.29,0.25,0.28,0.15,0.44,0.32,0.32,0.56,0.3,0.28,0.23,0.22,0.25,0.47,0.26,0.24,0.25]</t>
  </si>
  <si>
    <t>[0.3</t>
  </si>
  <si>
    <t> 0.24</t>
  </si>
  <si>
    <t>0.25]</t>
  </si>
  <si>
    <t>Very Low PPG: 0 - 0.95</t>
  </si>
  <si>
    <t>Low PPG: 0.95 - 1.33</t>
  </si>
  <si>
    <t>High PPG: 2 -2.5</t>
  </si>
  <si>
    <t>Medium PPG: 1.34 - 1.99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</si>
</sst>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16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16" fontId="1" fillId="2" borderId="2" xfId="0" applyNumberFormat="1" applyFont="1" applyFill="1" applyBorder="1"/>
    <xf numFmtId="16" fontId="0" fillId="0" borderId="2" xfId="0" applyNumberFormat="1" applyBorder="1"/>
    <xf numFmtId="3" fontId="0" fillId="0" borderId="0" xfId="0" applyNumberFormat="1"/>
    <xf numFmtId="20" fontId="0" fillId="0" borderId="2" xfId="0" applyNumberFormat="1" applyBorder="1"/>
    <xf numFmtId="43" fontId="0" fillId="0" borderId="0" xfId="1" applyFont="1"/>
    <xf numFmtId="164" fontId="0" fillId="0" borderId="0" xfId="1" applyNumberFormat="1" applyFont="1"/>
    <xf numFmtId="41" fontId="0" fillId="0" borderId="0" xfId="1" applyNumberFormat="1" applyFont="1"/>
    <xf numFmtId="0" fontId="3" fillId="0" borderId="0" xfId="0" applyFont="1"/>
    <xf numFmtId="3" fontId="3" fillId="0" borderId="0" xfId="0" applyNumberFormat="1" applyFont="1"/>
    <xf numFmtId="3" fontId="3" fillId="3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'EOS Tweets'!$A$1:$A$20</c:f>
              <c:strCache>
                <c:ptCount val="20"/>
                <c:pt idx="0">
                  <c:v>Man Utd</c:v>
                </c:pt>
                <c:pt idx="1">
                  <c:v>Liverpool</c:v>
                </c:pt>
                <c:pt idx="2">
                  <c:v>Newcastle</c:v>
                </c:pt>
                <c:pt idx="3">
                  <c:v>Chelsea</c:v>
                </c:pt>
                <c:pt idx="4">
                  <c:v>Leeds</c:v>
                </c:pt>
                <c:pt idx="5">
                  <c:v>Arsenal</c:v>
                </c:pt>
                <c:pt idx="6">
                  <c:v>Spurs</c:v>
                </c:pt>
                <c:pt idx="7">
                  <c:v>Man City</c:v>
                </c:pt>
                <c:pt idx="8">
                  <c:v>Aston Villa</c:v>
                </c:pt>
                <c:pt idx="9">
                  <c:v>Everton</c:v>
                </c:pt>
                <c:pt idx="10">
                  <c:v>Crystal Palace</c:v>
                </c:pt>
                <c:pt idx="11">
                  <c:v>Southampton</c:v>
                </c:pt>
                <c:pt idx="12">
                  <c:v>Leicester</c:v>
                </c:pt>
                <c:pt idx="13">
                  <c:v>Brighton</c:v>
                </c:pt>
                <c:pt idx="14">
                  <c:v>West Ham</c:v>
                </c:pt>
                <c:pt idx="15">
                  <c:v>Norwich</c:v>
                </c:pt>
                <c:pt idx="16">
                  <c:v>Watford</c:v>
                </c:pt>
                <c:pt idx="17">
                  <c:v>Wolves</c:v>
                </c:pt>
                <c:pt idx="18">
                  <c:v>Burnley</c:v>
                </c:pt>
                <c:pt idx="19">
                  <c:v>Brentford</c:v>
                </c:pt>
              </c:strCache>
            </c:strRef>
          </c:cat>
          <c:val>
            <c:numRef>
              <c:f>'EOS Tweets'!$B$1:$B$20</c:f>
              <c:numCache>
                <c:formatCode>#,##0</c:formatCode>
                <c:ptCount val="20"/>
                <c:pt idx="0">
                  <c:v>132606</c:v>
                </c:pt>
                <c:pt idx="1">
                  <c:v>83131</c:v>
                </c:pt>
                <c:pt idx="2">
                  <c:v>53061</c:v>
                </c:pt>
                <c:pt idx="3">
                  <c:v>34943</c:v>
                </c:pt>
                <c:pt idx="4">
                  <c:v>23376</c:v>
                </c:pt>
                <c:pt idx="5">
                  <c:v>21254</c:v>
                </c:pt>
                <c:pt idx="6">
                  <c:v>20752</c:v>
                </c:pt>
                <c:pt idx="7">
                  <c:v>17457</c:v>
                </c:pt>
                <c:pt idx="8">
                  <c:v>15603</c:v>
                </c:pt>
                <c:pt idx="9">
                  <c:v>13376</c:v>
                </c:pt>
                <c:pt idx="10">
                  <c:v>12124</c:v>
                </c:pt>
                <c:pt idx="11">
                  <c:v>10525</c:v>
                </c:pt>
                <c:pt idx="12">
                  <c:v>8976</c:v>
                </c:pt>
                <c:pt idx="13">
                  <c:v>8621</c:v>
                </c:pt>
                <c:pt idx="14">
                  <c:v>8573</c:v>
                </c:pt>
                <c:pt idx="15">
                  <c:v>8356</c:v>
                </c:pt>
                <c:pt idx="16">
                  <c:v>5430</c:v>
                </c:pt>
                <c:pt idx="17">
                  <c:v>5055</c:v>
                </c:pt>
                <c:pt idx="18">
                  <c:v>3487</c:v>
                </c:pt>
                <c:pt idx="19">
                  <c:v>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D-4621-9E17-2383B50E9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84256"/>
        <c:axId val="150180416"/>
      </c:barChart>
      <c:catAx>
        <c:axId val="15018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150180416"/>
        <c:crosses val="autoZero"/>
        <c:auto val="1"/>
        <c:lblAlgn val="ctr"/>
        <c:lblOffset val="100"/>
        <c:noMultiLvlLbl val="0"/>
      </c:catAx>
      <c:valAx>
        <c:axId val="1501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Amount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15018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4</xdr:row>
      <xdr:rowOff>38100</xdr:rowOff>
    </xdr:from>
    <xdr:to>
      <xdr:col>17</xdr:col>
      <xdr:colOff>525780</xdr:colOff>
      <xdr:row>22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13CE38-758A-F6F0-F3D6-6CF317081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BBA7B-6EF0-4976-96DF-98ED1C217507}" name="Table1" displayName="Table1" ref="A1:B21" totalsRowShown="0">
  <autoFilter ref="A1:B21" xr:uid="{62DBBA7B-6EF0-4976-96DF-98ED1C217507}"/>
  <tableColumns count="2">
    <tableColumn id="1" xr3:uid="{20AF57D0-D5E6-41CD-82E8-601D14820296}" name="Team"/>
    <tableColumn id="2" xr3:uid="{A9B24C9D-6B47-4091-8D86-311E93B228A9}" name="Total match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F55FD-067E-4984-B6E8-350C1C0121D3}" name="Table2" displayName="Table2" ref="D1:E21" totalsRowShown="0">
  <autoFilter ref="D1:E21" xr:uid="{76CF55FD-067E-4984-B6E8-350C1C0121D3}"/>
  <tableColumns count="2">
    <tableColumn id="1" xr3:uid="{6210A1D8-02D7-42B0-A50E-A41CF5855BA4}" name="Team"/>
    <tableColumn id="2" xr3:uid="{DBD7E93E-1ACE-43FF-A0B2-2997220FD6C9}" name="Total point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03FD7-DAD1-4ACC-9F2A-01D894079C68}" name="Table3" displayName="Table3" ref="G1:H21" totalsRowShown="0">
  <autoFilter ref="G1:H21" xr:uid="{66F03FD7-DAD1-4ACC-9F2A-01D894079C68}"/>
  <tableColumns count="2">
    <tableColumn id="1" xr3:uid="{60C06CD5-A0B2-46CB-BAE8-A21B588BA679}" name="Team"/>
    <tableColumn id="2" xr3:uid="{98E2BB2F-B968-44EE-913F-4BEBFAEF2D41}" name="PPG" dataDxfId="0">
      <calculatedColumnFormula>E2/B2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895D2-29E5-4C64-ACD7-C21198377059}" name="Table4" displayName="Table4" ref="A1:D3" totalsRowShown="0" dataDxfId="4" dataCellStyle="Comma">
  <autoFilter ref="A1:D3" xr:uid="{2FC895D2-29E5-4C64-ACD7-C21198377059}"/>
  <tableColumns count="4">
    <tableColumn id="1" xr3:uid="{5383DF5A-CE81-4E79-B511-BFA17B2300FA}" name="Column1"/>
    <tableColumn id="2" xr3:uid="{9F9818FA-58B7-421B-83F8-523AD459673E}" name="Match Won" dataDxfId="3" dataCellStyle="Comma"/>
    <tableColumn id="3" xr3:uid="{4D6EB805-7D40-4B84-9069-B1FF2422644E}" name="Match Draw" dataDxfId="2" dataCellStyle="Comma"/>
    <tableColumn id="4" xr3:uid="{1DE1439D-6934-4DA6-94D1-396C950BA24C}" name="Match Loss" dataDxfId="1" dataCellStyle="Comm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8F494D-DE2D-4CFC-803E-F26FBC9EB91B}" name="Table5" displayName="Table5" ref="A5:D7" totalsRowShown="0">
  <autoFilter ref="A5:D7" xr:uid="{128F494D-DE2D-4CFC-803E-F26FBC9EB91B}"/>
  <tableColumns count="4">
    <tableColumn id="1" xr3:uid="{FC49998C-35B3-48B5-883B-8B5FD9CD524E}" name="Column1"/>
    <tableColumn id="2" xr3:uid="{329F20F4-8058-4D8B-BED9-795204608557}" name="High PPG"/>
    <tableColumn id="3" xr3:uid="{ABEC0F52-6B61-4FAB-9DC3-605FBD107E8A}" name="Medium PPG"/>
    <tableColumn id="4" xr3:uid="{5680EE37-EB7E-46C3-B996-4F8E34A1559F}" name="Low PP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48DA-BAFB-45B4-B924-542E409C95CB}">
  <dimension ref="A1:H45"/>
  <sheetViews>
    <sheetView topLeftCell="A21" workbookViewId="0">
      <selection activeCell="A2" sqref="A2:A44"/>
    </sheetView>
  </sheetViews>
  <sheetFormatPr defaultRowHeight="14.4" x14ac:dyDescent="0.3"/>
  <cols>
    <col min="3" max="4" width="14.33203125" bestFit="1" customWidth="1"/>
  </cols>
  <sheetData>
    <row r="1" spans="1:7" x14ac:dyDescent="0.3">
      <c r="A1" s="1" t="s">
        <v>23</v>
      </c>
      <c r="B1" s="7"/>
      <c r="C1" s="2" t="s">
        <v>24</v>
      </c>
      <c r="D1" s="2" t="s">
        <v>25</v>
      </c>
      <c r="E1" s="2" t="s">
        <v>26</v>
      </c>
      <c r="F1" s="2" t="s">
        <v>27</v>
      </c>
      <c r="G1" s="3" t="s">
        <v>28</v>
      </c>
    </row>
    <row r="2" spans="1:7" x14ac:dyDescent="0.3">
      <c r="A2" s="4">
        <v>45019</v>
      </c>
      <c r="B2" s="10">
        <v>0.54166666666666663</v>
      </c>
      <c r="C2" s="5" t="s">
        <v>17</v>
      </c>
      <c r="D2" s="5" t="s">
        <v>18</v>
      </c>
      <c r="E2" s="5">
        <v>2</v>
      </c>
      <c r="F2" s="5">
        <v>1</v>
      </c>
      <c r="G2" s="6" t="s">
        <v>2</v>
      </c>
    </row>
    <row r="3" spans="1:7" x14ac:dyDescent="0.3">
      <c r="A3" s="4">
        <v>45019</v>
      </c>
      <c r="B3" s="10">
        <v>0.64583333333333337</v>
      </c>
      <c r="C3" s="5" t="s">
        <v>19</v>
      </c>
      <c r="D3" s="5" t="s">
        <v>20</v>
      </c>
      <c r="E3" s="5">
        <v>5</v>
      </c>
      <c r="F3" s="5">
        <v>1</v>
      </c>
      <c r="G3" s="6" t="s">
        <v>2</v>
      </c>
    </row>
    <row r="4" spans="1:7" x14ac:dyDescent="0.3">
      <c r="A4" s="4">
        <v>45020</v>
      </c>
      <c r="B4" s="10">
        <v>0.79166666666666663</v>
      </c>
      <c r="C4" s="5" t="s">
        <v>21</v>
      </c>
      <c r="D4" s="5" t="s">
        <v>22</v>
      </c>
      <c r="E4" s="5">
        <v>3</v>
      </c>
      <c r="F4" s="5">
        <v>0</v>
      </c>
      <c r="G4" s="6" t="s">
        <v>2</v>
      </c>
    </row>
    <row r="5" spans="1:7" x14ac:dyDescent="0.3">
      <c r="A5" s="4">
        <v>45022</v>
      </c>
      <c r="B5" s="10">
        <v>0.77083333333333337</v>
      </c>
      <c r="C5" s="5" t="s">
        <v>6</v>
      </c>
      <c r="D5" s="5" t="s">
        <v>18</v>
      </c>
      <c r="E5" s="5">
        <v>3</v>
      </c>
      <c r="F5" s="5">
        <v>2</v>
      </c>
      <c r="G5" s="6" t="s">
        <v>2</v>
      </c>
    </row>
    <row r="6" spans="1:7" x14ac:dyDescent="0.3">
      <c r="A6" s="4">
        <v>45024</v>
      </c>
      <c r="B6" s="10">
        <v>0.79166666666666663</v>
      </c>
      <c r="C6" s="5" t="s">
        <v>20</v>
      </c>
      <c r="D6" s="5" t="s">
        <v>13</v>
      </c>
      <c r="E6" s="5">
        <v>1</v>
      </c>
      <c r="F6" s="5">
        <v>0</v>
      </c>
      <c r="G6" s="6" t="s">
        <v>2</v>
      </c>
    </row>
    <row r="7" spans="1:7" x14ac:dyDescent="0.3">
      <c r="A7" s="4">
        <v>45025</v>
      </c>
      <c r="B7" s="10">
        <v>0.47916666666666669</v>
      </c>
      <c r="C7" s="5" t="s">
        <v>18</v>
      </c>
      <c r="D7" s="5" t="s">
        <v>15</v>
      </c>
      <c r="E7" s="5">
        <v>1</v>
      </c>
      <c r="F7" s="5">
        <v>0</v>
      </c>
      <c r="G7" s="6" t="s">
        <v>2</v>
      </c>
    </row>
    <row r="8" spans="1:7" x14ac:dyDescent="0.3">
      <c r="A8" s="4">
        <v>45025</v>
      </c>
      <c r="B8" s="10">
        <v>0.58333333333333337</v>
      </c>
      <c r="C8" s="5" t="s">
        <v>22</v>
      </c>
      <c r="D8" s="5" t="s">
        <v>3</v>
      </c>
      <c r="E8" s="5">
        <v>1</v>
      </c>
      <c r="F8" s="5">
        <v>2</v>
      </c>
      <c r="G8" s="6" t="s">
        <v>8</v>
      </c>
    </row>
    <row r="9" spans="1:7" x14ac:dyDescent="0.3">
      <c r="A9" s="4">
        <v>45025</v>
      </c>
      <c r="B9" s="10">
        <v>0.58333333333333337</v>
      </c>
      <c r="C9" s="5" t="s">
        <v>12</v>
      </c>
      <c r="D9" s="5" t="s">
        <v>9</v>
      </c>
      <c r="E9" s="5">
        <v>0</v>
      </c>
      <c r="F9" s="5">
        <v>6</v>
      </c>
      <c r="G9" s="6" t="s">
        <v>8</v>
      </c>
    </row>
    <row r="10" spans="1:7" x14ac:dyDescent="0.3">
      <c r="A10" s="4">
        <v>45025</v>
      </c>
      <c r="B10" s="10">
        <v>0.58333333333333337</v>
      </c>
      <c r="C10" s="5" t="s">
        <v>1</v>
      </c>
      <c r="D10" s="5" t="s">
        <v>11</v>
      </c>
      <c r="E10" s="5">
        <v>0</v>
      </c>
      <c r="F10" s="5">
        <v>3</v>
      </c>
      <c r="G10" s="6" t="s">
        <v>8</v>
      </c>
    </row>
    <row r="11" spans="1:7" x14ac:dyDescent="0.3">
      <c r="A11" s="4">
        <v>45025</v>
      </c>
      <c r="B11" s="10">
        <v>0.6875</v>
      </c>
      <c r="C11" s="5" t="s">
        <v>14</v>
      </c>
      <c r="D11" s="5" t="s">
        <v>19</v>
      </c>
      <c r="E11" s="5">
        <v>0</v>
      </c>
      <c r="F11" s="5">
        <v>4</v>
      </c>
      <c r="G11" s="6" t="s">
        <v>8</v>
      </c>
    </row>
    <row r="12" spans="1:7" x14ac:dyDescent="0.3">
      <c r="A12" s="4">
        <v>45026</v>
      </c>
      <c r="B12" s="10">
        <v>0.58333333333333337</v>
      </c>
      <c r="C12" s="5" t="s">
        <v>10</v>
      </c>
      <c r="D12" s="5" t="s">
        <v>17</v>
      </c>
      <c r="E12" s="5">
        <v>2</v>
      </c>
      <c r="F12" s="5">
        <v>0</v>
      </c>
      <c r="G12" s="6" t="s">
        <v>2</v>
      </c>
    </row>
    <row r="13" spans="1:7" x14ac:dyDescent="0.3">
      <c r="A13" s="4">
        <v>45026</v>
      </c>
      <c r="B13" s="10">
        <v>0.54166666666666663</v>
      </c>
      <c r="C13" s="5" t="s">
        <v>16</v>
      </c>
      <c r="D13" s="5" t="s">
        <v>21</v>
      </c>
      <c r="E13" s="5">
        <v>2</v>
      </c>
      <c r="F13" s="5">
        <v>1</v>
      </c>
      <c r="G13" s="6" t="s">
        <v>2</v>
      </c>
    </row>
    <row r="14" spans="1:7" x14ac:dyDescent="0.3">
      <c r="A14" s="4">
        <v>45026</v>
      </c>
      <c r="B14" s="10">
        <v>0.54166666666666663</v>
      </c>
      <c r="C14" s="5" t="s">
        <v>4</v>
      </c>
      <c r="D14" s="5" t="s">
        <v>6</v>
      </c>
      <c r="E14" s="5">
        <v>2</v>
      </c>
      <c r="F14" s="5">
        <v>0</v>
      </c>
      <c r="G14" s="6" t="s">
        <v>2</v>
      </c>
    </row>
    <row r="15" spans="1:7" x14ac:dyDescent="0.3">
      <c r="A15" s="4">
        <v>45026</v>
      </c>
      <c r="B15" s="10">
        <v>0.64583333333333337</v>
      </c>
      <c r="C15" s="5" t="s">
        <v>7</v>
      </c>
      <c r="D15" s="5" t="s">
        <v>0</v>
      </c>
      <c r="E15" s="5">
        <v>2</v>
      </c>
      <c r="F15" s="5">
        <v>2</v>
      </c>
      <c r="G15" s="6" t="s">
        <v>5</v>
      </c>
    </row>
    <row r="16" spans="1:7" x14ac:dyDescent="0.3">
      <c r="A16" s="4">
        <v>45032</v>
      </c>
      <c r="B16" s="10">
        <v>0.47916666666666669</v>
      </c>
      <c r="C16" s="5" t="s">
        <v>19</v>
      </c>
      <c r="D16" s="5" t="s">
        <v>3</v>
      </c>
      <c r="E16" s="5">
        <v>0</v>
      </c>
      <c r="F16" s="5">
        <v>1</v>
      </c>
      <c r="G16" s="6" t="s">
        <v>8</v>
      </c>
    </row>
    <row r="17" spans="1:7" x14ac:dyDescent="0.3">
      <c r="A17" s="4">
        <v>45032</v>
      </c>
      <c r="B17" s="10">
        <v>0.58333333333333337</v>
      </c>
      <c r="C17" s="5" t="s">
        <v>15</v>
      </c>
      <c r="D17" s="5" t="s">
        <v>4</v>
      </c>
      <c r="E17" s="5">
        <v>3</v>
      </c>
      <c r="F17" s="5">
        <v>2</v>
      </c>
      <c r="G17" s="6" t="s">
        <v>2</v>
      </c>
    </row>
    <row r="18" spans="1:7" x14ac:dyDescent="0.3">
      <c r="A18" s="4">
        <v>45032</v>
      </c>
      <c r="B18" s="10">
        <v>0.58333333333333337</v>
      </c>
      <c r="C18" s="5" t="s">
        <v>12</v>
      </c>
      <c r="D18" s="5" t="s">
        <v>22</v>
      </c>
      <c r="E18" s="5">
        <v>1</v>
      </c>
      <c r="F18" s="5">
        <v>0</v>
      </c>
      <c r="G18" s="6" t="s">
        <v>2</v>
      </c>
    </row>
    <row r="19" spans="1:7" x14ac:dyDescent="0.3">
      <c r="A19" s="4">
        <v>45032</v>
      </c>
      <c r="B19" s="10">
        <v>0.58333333333333337</v>
      </c>
      <c r="C19" s="5" t="s">
        <v>1</v>
      </c>
      <c r="D19" s="5" t="s">
        <v>10</v>
      </c>
      <c r="E19" s="5">
        <v>1</v>
      </c>
      <c r="F19" s="5">
        <v>2</v>
      </c>
      <c r="G19" s="6" t="s">
        <v>8</v>
      </c>
    </row>
    <row r="20" spans="1:7" x14ac:dyDescent="0.3">
      <c r="A20" s="4">
        <v>45033</v>
      </c>
      <c r="B20" s="10">
        <v>0.55208333333333337</v>
      </c>
      <c r="C20" s="5" t="s">
        <v>20</v>
      </c>
      <c r="D20" s="5" t="s">
        <v>16</v>
      </c>
      <c r="E20" s="5">
        <v>2</v>
      </c>
      <c r="F20" s="5">
        <v>1</v>
      </c>
      <c r="G20" s="6" t="s">
        <v>2</v>
      </c>
    </row>
    <row r="21" spans="1:7" x14ac:dyDescent="0.3">
      <c r="A21" s="4">
        <v>45033</v>
      </c>
      <c r="B21" s="10">
        <v>0.55208333333333337</v>
      </c>
      <c r="C21" s="5" t="s">
        <v>17</v>
      </c>
      <c r="D21" s="5" t="s">
        <v>6</v>
      </c>
      <c r="E21" s="5">
        <v>1</v>
      </c>
      <c r="F21" s="5">
        <v>1</v>
      </c>
      <c r="G21" s="6" t="s">
        <v>5</v>
      </c>
    </row>
    <row r="22" spans="1:7" x14ac:dyDescent="0.3">
      <c r="A22" s="4">
        <v>45035</v>
      </c>
      <c r="B22" s="10">
        <v>0.79166666666666663</v>
      </c>
      <c r="C22" s="5" t="s">
        <v>0</v>
      </c>
      <c r="D22" s="5" t="s">
        <v>15</v>
      </c>
      <c r="E22" s="5">
        <v>4</v>
      </c>
      <c r="F22" s="5">
        <v>0</v>
      </c>
      <c r="G22" s="6" t="s">
        <v>2</v>
      </c>
    </row>
    <row r="23" spans="1:7" x14ac:dyDescent="0.3">
      <c r="A23" s="4">
        <v>45036</v>
      </c>
      <c r="B23" s="10">
        <v>0.78125</v>
      </c>
      <c r="C23" s="5" t="s">
        <v>9</v>
      </c>
      <c r="D23" s="5" t="s">
        <v>22</v>
      </c>
      <c r="E23" s="5">
        <v>2</v>
      </c>
      <c r="F23" s="5">
        <v>4</v>
      </c>
      <c r="G23" s="6" t="s">
        <v>8</v>
      </c>
    </row>
    <row r="24" spans="1:7" x14ac:dyDescent="0.3">
      <c r="A24" s="4">
        <v>45036</v>
      </c>
      <c r="B24" s="10">
        <v>0.78125</v>
      </c>
      <c r="C24" s="5" t="s">
        <v>18</v>
      </c>
      <c r="D24" s="5" t="s">
        <v>16</v>
      </c>
      <c r="E24" s="5">
        <v>1</v>
      </c>
      <c r="F24" s="5">
        <v>1</v>
      </c>
      <c r="G24" s="6" t="s">
        <v>5</v>
      </c>
    </row>
    <row r="25" spans="1:7" x14ac:dyDescent="0.3">
      <c r="A25" s="4">
        <v>45036</v>
      </c>
      <c r="B25" s="10">
        <v>0.78125</v>
      </c>
      <c r="C25" s="5" t="s">
        <v>20</v>
      </c>
      <c r="D25" s="5" t="s">
        <v>21</v>
      </c>
      <c r="E25" s="5">
        <v>1</v>
      </c>
      <c r="F25" s="5">
        <v>0</v>
      </c>
      <c r="G25" s="6" t="s">
        <v>2</v>
      </c>
    </row>
    <row r="26" spans="1:7" x14ac:dyDescent="0.3">
      <c r="A26" s="4">
        <v>45036</v>
      </c>
      <c r="B26" s="10">
        <v>0.79166666666666663</v>
      </c>
      <c r="C26" s="5" t="s">
        <v>7</v>
      </c>
      <c r="D26" s="5" t="s">
        <v>3</v>
      </c>
      <c r="E26" s="5">
        <v>3</v>
      </c>
      <c r="F26" s="5">
        <v>0</v>
      </c>
      <c r="G26" s="6" t="s">
        <v>2</v>
      </c>
    </row>
    <row r="27" spans="1:7" x14ac:dyDescent="0.3">
      <c r="A27" s="4">
        <v>45037</v>
      </c>
      <c r="B27" s="10">
        <v>0.78125</v>
      </c>
      <c r="C27" s="5" t="s">
        <v>6</v>
      </c>
      <c r="D27" s="5" t="s">
        <v>12</v>
      </c>
      <c r="E27" s="5">
        <v>2</v>
      </c>
      <c r="F27" s="5">
        <v>0</v>
      </c>
      <c r="G27" s="6" t="s">
        <v>2</v>
      </c>
    </row>
    <row r="28" spans="1:7" x14ac:dyDescent="0.3">
      <c r="A28" s="4">
        <v>45039</v>
      </c>
      <c r="B28" s="10">
        <v>0.47916666666666669</v>
      </c>
      <c r="C28" s="5" t="s">
        <v>22</v>
      </c>
      <c r="D28" s="5" t="s">
        <v>15</v>
      </c>
      <c r="E28" s="5">
        <v>3</v>
      </c>
      <c r="F28" s="5">
        <v>1</v>
      </c>
      <c r="G28" s="6" t="s">
        <v>2</v>
      </c>
    </row>
    <row r="29" spans="1:7" x14ac:dyDescent="0.3">
      <c r="A29" s="4">
        <v>45039</v>
      </c>
      <c r="B29" s="10">
        <v>0.58333333333333337</v>
      </c>
      <c r="C29" s="5" t="s">
        <v>16</v>
      </c>
      <c r="D29" s="5" t="s">
        <v>14</v>
      </c>
      <c r="E29" s="5">
        <v>0</v>
      </c>
      <c r="F29" s="5">
        <v>0</v>
      </c>
      <c r="G29" s="6" t="s">
        <v>5</v>
      </c>
    </row>
    <row r="30" spans="1:7" x14ac:dyDescent="0.3">
      <c r="A30" s="4">
        <v>45039</v>
      </c>
      <c r="B30" s="10">
        <v>0.58333333333333337</v>
      </c>
      <c r="C30" s="5" t="s">
        <v>7</v>
      </c>
      <c r="D30" s="5" t="s">
        <v>1</v>
      </c>
      <c r="E30" s="5">
        <v>5</v>
      </c>
      <c r="F30" s="5">
        <v>1</v>
      </c>
      <c r="G30" s="6" t="s">
        <v>2</v>
      </c>
    </row>
    <row r="31" spans="1:7" x14ac:dyDescent="0.3">
      <c r="A31" s="4">
        <v>45039</v>
      </c>
      <c r="B31" s="10">
        <v>0.58333333333333337</v>
      </c>
      <c r="C31" s="5" t="s">
        <v>4</v>
      </c>
      <c r="D31" s="5" t="s">
        <v>20</v>
      </c>
      <c r="E31" s="5">
        <v>0</v>
      </c>
      <c r="F31" s="5">
        <v>3</v>
      </c>
      <c r="G31" s="6" t="s">
        <v>8</v>
      </c>
    </row>
    <row r="32" spans="1:7" x14ac:dyDescent="0.3">
      <c r="A32" s="4">
        <v>45039</v>
      </c>
      <c r="B32" s="10">
        <v>0.6875</v>
      </c>
      <c r="C32" s="5" t="s">
        <v>10</v>
      </c>
      <c r="D32" s="5" t="s">
        <v>19</v>
      </c>
      <c r="E32" s="5">
        <v>0</v>
      </c>
      <c r="F32" s="5">
        <v>0</v>
      </c>
      <c r="G32" s="6" t="s">
        <v>5</v>
      </c>
    </row>
    <row r="33" spans="1:8" x14ac:dyDescent="0.3">
      <c r="A33" s="4">
        <v>45040</v>
      </c>
      <c r="B33" s="10">
        <v>0.58333333333333337</v>
      </c>
      <c r="C33" s="5" t="s">
        <v>3</v>
      </c>
      <c r="D33" s="5" t="s">
        <v>12</v>
      </c>
      <c r="E33" s="5">
        <v>2</v>
      </c>
      <c r="F33" s="5">
        <v>2</v>
      </c>
      <c r="G33" s="6" t="s">
        <v>5</v>
      </c>
    </row>
    <row r="34" spans="1:8" x14ac:dyDescent="0.3">
      <c r="A34" s="4">
        <v>45040</v>
      </c>
      <c r="B34" s="10">
        <v>0.58333333333333337</v>
      </c>
      <c r="C34" s="5" t="s">
        <v>6</v>
      </c>
      <c r="D34" s="5" t="s">
        <v>13</v>
      </c>
      <c r="E34" s="5">
        <v>1</v>
      </c>
      <c r="F34" s="5">
        <v>0</v>
      </c>
      <c r="G34" s="6" t="s">
        <v>2</v>
      </c>
    </row>
    <row r="35" spans="1:8" x14ac:dyDescent="0.3">
      <c r="A35" s="4">
        <v>45040</v>
      </c>
      <c r="B35" s="10">
        <v>0.54166666666666663</v>
      </c>
      <c r="C35" s="5" t="s">
        <v>9</v>
      </c>
      <c r="D35" s="5" t="s">
        <v>17</v>
      </c>
      <c r="E35" s="5">
        <v>1</v>
      </c>
      <c r="F35" s="5">
        <v>0</v>
      </c>
      <c r="G35" s="6" t="s">
        <v>2</v>
      </c>
    </row>
    <row r="36" spans="1:8" x14ac:dyDescent="0.3">
      <c r="A36" s="4">
        <v>45040</v>
      </c>
      <c r="B36" s="10">
        <v>0.64583333333333337</v>
      </c>
      <c r="C36" s="5" t="s">
        <v>0</v>
      </c>
      <c r="D36" s="5" t="s">
        <v>18</v>
      </c>
      <c r="E36" s="5">
        <v>2</v>
      </c>
      <c r="F36" s="5">
        <v>0</v>
      </c>
      <c r="G36" s="6" t="s">
        <v>2</v>
      </c>
    </row>
    <row r="37" spans="1:8" x14ac:dyDescent="0.3">
      <c r="A37" s="4">
        <v>45041</v>
      </c>
      <c r="B37" s="10">
        <v>0.79166666666666663</v>
      </c>
      <c r="C37" s="5" t="s">
        <v>21</v>
      </c>
      <c r="D37" s="5" t="s">
        <v>11</v>
      </c>
      <c r="E37" s="5">
        <v>0</v>
      </c>
      <c r="F37" s="5">
        <v>0</v>
      </c>
      <c r="G37" s="6" t="s">
        <v>5</v>
      </c>
      <c r="H37" t="s">
        <v>46</v>
      </c>
    </row>
    <row r="38" spans="1:8" x14ac:dyDescent="0.3">
      <c r="A38" s="4">
        <v>45044</v>
      </c>
      <c r="B38" s="10">
        <v>0.78125</v>
      </c>
      <c r="C38" s="5" t="s">
        <v>15</v>
      </c>
      <c r="D38" s="5" t="s">
        <v>9</v>
      </c>
      <c r="E38" s="5">
        <v>1</v>
      </c>
      <c r="F38" s="5">
        <v>1</v>
      </c>
      <c r="G38" s="6" t="s">
        <v>5</v>
      </c>
      <c r="H38" t="s">
        <v>46</v>
      </c>
    </row>
    <row r="39" spans="1:8" x14ac:dyDescent="0.3">
      <c r="A39" s="4">
        <v>45046</v>
      </c>
      <c r="B39" s="10">
        <v>0.47916666666666669</v>
      </c>
      <c r="C39" s="5" t="s">
        <v>20</v>
      </c>
      <c r="D39" s="5" t="s">
        <v>0</v>
      </c>
      <c r="E39" s="5">
        <v>0</v>
      </c>
      <c r="F39" s="5">
        <v>1</v>
      </c>
      <c r="G39" s="6" t="s">
        <v>8</v>
      </c>
    </row>
    <row r="40" spans="1:8" x14ac:dyDescent="0.3">
      <c r="A40" s="4">
        <v>45046</v>
      </c>
      <c r="B40" s="10">
        <v>0.58333333333333337</v>
      </c>
      <c r="C40" s="5" t="s">
        <v>14</v>
      </c>
      <c r="D40" s="5" t="s">
        <v>4</v>
      </c>
      <c r="E40" s="5">
        <v>2</v>
      </c>
      <c r="F40" s="5">
        <v>0</v>
      </c>
      <c r="G40" s="6" t="s">
        <v>2</v>
      </c>
    </row>
    <row r="41" spans="1:8" x14ac:dyDescent="0.3">
      <c r="A41" s="4">
        <v>45046</v>
      </c>
      <c r="B41" s="10">
        <v>0.58333333333333337</v>
      </c>
      <c r="C41" s="5" t="s">
        <v>12</v>
      </c>
      <c r="D41" s="5" t="s">
        <v>21</v>
      </c>
      <c r="E41" s="5">
        <v>1</v>
      </c>
      <c r="F41" s="5">
        <v>2</v>
      </c>
      <c r="G41" s="6" t="s">
        <v>8</v>
      </c>
      <c r="H41" t="s">
        <v>46</v>
      </c>
    </row>
    <row r="42" spans="1:8" x14ac:dyDescent="0.3">
      <c r="A42" s="4">
        <v>45046</v>
      </c>
      <c r="B42" s="10">
        <v>0.58333333333333337</v>
      </c>
      <c r="C42" s="5" t="s">
        <v>1</v>
      </c>
      <c r="D42" s="5" t="s">
        <v>6</v>
      </c>
      <c r="E42" s="5">
        <v>1</v>
      </c>
      <c r="F42" s="5">
        <v>2</v>
      </c>
      <c r="G42" s="6" t="s">
        <v>8</v>
      </c>
    </row>
    <row r="43" spans="1:8" x14ac:dyDescent="0.3">
      <c r="A43" s="4">
        <v>45046</v>
      </c>
      <c r="B43" s="10">
        <v>0.58333333333333337</v>
      </c>
      <c r="C43" s="5" t="s">
        <v>13</v>
      </c>
      <c r="D43" s="5" t="s">
        <v>3</v>
      </c>
      <c r="E43" s="5">
        <v>0</v>
      </c>
      <c r="F43" s="5">
        <v>3</v>
      </c>
      <c r="G43" s="6" t="s">
        <v>8</v>
      </c>
    </row>
    <row r="44" spans="1:8" x14ac:dyDescent="0.3">
      <c r="A44" s="4">
        <v>45046</v>
      </c>
      <c r="B44" s="10">
        <v>0.64583333333333337</v>
      </c>
      <c r="C44" s="5" t="s">
        <v>11</v>
      </c>
      <c r="D44" s="5" t="s">
        <v>7</v>
      </c>
      <c r="E44" s="5">
        <v>0</v>
      </c>
      <c r="F44" s="5">
        <v>4</v>
      </c>
      <c r="G44" s="6" t="s">
        <v>8</v>
      </c>
    </row>
    <row r="45" spans="1:8" x14ac:dyDescent="0.3">
      <c r="A45" s="4"/>
      <c r="B45" s="8"/>
      <c r="C45" s="5"/>
      <c r="D45" s="5"/>
      <c r="E45" s="5"/>
      <c r="F45" s="5"/>
      <c r="G45" s="6"/>
    </row>
  </sheetData>
  <autoFilter ref="A1:G44" xr:uid="{B9F748DA-BAFB-45B4-B924-542E409C95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9864-D3B2-4A12-A7CD-D55448E917E9}">
  <dimension ref="A1:B20"/>
  <sheetViews>
    <sheetView workbookViewId="0">
      <selection activeCell="J3" sqref="J3"/>
    </sheetView>
  </sheetViews>
  <sheetFormatPr defaultRowHeight="14.4" x14ac:dyDescent="0.3"/>
  <sheetData>
    <row r="1" spans="1:2" x14ac:dyDescent="0.3">
      <c r="A1" t="s">
        <v>32</v>
      </c>
      <c r="B1" s="9">
        <v>132606</v>
      </c>
    </row>
    <row r="2" spans="1:2" x14ac:dyDescent="0.3">
      <c r="A2" t="s">
        <v>0</v>
      </c>
      <c r="B2" s="9">
        <v>83131</v>
      </c>
    </row>
    <row r="3" spans="1:2" x14ac:dyDescent="0.3">
      <c r="A3" t="s">
        <v>33</v>
      </c>
      <c r="B3" s="9">
        <v>53061</v>
      </c>
    </row>
    <row r="4" spans="1:2" x14ac:dyDescent="0.3">
      <c r="A4" t="s">
        <v>9</v>
      </c>
      <c r="B4" s="9">
        <v>34943</v>
      </c>
    </row>
    <row r="5" spans="1:2" x14ac:dyDescent="0.3">
      <c r="A5" t="s">
        <v>29</v>
      </c>
      <c r="B5" s="9">
        <v>23376</v>
      </c>
    </row>
    <row r="6" spans="1:2" x14ac:dyDescent="0.3">
      <c r="A6" t="s">
        <v>22</v>
      </c>
      <c r="B6" s="9">
        <v>21254</v>
      </c>
    </row>
    <row r="7" spans="1:2" x14ac:dyDescent="0.3">
      <c r="A7" t="s">
        <v>35</v>
      </c>
      <c r="B7" s="9">
        <v>20752</v>
      </c>
    </row>
    <row r="8" spans="1:2" x14ac:dyDescent="0.3">
      <c r="A8" t="s">
        <v>31</v>
      </c>
      <c r="B8" s="9">
        <v>17457</v>
      </c>
    </row>
    <row r="9" spans="1:2" x14ac:dyDescent="0.3">
      <c r="A9" t="s">
        <v>14</v>
      </c>
      <c r="B9" s="9">
        <v>15603</v>
      </c>
    </row>
    <row r="10" spans="1:2" x14ac:dyDescent="0.3">
      <c r="A10" t="s">
        <v>18</v>
      </c>
      <c r="B10" s="9">
        <v>13376</v>
      </c>
    </row>
    <row r="11" spans="1:2" x14ac:dyDescent="0.3">
      <c r="A11" t="s">
        <v>21</v>
      </c>
      <c r="B11" s="9">
        <v>12124</v>
      </c>
    </row>
    <row r="12" spans="1:2" x14ac:dyDescent="0.3">
      <c r="A12" t="s">
        <v>12</v>
      </c>
      <c r="B12" s="9">
        <v>10525</v>
      </c>
    </row>
    <row r="13" spans="1:2" x14ac:dyDescent="0.3">
      <c r="A13" t="s">
        <v>30</v>
      </c>
      <c r="B13" s="9">
        <v>8976</v>
      </c>
    </row>
    <row r="14" spans="1:2" x14ac:dyDescent="0.3">
      <c r="A14" t="s">
        <v>3</v>
      </c>
      <c r="B14" s="9">
        <v>8621</v>
      </c>
    </row>
    <row r="15" spans="1:2" x14ac:dyDescent="0.3">
      <c r="A15" t="s">
        <v>36</v>
      </c>
      <c r="B15" s="9">
        <v>8573</v>
      </c>
    </row>
    <row r="16" spans="1:2" x14ac:dyDescent="0.3">
      <c r="A16" t="s">
        <v>34</v>
      </c>
      <c r="B16" s="9">
        <v>8356</v>
      </c>
    </row>
    <row r="17" spans="1:2" x14ac:dyDescent="0.3">
      <c r="A17" t="s">
        <v>1</v>
      </c>
      <c r="B17" s="9">
        <v>5430</v>
      </c>
    </row>
    <row r="18" spans="1:2" x14ac:dyDescent="0.3">
      <c r="A18" t="s">
        <v>37</v>
      </c>
      <c r="B18" s="9">
        <v>5055</v>
      </c>
    </row>
    <row r="19" spans="1:2" x14ac:dyDescent="0.3">
      <c r="A19" t="s">
        <v>6</v>
      </c>
      <c r="B19" s="9">
        <v>3487</v>
      </c>
    </row>
    <row r="20" spans="1:2" x14ac:dyDescent="0.3">
      <c r="A20" t="s">
        <v>10</v>
      </c>
      <c r="B20" s="9">
        <v>3203</v>
      </c>
    </row>
  </sheetData>
  <sortState xmlns:xlrd2="http://schemas.microsoft.com/office/spreadsheetml/2017/richdata2" ref="A1:B20">
    <sortCondition descending="1" ref="B1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61BE-28B9-4D24-9D2D-AB1A414BD75A}">
  <dimension ref="A1:L28"/>
  <sheetViews>
    <sheetView tabSelected="1" workbookViewId="0">
      <selection activeCell="G28" sqref="G28"/>
    </sheetView>
  </sheetViews>
  <sheetFormatPr defaultRowHeight="14.4" x14ac:dyDescent="0.3"/>
  <cols>
    <col min="2" max="2" width="14.88671875" customWidth="1"/>
    <col min="5" max="5" width="13.109375" customWidth="1"/>
  </cols>
  <sheetData>
    <row r="1" spans="1:12" x14ac:dyDescent="0.3">
      <c r="A1" t="s">
        <v>38</v>
      </c>
      <c r="B1" t="s">
        <v>39</v>
      </c>
      <c r="D1" t="s">
        <v>38</v>
      </c>
      <c r="E1" t="s">
        <v>40</v>
      </c>
      <c r="G1" t="s">
        <v>38</v>
      </c>
      <c r="H1" t="s">
        <v>47</v>
      </c>
    </row>
    <row r="2" spans="1:12" x14ac:dyDescent="0.3">
      <c r="A2" t="s">
        <v>22</v>
      </c>
      <c r="B2">
        <v>5</v>
      </c>
      <c r="D2" t="s">
        <v>22</v>
      </c>
      <c r="E2">
        <v>6</v>
      </c>
      <c r="G2" t="s">
        <v>22</v>
      </c>
      <c r="H2" s="22">
        <f t="shared" ref="H2:H11" si="0">E2/B2</f>
        <v>1.2</v>
      </c>
      <c r="J2">
        <f>QUARTILE(H2:H20,0)</f>
        <v>0</v>
      </c>
      <c r="L2" t="s">
        <v>48</v>
      </c>
    </row>
    <row r="3" spans="1:12" x14ac:dyDescent="0.3">
      <c r="A3" t="s">
        <v>14</v>
      </c>
      <c r="B3">
        <v>3</v>
      </c>
      <c r="D3" t="s">
        <v>14</v>
      </c>
      <c r="E3">
        <v>4</v>
      </c>
      <c r="G3" t="s">
        <v>14</v>
      </c>
      <c r="H3" s="22">
        <f t="shared" si="0"/>
        <v>1.3333333333333333</v>
      </c>
      <c r="J3">
        <f>QUARTILE(Table3[PPG],1)</f>
        <v>0.95</v>
      </c>
      <c r="L3" t="s">
        <v>49</v>
      </c>
    </row>
    <row r="4" spans="1:12" x14ac:dyDescent="0.3">
      <c r="A4" t="s">
        <v>10</v>
      </c>
      <c r="B4">
        <v>3</v>
      </c>
      <c r="D4" t="s">
        <v>10</v>
      </c>
      <c r="E4">
        <v>7</v>
      </c>
      <c r="G4" t="s">
        <v>10</v>
      </c>
      <c r="H4" s="22">
        <f t="shared" si="0"/>
        <v>2.3333333333333335</v>
      </c>
      <c r="J4">
        <f>QUARTILE(Table3[PPG],2)</f>
        <v>1.3333333333333333</v>
      </c>
      <c r="L4" t="s">
        <v>50</v>
      </c>
    </row>
    <row r="5" spans="1:12" x14ac:dyDescent="0.3">
      <c r="A5" t="s">
        <v>3</v>
      </c>
      <c r="B5">
        <v>5</v>
      </c>
      <c r="D5" t="s">
        <v>3</v>
      </c>
      <c r="E5">
        <v>10</v>
      </c>
      <c r="G5" t="s">
        <v>3</v>
      </c>
      <c r="H5" s="22">
        <f t="shared" si="0"/>
        <v>2</v>
      </c>
      <c r="J5">
        <f>QUARTILE(Table3[PPG],3)</f>
        <v>2</v>
      </c>
    </row>
    <row r="6" spans="1:12" x14ac:dyDescent="0.3">
      <c r="A6" t="s">
        <v>6</v>
      </c>
      <c r="B6">
        <v>6</v>
      </c>
      <c r="D6" t="s">
        <v>6</v>
      </c>
      <c r="E6">
        <v>13</v>
      </c>
      <c r="G6" t="s">
        <v>6</v>
      </c>
      <c r="H6" s="22">
        <f t="shared" si="0"/>
        <v>2.1666666666666665</v>
      </c>
      <c r="J6">
        <f>QUARTILE(Table3[PPG],4)</f>
        <v>2.5</v>
      </c>
    </row>
    <row r="7" spans="1:12" x14ac:dyDescent="0.3">
      <c r="A7" t="s">
        <v>9</v>
      </c>
      <c r="B7">
        <v>4</v>
      </c>
      <c r="D7" t="s">
        <v>9</v>
      </c>
      <c r="E7">
        <v>7</v>
      </c>
      <c r="G7" t="s">
        <v>9</v>
      </c>
      <c r="H7" s="22">
        <f t="shared" si="0"/>
        <v>1.75</v>
      </c>
    </row>
    <row r="8" spans="1:12" x14ac:dyDescent="0.3">
      <c r="A8" t="s">
        <v>21</v>
      </c>
      <c r="B8">
        <v>5</v>
      </c>
      <c r="D8" t="s">
        <v>21</v>
      </c>
      <c r="E8">
        <v>7</v>
      </c>
      <c r="G8" t="s">
        <v>21</v>
      </c>
      <c r="H8" s="22">
        <f t="shared" si="0"/>
        <v>1.4</v>
      </c>
    </row>
    <row r="9" spans="1:12" x14ac:dyDescent="0.3">
      <c r="A9" t="s">
        <v>18</v>
      </c>
      <c r="B9">
        <v>5</v>
      </c>
      <c r="D9" t="s">
        <v>18</v>
      </c>
      <c r="E9">
        <v>4</v>
      </c>
      <c r="G9" t="s">
        <v>18</v>
      </c>
      <c r="H9" s="22">
        <f t="shared" si="0"/>
        <v>0.8</v>
      </c>
    </row>
    <row r="10" spans="1:12" x14ac:dyDescent="0.3">
      <c r="A10" t="s">
        <v>29</v>
      </c>
      <c r="B10">
        <v>3</v>
      </c>
      <c r="D10" t="s">
        <v>29</v>
      </c>
      <c r="E10">
        <v>4</v>
      </c>
      <c r="G10" t="s">
        <v>29</v>
      </c>
      <c r="H10" s="22">
        <f t="shared" si="0"/>
        <v>1.3333333333333333</v>
      </c>
    </row>
    <row r="11" spans="1:12" x14ac:dyDescent="0.3">
      <c r="A11" t="s">
        <v>30</v>
      </c>
      <c r="B11">
        <v>4</v>
      </c>
      <c r="D11" t="s">
        <v>30</v>
      </c>
      <c r="E11">
        <v>5</v>
      </c>
      <c r="G11" t="s">
        <v>30</v>
      </c>
      <c r="H11" s="22">
        <f t="shared" si="0"/>
        <v>1.25</v>
      </c>
    </row>
    <row r="12" spans="1:12" x14ac:dyDescent="0.3">
      <c r="A12" t="s">
        <v>0</v>
      </c>
      <c r="B12">
        <v>4</v>
      </c>
      <c r="D12" t="s">
        <v>0</v>
      </c>
      <c r="E12">
        <v>10</v>
      </c>
      <c r="G12" t="s">
        <v>0</v>
      </c>
      <c r="H12" s="22">
        <f t="shared" ref="H12:H21" si="1">E12/B12</f>
        <v>2.5</v>
      </c>
    </row>
    <row r="13" spans="1:12" x14ac:dyDescent="0.3">
      <c r="A13" t="s">
        <v>31</v>
      </c>
      <c r="B13">
        <v>4</v>
      </c>
      <c r="D13" t="s">
        <v>31</v>
      </c>
      <c r="E13">
        <v>10</v>
      </c>
      <c r="G13" t="s">
        <v>31</v>
      </c>
      <c r="H13" s="22">
        <f t="shared" si="1"/>
        <v>2.5</v>
      </c>
    </row>
    <row r="14" spans="1:12" x14ac:dyDescent="0.3">
      <c r="A14" t="s">
        <v>32</v>
      </c>
      <c r="B14">
        <v>3</v>
      </c>
      <c r="D14" t="s">
        <v>32</v>
      </c>
      <c r="E14">
        <v>4</v>
      </c>
      <c r="G14" t="s">
        <v>32</v>
      </c>
      <c r="H14" s="22">
        <f t="shared" si="1"/>
        <v>1.3333333333333333</v>
      </c>
    </row>
    <row r="15" spans="1:12" x14ac:dyDescent="0.3">
      <c r="A15" t="s">
        <v>33</v>
      </c>
      <c r="B15">
        <v>6</v>
      </c>
      <c r="D15" t="s">
        <v>33</v>
      </c>
      <c r="E15">
        <v>12</v>
      </c>
      <c r="G15" t="s">
        <v>33</v>
      </c>
      <c r="H15" s="22">
        <f t="shared" si="1"/>
        <v>2</v>
      </c>
    </row>
    <row r="16" spans="1:12" x14ac:dyDescent="0.3">
      <c r="A16" t="s">
        <v>34</v>
      </c>
      <c r="B16">
        <v>4</v>
      </c>
      <c r="D16" t="s">
        <v>34</v>
      </c>
      <c r="E16">
        <v>3</v>
      </c>
      <c r="G16" t="s">
        <v>34</v>
      </c>
      <c r="H16" s="22">
        <f t="shared" si="1"/>
        <v>0.75</v>
      </c>
    </row>
    <row r="17" spans="1:8" x14ac:dyDescent="0.3">
      <c r="A17" t="s">
        <v>12</v>
      </c>
      <c r="B17">
        <v>5</v>
      </c>
      <c r="D17" t="s">
        <v>12</v>
      </c>
      <c r="E17">
        <v>4</v>
      </c>
      <c r="G17" t="s">
        <v>12</v>
      </c>
      <c r="H17" s="22">
        <f t="shared" si="1"/>
        <v>0.8</v>
      </c>
    </row>
    <row r="18" spans="1:8" x14ac:dyDescent="0.3">
      <c r="A18" t="s">
        <v>35</v>
      </c>
      <c r="B18">
        <v>4</v>
      </c>
      <c r="D18" t="s">
        <v>35</v>
      </c>
      <c r="E18">
        <v>7</v>
      </c>
      <c r="G18" t="s">
        <v>35</v>
      </c>
      <c r="H18" s="22">
        <f t="shared" si="1"/>
        <v>1.75</v>
      </c>
    </row>
    <row r="19" spans="1:8" x14ac:dyDescent="0.3">
      <c r="A19" t="s">
        <v>1</v>
      </c>
      <c r="B19">
        <v>4</v>
      </c>
      <c r="D19" t="s">
        <v>1</v>
      </c>
      <c r="E19">
        <v>0</v>
      </c>
      <c r="G19" t="s">
        <v>1</v>
      </c>
      <c r="H19" s="22">
        <f t="shared" si="1"/>
        <v>0</v>
      </c>
    </row>
    <row r="20" spans="1:8" x14ac:dyDescent="0.3">
      <c r="A20" t="s">
        <v>36</v>
      </c>
      <c r="B20">
        <v>4</v>
      </c>
      <c r="D20" t="s">
        <v>36</v>
      </c>
      <c r="E20">
        <v>4</v>
      </c>
      <c r="G20" t="s">
        <v>36</v>
      </c>
      <c r="H20" s="22">
        <f t="shared" si="1"/>
        <v>1</v>
      </c>
    </row>
    <row r="21" spans="1:8" x14ac:dyDescent="0.3">
      <c r="A21" t="s">
        <v>37</v>
      </c>
      <c r="B21">
        <v>3</v>
      </c>
      <c r="D21" t="s">
        <v>37</v>
      </c>
      <c r="E21">
        <v>0</v>
      </c>
      <c r="G21" t="s">
        <v>37</v>
      </c>
      <c r="H21" s="22">
        <f t="shared" si="1"/>
        <v>0</v>
      </c>
    </row>
    <row r="25" spans="1:8" x14ac:dyDescent="0.3">
      <c r="G25" t="s">
        <v>76</v>
      </c>
    </row>
    <row r="26" spans="1:8" x14ac:dyDescent="0.3">
      <c r="G26" t="s">
        <v>77</v>
      </c>
    </row>
    <row r="27" spans="1:8" x14ac:dyDescent="0.3">
      <c r="G27" t="s">
        <v>79</v>
      </c>
    </row>
    <row r="28" spans="1:8" x14ac:dyDescent="0.3">
      <c r="G28" t="s">
        <v>78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0812-FF84-453E-8383-6CC01C53CCF7}">
  <dimension ref="A1:AE51"/>
  <sheetViews>
    <sheetView topLeftCell="A10" workbookViewId="0">
      <selection activeCell="F22" sqref="F22"/>
    </sheetView>
  </sheetViews>
  <sheetFormatPr defaultRowHeight="14.4" x14ac:dyDescent="0.3"/>
  <cols>
    <col min="1" max="1" width="10.5546875" customWidth="1"/>
    <col min="2" max="2" width="12.6640625" customWidth="1"/>
    <col min="3" max="3" width="13.109375" customWidth="1"/>
    <col min="4" max="4" width="12.21875" customWidth="1"/>
    <col min="9" max="9" width="12" bestFit="1" customWidth="1"/>
    <col min="12" max="12" width="10.5546875" bestFit="1" customWidth="1"/>
    <col min="13" max="14" width="10.5546875" customWidth="1"/>
    <col min="15" max="15" width="10.5546875" bestFit="1" customWidth="1"/>
  </cols>
  <sheetData>
    <row r="1" spans="1:31" x14ac:dyDescent="0.3">
      <c r="A1" t="s">
        <v>54</v>
      </c>
      <c r="B1" t="s">
        <v>41</v>
      </c>
      <c r="C1" t="s">
        <v>44</v>
      </c>
      <c r="D1" t="s">
        <v>45</v>
      </c>
      <c r="I1" t="s">
        <v>51</v>
      </c>
      <c r="L1" t="s">
        <v>52</v>
      </c>
      <c r="O1" t="s">
        <v>53</v>
      </c>
      <c r="U1" t="s">
        <v>41</v>
      </c>
      <c r="W1" t="s">
        <v>41</v>
      </c>
      <c r="Y1" t="s">
        <v>44</v>
      </c>
      <c r="AA1" t="s">
        <v>44</v>
      </c>
      <c r="AC1" t="s">
        <v>45</v>
      </c>
      <c r="AE1" t="s">
        <v>45</v>
      </c>
    </row>
    <row r="2" spans="1:31" x14ac:dyDescent="0.3">
      <c r="A2" t="s">
        <v>42</v>
      </c>
      <c r="B2" s="12">
        <v>11779</v>
      </c>
      <c r="C2" s="12">
        <v>4754</v>
      </c>
      <c r="D2" s="12">
        <v>8813</v>
      </c>
      <c r="H2">
        <v>668</v>
      </c>
      <c r="I2">
        <v>161</v>
      </c>
      <c r="K2">
        <v>3654</v>
      </c>
      <c r="L2">
        <v>3050</v>
      </c>
      <c r="O2">
        <v>1709</v>
      </c>
      <c r="P2">
        <v>2003</v>
      </c>
      <c r="T2" t="s">
        <v>42</v>
      </c>
      <c r="U2">
        <v>395</v>
      </c>
      <c r="V2" t="s">
        <v>43</v>
      </c>
      <c r="W2">
        <v>197</v>
      </c>
      <c r="X2" t="s">
        <v>42</v>
      </c>
      <c r="Y2">
        <v>154</v>
      </c>
      <c r="Z2" t="s">
        <v>43</v>
      </c>
      <c r="AA2">
        <v>107</v>
      </c>
      <c r="AB2" t="s">
        <v>42</v>
      </c>
      <c r="AC2">
        <v>200</v>
      </c>
      <c r="AD2" t="s">
        <v>43</v>
      </c>
      <c r="AE2">
        <v>85</v>
      </c>
    </row>
    <row r="3" spans="1:31" x14ac:dyDescent="0.3">
      <c r="A3" t="s">
        <v>43</v>
      </c>
      <c r="B3" s="12">
        <v>5533</v>
      </c>
      <c r="C3" s="12">
        <v>4287</v>
      </c>
      <c r="D3" s="12">
        <v>7303</v>
      </c>
      <c r="H3">
        <v>1874</v>
      </c>
      <c r="I3">
        <v>1042</v>
      </c>
      <c r="K3">
        <v>2999</v>
      </c>
      <c r="L3">
        <v>3159</v>
      </c>
      <c r="O3">
        <v>1642</v>
      </c>
      <c r="P3">
        <v>1639</v>
      </c>
      <c r="U3">
        <v>266</v>
      </c>
      <c r="W3">
        <v>262</v>
      </c>
      <c r="Y3">
        <v>41</v>
      </c>
      <c r="AA3">
        <v>10</v>
      </c>
      <c r="AC3">
        <v>275</v>
      </c>
      <c r="AE3">
        <v>270</v>
      </c>
    </row>
    <row r="4" spans="1:31" x14ac:dyDescent="0.3">
      <c r="H4">
        <v>498</v>
      </c>
      <c r="I4">
        <v>513</v>
      </c>
      <c r="K4">
        <v>5987</v>
      </c>
      <c r="L4">
        <v>4846</v>
      </c>
      <c r="O4">
        <v>1989</v>
      </c>
      <c r="P4">
        <v>2023</v>
      </c>
      <c r="U4">
        <v>245</v>
      </c>
      <c r="W4">
        <v>90</v>
      </c>
      <c r="Y4">
        <v>117</v>
      </c>
      <c r="AA4">
        <v>60</v>
      </c>
      <c r="AC4">
        <v>251</v>
      </c>
      <c r="AE4">
        <v>167</v>
      </c>
    </row>
    <row r="5" spans="1:31" x14ac:dyDescent="0.3">
      <c r="A5" t="s">
        <v>54</v>
      </c>
      <c r="B5" t="s">
        <v>51</v>
      </c>
      <c r="C5" t="s">
        <v>55</v>
      </c>
      <c r="D5" t="s">
        <v>53</v>
      </c>
      <c r="H5">
        <v>20861</v>
      </c>
      <c r="I5">
        <v>8499</v>
      </c>
      <c r="K5">
        <v>2715</v>
      </c>
      <c r="L5">
        <v>1302</v>
      </c>
      <c r="O5">
        <v>858</v>
      </c>
      <c r="P5">
        <v>983</v>
      </c>
      <c r="U5">
        <v>33</v>
      </c>
      <c r="W5">
        <v>13</v>
      </c>
      <c r="Y5">
        <v>141</v>
      </c>
      <c r="AA5">
        <v>338</v>
      </c>
      <c r="AC5">
        <v>224</v>
      </c>
      <c r="AE5">
        <v>103</v>
      </c>
    </row>
    <row r="6" spans="1:31" x14ac:dyDescent="0.3">
      <c r="A6" t="s">
        <v>42</v>
      </c>
      <c r="B6" s="13">
        <v>40556</v>
      </c>
      <c r="C6" s="13">
        <v>41661</v>
      </c>
      <c r="D6" s="13">
        <v>6947</v>
      </c>
      <c r="H6">
        <v>14176</v>
      </c>
      <c r="I6">
        <v>7312</v>
      </c>
      <c r="K6">
        <v>1667</v>
      </c>
      <c r="L6">
        <v>1141</v>
      </c>
      <c r="U6">
        <v>98</v>
      </c>
      <c r="W6">
        <v>41</v>
      </c>
      <c r="Y6">
        <v>100</v>
      </c>
      <c r="AA6">
        <v>31</v>
      </c>
      <c r="AC6">
        <v>20</v>
      </c>
      <c r="AE6">
        <v>4</v>
      </c>
    </row>
    <row r="7" spans="1:31" x14ac:dyDescent="0.3">
      <c r="A7" t="s">
        <v>43</v>
      </c>
      <c r="B7" s="13">
        <v>19178</v>
      </c>
      <c r="C7" s="13">
        <v>54414</v>
      </c>
      <c r="D7" s="13">
        <v>7295</v>
      </c>
      <c r="K7">
        <v>15877</v>
      </c>
      <c r="L7">
        <v>33715</v>
      </c>
      <c r="U7">
        <v>72</v>
      </c>
      <c r="W7">
        <v>24</v>
      </c>
      <c r="Y7">
        <v>102</v>
      </c>
      <c r="AA7">
        <v>28</v>
      </c>
      <c r="AC7">
        <v>257</v>
      </c>
      <c r="AE7">
        <v>156</v>
      </c>
    </row>
    <row r="8" spans="1:31" x14ac:dyDescent="0.3">
      <c r="K8">
        <v>2767</v>
      </c>
      <c r="L8">
        <v>2231</v>
      </c>
      <c r="U8">
        <v>75</v>
      </c>
      <c r="W8">
        <v>24</v>
      </c>
      <c r="Y8">
        <v>397</v>
      </c>
      <c r="AA8">
        <v>300</v>
      </c>
      <c r="AC8">
        <v>98</v>
      </c>
      <c r="AE8">
        <v>35</v>
      </c>
    </row>
    <row r="9" spans="1:31" x14ac:dyDescent="0.3">
      <c r="K9">
        <v>1167</v>
      </c>
      <c r="L9">
        <v>716</v>
      </c>
      <c r="U9">
        <v>21</v>
      </c>
      <c r="W9">
        <v>3</v>
      </c>
      <c r="Y9">
        <v>78</v>
      </c>
      <c r="AA9">
        <v>31</v>
      </c>
      <c r="AC9">
        <v>213</v>
      </c>
      <c r="AE9">
        <v>84</v>
      </c>
    </row>
    <row r="10" spans="1:31" x14ac:dyDescent="0.3">
      <c r="U10">
        <v>32</v>
      </c>
      <c r="W10">
        <v>11</v>
      </c>
      <c r="Y10">
        <v>69</v>
      </c>
      <c r="AA10">
        <v>29</v>
      </c>
      <c r="AC10">
        <v>90</v>
      </c>
      <c r="AE10">
        <v>51</v>
      </c>
    </row>
    <row r="11" spans="1:31" x14ac:dyDescent="0.3">
      <c r="A11" s="14" t="s">
        <v>56</v>
      </c>
      <c r="H11" s="14" t="s">
        <v>56</v>
      </c>
      <c r="U11">
        <v>25</v>
      </c>
      <c r="W11">
        <v>10</v>
      </c>
      <c r="Y11">
        <v>1065</v>
      </c>
      <c r="AA11">
        <v>308</v>
      </c>
      <c r="AC11">
        <v>134</v>
      </c>
      <c r="AE11">
        <v>108</v>
      </c>
    </row>
    <row r="12" spans="1:31" x14ac:dyDescent="0.3">
      <c r="B12" t="str">
        <f t="shared" ref="B12:D14" si="0">B5</f>
        <v>High PPG</v>
      </c>
      <c r="C12" t="str">
        <f t="shared" si="0"/>
        <v>Medium PPG</v>
      </c>
      <c r="D12" t="str">
        <f t="shared" si="0"/>
        <v>Low PPG</v>
      </c>
      <c r="I12" t="s">
        <v>41</v>
      </c>
      <c r="J12" t="s">
        <v>44</v>
      </c>
      <c r="K12" t="s">
        <v>45</v>
      </c>
      <c r="U12">
        <v>15</v>
      </c>
      <c r="W12">
        <v>5</v>
      </c>
      <c r="Y12">
        <v>154</v>
      </c>
      <c r="AA12">
        <v>58</v>
      </c>
      <c r="AC12">
        <v>138</v>
      </c>
      <c r="AE12">
        <v>111</v>
      </c>
    </row>
    <row r="13" spans="1:31" x14ac:dyDescent="0.3">
      <c r="A13" t="s">
        <v>42</v>
      </c>
      <c r="B13" s="9">
        <f t="shared" si="0"/>
        <v>40556</v>
      </c>
      <c r="C13" s="9">
        <f t="shared" si="0"/>
        <v>41661</v>
      </c>
      <c r="D13" s="9">
        <f t="shared" si="0"/>
        <v>6947</v>
      </c>
      <c r="E13" s="15">
        <v>89164</v>
      </c>
      <c r="H13" t="str">
        <f t="shared" ref="H13:H14" si="1">A13</f>
        <v>Positive</v>
      </c>
      <c r="I13" s="17">
        <f t="shared" ref="I13:K14" si="2">B2</f>
        <v>11779</v>
      </c>
      <c r="J13" s="17">
        <f t="shared" si="2"/>
        <v>4754</v>
      </c>
      <c r="K13" s="17">
        <f t="shared" si="2"/>
        <v>8813</v>
      </c>
      <c r="L13" s="15">
        <v>25346</v>
      </c>
      <c r="U13">
        <v>254</v>
      </c>
      <c r="W13">
        <v>220</v>
      </c>
      <c r="Y13">
        <v>1590</v>
      </c>
      <c r="AA13">
        <v>2529</v>
      </c>
      <c r="AC13">
        <v>274</v>
      </c>
      <c r="AE13">
        <v>148</v>
      </c>
    </row>
    <row r="14" spans="1:31" x14ac:dyDescent="0.3">
      <c r="A14" t="s">
        <v>43</v>
      </c>
      <c r="B14" s="9">
        <f t="shared" si="0"/>
        <v>19178</v>
      </c>
      <c r="C14" s="9">
        <f t="shared" si="0"/>
        <v>54414</v>
      </c>
      <c r="D14" s="9">
        <f t="shared" si="0"/>
        <v>7295</v>
      </c>
      <c r="E14" s="15">
        <v>80887</v>
      </c>
      <c r="H14" t="str">
        <f t="shared" si="1"/>
        <v>Negative</v>
      </c>
      <c r="I14" s="17">
        <f t="shared" si="2"/>
        <v>5533</v>
      </c>
      <c r="J14" s="17">
        <f t="shared" si="2"/>
        <v>4287</v>
      </c>
      <c r="K14" s="17">
        <f t="shared" si="2"/>
        <v>7303</v>
      </c>
      <c r="L14" s="15">
        <v>17123</v>
      </c>
      <c r="U14">
        <v>178</v>
      </c>
      <c r="W14">
        <v>205</v>
      </c>
      <c r="Y14">
        <v>162</v>
      </c>
      <c r="AA14">
        <v>179</v>
      </c>
      <c r="AC14">
        <v>133</v>
      </c>
      <c r="AE14">
        <v>39</v>
      </c>
    </row>
    <row r="15" spans="1:31" x14ac:dyDescent="0.3">
      <c r="B15" s="15">
        <v>59734</v>
      </c>
      <c r="C15" s="15">
        <v>96075</v>
      </c>
      <c r="D15" s="15">
        <v>14242</v>
      </c>
      <c r="E15" s="16">
        <v>170051</v>
      </c>
      <c r="I15" s="15">
        <v>17312</v>
      </c>
      <c r="J15" s="15">
        <v>9041</v>
      </c>
      <c r="K15" s="15">
        <v>16116</v>
      </c>
      <c r="L15" s="16">
        <v>42469</v>
      </c>
      <c r="U15">
        <v>109</v>
      </c>
      <c r="W15">
        <v>36</v>
      </c>
      <c r="Y15">
        <v>185</v>
      </c>
      <c r="AA15">
        <v>98</v>
      </c>
      <c r="AC15">
        <v>704</v>
      </c>
      <c r="AE15">
        <v>963</v>
      </c>
    </row>
    <row r="16" spans="1:31" x14ac:dyDescent="0.3">
      <c r="U16">
        <v>103</v>
      </c>
      <c r="W16">
        <v>22</v>
      </c>
      <c r="Y16">
        <v>138</v>
      </c>
      <c r="AA16">
        <v>22</v>
      </c>
      <c r="AC16">
        <v>1199</v>
      </c>
      <c r="AE16">
        <v>1616</v>
      </c>
    </row>
    <row r="17" spans="1:31" x14ac:dyDescent="0.3">
      <c r="A17" s="14" t="s">
        <v>57</v>
      </c>
      <c r="H17" s="14" t="s">
        <v>65</v>
      </c>
      <c r="U17">
        <v>140</v>
      </c>
      <c r="W17">
        <v>179</v>
      </c>
      <c r="AC17">
        <v>2582</v>
      </c>
      <c r="AE17">
        <v>2445</v>
      </c>
    </row>
    <row r="18" spans="1:31" x14ac:dyDescent="0.3">
      <c r="B18" t="s">
        <v>51</v>
      </c>
      <c r="C18" t="s">
        <v>55</v>
      </c>
      <c r="D18" t="s">
        <v>53</v>
      </c>
      <c r="I18" t="str">
        <f t="shared" ref="I18:K18" si="3">I12</f>
        <v>Match Won</v>
      </c>
      <c r="J18" t="str">
        <f t="shared" si="3"/>
        <v>Match Draw</v>
      </c>
      <c r="K18" t="str">
        <f t="shared" si="3"/>
        <v>Match Loss</v>
      </c>
      <c r="U18">
        <v>268</v>
      </c>
      <c r="W18">
        <v>314</v>
      </c>
      <c r="AC18">
        <v>456</v>
      </c>
      <c r="AE18">
        <v>199</v>
      </c>
    </row>
    <row r="19" spans="1:31" x14ac:dyDescent="0.3">
      <c r="A19" t="s">
        <v>42</v>
      </c>
      <c r="B19" s="11">
        <f>(E13*B15)/E15</f>
        <v>31320.73540290854</v>
      </c>
      <c r="C19" s="11">
        <f>(E13*C15)/E15</f>
        <v>50375.659655044663</v>
      </c>
      <c r="D19" s="11">
        <f>(E13*D15)/E15</f>
        <v>7467.604942046798</v>
      </c>
      <c r="H19" t="str">
        <f t="shared" ref="H19:H20" si="4">H13</f>
        <v>Positive</v>
      </c>
      <c r="I19">
        <f>(L13*I15)/L15</f>
        <v>10332.005745367209</v>
      </c>
      <c r="J19">
        <f>(L13*J15)/L15</f>
        <v>5395.7754126539357</v>
      </c>
      <c r="K19">
        <f>(L13*K15)/L15</f>
        <v>9618.2188419788545</v>
      </c>
      <c r="U19">
        <v>64</v>
      </c>
      <c r="W19">
        <v>26</v>
      </c>
      <c r="AC19">
        <v>132</v>
      </c>
      <c r="AE19">
        <v>69</v>
      </c>
    </row>
    <row r="20" spans="1:31" x14ac:dyDescent="0.3">
      <c r="A20" t="s">
        <v>43</v>
      </c>
      <c r="B20" s="11">
        <f>(E14*B15)/E15</f>
        <v>28413.26459709146</v>
      </c>
      <c r="C20" s="11">
        <f>(E14*C15)/E15</f>
        <v>45699.340344955337</v>
      </c>
      <c r="D20" s="11">
        <f>(E14*D15)/E15</f>
        <v>6774.395057953202</v>
      </c>
      <c r="H20" t="str">
        <f t="shared" si="4"/>
        <v>Negative</v>
      </c>
      <c r="I20">
        <f>(L14*I15)/L15</f>
        <v>6979.9942546327911</v>
      </c>
      <c r="J20">
        <f>(L14*J15)/L15</f>
        <v>3645.2245873460643</v>
      </c>
      <c r="K20">
        <f>(L14*K15)/L15</f>
        <v>6497.7811580211446</v>
      </c>
      <c r="U20">
        <v>1021</v>
      </c>
      <c r="W20">
        <v>347</v>
      </c>
      <c r="AC20">
        <v>85</v>
      </c>
      <c r="AE20">
        <v>39</v>
      </c>
    </row>
    <row r="21" spans="1:31" x14ac:dyDescent="0.3">
      <c r="U21">
        <v>544</v>
      </c>
      <c r="W21">
        <v>208</v>
      </c>
      <c r="AC21">
        <v>107</v>
      </c>
      <c r="AE21">
        <v>47</v>
      </c>
    </row>
    <row r="22" spans="1:31" x14ac:dyDescent="0.3">
      <c r="A22" s="14" t="s">
        <v>58</v>
      </c>
      <c r="H22" t="str">
        <f>$A$22</f>
        <v>(O-E)^2/E</v>
      </c>
      <c r="U22">
        <v>1895</v>
      </c>
      <c r="W22">
        <v>328</v>
      </c>
      <c r="AC22">
        <v>94</v>
      </c>
      <c r="AE22">
        <v>16</v>
      </c>
    </row>
    <row r="23" spans="1:31" x14ac:dyDescent="0.3">
      <c r="B23" t="s">
        <v>51</v>
      </c>
      <c r="C23" t="s">
        <v>55</v>
      </c>
      <c r="D23" t="s">
        <v>53</v>
      </c>
      <c r="I23" t="str">
        <f t="shared" ref="I23:K23" si="5">I18</f>
        <v>Match Won</v>
      </c>
      <c r="J23" t="str">
        <f t="shared" si="5"/>
        <v>Match Draw</v>
      </c>
      <c r="K23" t="str">
        <f t="shared" si="5"/>
        <v>Match Loss</v>
      </c>
      <c r="U23">
        <v>120</v>
      </c>
      <c r="W23">
        <v>86</v>
      </c>
      <c r="AC23">
        <v>111</v>
      </c>
      <c r="AE23">
        <v>36</v>
      </c>
    </row>
    <row r="24" spans="1:31" x14ac:dyDescent="0.3">
      <c r="A24" t="s">
        <v>42</v>
      </c>
      <c r="B24">
        <f t="shared" ref="B24:D25" si="6">(B13-B19)^2/B19</f>
        <v>2723.1197186503668</v>
      </c>
      <c r="C24">
        <f t="shared" si="6"/>
        <v>1507.5791249843801</v>
      </c>
      <c r="D24">
        <f t="shared" si="6"/>
        <v>36.294033734631839</v>
      </c>
      <c r="H24" t="str">
        <f t="shared" ref="H24:H25" si="7">H19</f>
        <v>Positive</v>
      </c>
      <c r="I24">
        <f t="shared" ref="I24:K25" si="8">(I13-I19)^2/I19</f>
        <v>202.65110420395837</v>
      </c>
      <c r="J24">
        <f t="shared" si="8"/>
        <v>76.33299179228564</v>
      </c>
      <c r="K24">
        <f t="shared" si="8"/>
        <v>67.411377733257126</v>
      </c>
      <c r="U24">
        <v>114</v>
      </c>
      <c r="W24">
        <v>53</v>
      </c>
      <c r="AC24">
        <v>173</v>
      </c>
      <c r="AE24">
        <v>29</v>
      </c>
    </row>
    <row r="25" spans="1:31" x14ac:dyDescent="0.3">
      <c r="A25" t="s">
        <v>43</v>
      </c>
      <c r="B25">
        <f t="shared" si="6"/>
        <v>3001.7709470463897</v>
      </c>
      <c r="C25">
        <f t="shared" si="6"/>
        <v>1661.846589688173</v>
      </c>
      <c r="D25">
        <f t="shared" si="6"/>
        <v>40.007927403843802</v>
      </c>
      <c r="H25" t="str">
        <f t="shared" si="7"/>
        <v>Negative</v>
      </c>
      <c r="I25">
        <f t="shared" si="8"/>
        <v>299.9705009141814</v>
      </c>
      <c r="J25">
        <f t="shared" si="8"/>
        <v>112.9904812221732</v>
      </c>
      <c r="K25">
        <f t="shared" si="8"/>
        <v>99.784429131994315</v>
      </c>
      <c r="U25">
        <v>104</v>
      </c>
      <c r="W25">
        <v>50</v>
      </c>
      <c r="AC25">
        <v>171</v>
      </c>
      <c r="AE25">
        <v>64</v>
      </c>
    </row>
    <row r="26" spans="1:31" x14ac:dyDescent="0.3">
      <c r="U26">
        <v>873</v>
      </c>
      <c r="W26">
        <v>1108</v>
      </c>
      <c r="AC26">
        <v>86</v>
      </c>
      <c r="AE26">
        <v>41</v>
      </c>
    </row>
    <row r="27" spans="1:31" x14ac:dyDescent="0.3">
      <c r="A27" t="s">
        <v>59</v>
      </c>
      <c r="B27">
        <f>SUM(B24:D25)</f>
        <v>8970.6183415077849</v>
      </c>
      <c r="D27" t="s">
        <v>59</v>
      </c>
      <c r="E27">
        <v>8970.6183419999998</v>
      </c>
      <c r="H27" t="s">
        <v>59</v>
      </c>
      <c r="I27">
        <f>SUM(I24:K25)</f>
        <v>859.14088499785021</v>
      </c>
      <c r="K27" t="s">
        <v>59</v>
      </c>
      <c r="L27">
        <v>859.14088500000003</v>
      </c>
      <c r="U27">
        <v>604</v>
      </c>
      <c r="W27">
        <v>259</v>
      </c>
      <c r="AC27">
        <v>74</v>
      </c>
      <c r="AE27">
        <v>45</v>
      </c>
    </row>
    <row r="28" spans="1:31" x14ac:dyDescent="0.3">
      <c r="A28" t="s">
        <v>60</v>
      </c>
      <c r="B28">
        <v>2</v>
      </c>
      <c r="D28" t="s">
        <v>62</v>
      </c>
      <c r="E28">
        <v>1</v>
      </c>
      <c r="H28" t="s">
        <v>60</v>
      </c>
      <c r="I28">
        <v>2</v>
      </c>
      <c r="K28" t="s">
        <v>60</v>
      </c>
      <c r="L28">
        <v>2</v>
      </c>
      <c r="U28">
        <v>551</v>
      </c>
      <c r="W28">
        <v>210</v>
      </c>
      <c r="AC28">
        <v>54</v>
      </c>
      <c r="AE28">
        <v>27</v>
      </c>
    </row>
    <row r="29" spans="1:31" x14ac:dyDescent="0.3">
      <c r="A29" t="s">
        <v>61</v>
      </c>
      <c r="B29">
        <f>_xlfn.CHISQ.DIST.RT(B27,B28)</f>
        <v>0</v>
      </c>
      <c r="D29" t="s">
        <v>63</v>
      </c>
      <c r="E29">
        <f>SUM(Table5[[High PPG]:[Low PPG]])</f>
        <v>170051</v>
      </c>
      <c r="H29" s="14" t="s">
        <v>61</v>
      </c>
      <c r="I29">
        <f>_xlfn.CHISQ.DIST.RT(I27,I28)</f>
        <v>2.7537672710978258E-187</v>
      </c>
      <c r="K29" t="s">
        <v>63</v>
      </c>
      <c r="L29">
        <f>SUM(Table4[[Match Won]:[Match Loss]])</f>
        <v>42469</v>
      </c>
      <c r="U29">
        <v>941</v>
      </c>
      <c r="W29">
        <v>289</v>
      </c>
      <c r="AC29">
        <v>49</v>
      </c>
      <c r="AE29">
        <v>28</v>
      </c>
    </row>
    <row r="30" spans="1:31" x14ac:dyDescent="0.3">
      <c r="D30" t="s">
        <v>64</v>
      </c>
      <c r="E30">
        <f>SQRT((E27/E29)/E28)</f>
        <v>0.22967916194771654</v>
      </c>
      <c r="K30" t="s">
        <v>66</v>
      </c>
      <c r="L30">
        <f>SQRT(L27/L29)/L28</f>
        <v>7.111581316256313E-2</v>
      </c>
      <c r="U30">
        <v>987</v>
      </c>
      <c r="W30">
        <v>286</v>
      </c>
      <c r="AC30">
        <v>40</v>
      </c>
      <c r="AE30">
        <v>49</v>
      </c>
    </row>
    <row r="31" spans="1:31" x14ac:dyDescent="0.3">
      <c r="U31">
        <v>1052</v>
      </c>
      <c r="W31">
        <v>344</v>
      </c>
      <c r="AC31">
        <v>55</v>
      </c>
      <c r="AE31">
        <v>28</v>
      </c>
    </row>
    <row r="32" spans="1:31" x14ac:dyDescent="0.3">
      <c r="U32">
        <v>115</v>
      </c>
      <c r="W32">
        <v>100</v>
      </c>
      <c r="AC32">
        <v>71</v>
      </c>
      <c r="AE32">
        <v>64</v>
      </c>
    </row>
    <row r="33" spans="8:31" x14ac:dyDescent="0.3">
      <c r="H33" s="14"/>
      <c r="U33">
        <v>87</v>
      </c>
      <c r="W33">
        <v>31</v>
      </c>
      <c r="AC33">
        <v>68</v>
      </c>
      <c r="AE33">
        <v>20</v>
      </c>
    </row>
    <row r="34" spans="8:31" x14ac:dyDescent="0.3">
      <c r="T34">
        <v>144</v>
      </c>
      <c r="V34">
        <v>46</v>
      </c>
      <c r="AB34">
        <v>95</v>
      </c>
      <c r="AD34">
        <v>82</v>
      </c>
    </row>
    <row r="35" spans="8:31" x14ac:dyDescent="0.3">
      <c r="I35" s="17"/>
      <c r="J35" s="17"/>
      <c r="K35" s="15"/>
      <c r="T35">
        <v>170</v>
      </c>
      <c r="V35">
        <v>90</v>
      </c>
    </row>
    <row r="36" spans="8:31" x14ac:dyDescent="0.3">
      <c r="I36" s="17"/>
      <c r="J36" s="17"/>
      <c r="K36" s="15"/>
      <c r="T36">
        <v>39</v>
      </c>
      <c r="V36">
        <v>13</v>
      </c>
    </row>
    <row r="37" spans="8:31" x14ac:dyDescent="0.3">
      <c r="I37" s="15"/>
      <c r="J37" s="15"/>
      <c r="K37" s="16"/>
    </row>
    <row r="39" spans="8:31" x14ac:dyDescent="0.3">
      <c r="H39" s="14"/>
    </row>
    <row r="51" spans="8:12" x14ac:dyDescent="0.3">
      <c r="H51" s="14"/>
      <c r="L51" s="1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CDE0-4B7B-442A-87BB-4A7F6BC5FB69}">
  <dimension ref="A1:AJ28"/>
  <sheetViews>
    <sheetView topLeftCell="H1" workbookViewId="0">
      <selection activeCell="B24" sqref="B24:AI24"/>
    </sheetView>
  </sheetViews>
  <sheetFormatPr defaultRowHeight="14.4" x14ac:dyDescent="0.3"/>
  <cols>
    <col min="2" max="2" width="22.77734375" bestFit="1" customWidth="1"/>
  </cols>
  <sheetData>
    <row r="1" spans="1:36" x14ac:dyDescent="0.3">
      <c r="B1" t="s">
        <v>69</v>
      </c>
    </row>
    <row r="2" spans="1:36" x14ac:dyDescent="0.3">
      <c r="A2" t="s">
        <v>42</v>
      </c>
      <c r="B2" s="18">
        <v>0.81</v>
      </c>
      <c r="C2" s="18">
        <v>0.64</v>
      </c>
      <c r="D2" s="18">
        <v>0.49</v>
      </c>
      <c r="E2" s="18">
        <v>0.71</v>
      </c>
      <c r="F2" s="18">
        <v>0.6</v>
      </c>
      <c r="G2" s="18">
        <v>0.66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36" x14ac:dyDescent="0.3">
      <c r="A3" t="s">
        <v>43</v>
      </c>
      <c r="B3" s="18">
        <v>0.19</v>
      </c>
      <c r="C3" s="18">
        <v>0.36</v>
      </c>
      <c r="D3" s="18">
        <v>0.51</v>
      </c>
      <c r="E3" s="18">
        <v>0.28999999999999998</v>
      </c>
      <c r="F3" s="18">
        <v>0.4</v>
      </c>
      <c r="G3" s="18">
        <v>0.34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6" x14ac:dyDescent="0.3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36" x14ac:dyDescent="0.3">
      <c r="B5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36" x14ac:dyDescent="0.3">
      <c r="A6" t="s">
        <v>42</v>
      </c>
      <c r="B6" s="19">
        <v>0.45500000000000002</v>
      </c>
      <c r="C6" s="19">
        <v>0.51300000000000001</v>
      </c>
      <c r="D6" s="18">
        <v>0.55000000000000004</v>
      </c>
      <c r="E6" s="18">
        <v>0.68</v>
      </c>
      <c r="F6" s="18">
        <v>0.53</v>
      </c>
      <c r="G6" s="18">
        <v>0.59</v>
      </c>
      <c r="H6" s="18">
        <v>0.68</v>
      </c>
      <c r="I6" s="18">
        <v>0.55000000000000004</v>
      </c>
      <c r="J6" s="18">
        <v>0.62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36" x14ac:dyDescent="0.3">
      <c r="A7" t="s">
        <v>43</v>
      </c>
      <c r="B7" s="19">
        <v>0.54500000000000004</v>
      </c>
      <c r="C7" s="19">
        <f>SUM(1-C6)</f>
        <v>0.48699999999999999</v>
      </c>
      <c r="D7" s="18">
        <v>0.45</v>
      </c>
      <c r="E7" s="18">
        <v>0.32</v>
      </c>
      <c r="F7" s="18">
        <v>0.47</v>
      </c>
      <c r="G7" s="18">
        <v>0.41</v>
      </c>
      <c r="H7" s="18">
        <v>0.32</v>
      </c>
      <c r="I7" s="18">
        <v>0.45</v>
      </c>
      <c r="J7" s="18">
        <v>0.38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36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36" x14ac:dyDescent="0.3">
      <c r="B9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36" x14ac:dyDescent="0.3">
      <c r="A10" t="s">
        <v>42</v>
      </c>
      <c r="B10">
        <v>0.46</v>
      </c>
      <c r="C10" s="18">
        <v>0.5</v>
      </c>
      <c r="D10" s="18">
        <v>0.49</v>
      </c>
      <c r="E10" s="18">
        <v>0.47</v>
      </c>
      <c r="F10" s="18">
        <v>0.54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36" x14ac:dyDescent="0.3">
      <c r="A11" t="s">
        <v>43</v>
      </c>
      <c r="B11">
        <v>0.54</v>
      </c>
      <c r="C11" s="18">
        <v>0.5</v>
      </c>
      <c r="D11" s="18">
        <v>0.51</v>
      </c>
      <c r="E11" s="18">
        <v>0.53</v>
      </c>
      <c r="F11" s="18">
        <v>0.46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36" x14ac:dyDescent="0.3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4" spans="1:36" x14ac:dyDescent="0.3">
      <c r="B14" s="14" t="s">
        <v>70</v>
      </c>
    </row>
    <row r="15" spans="1:36" x14ac:dyDescent="0.3">
      <c r="A15" t="s">
        <v>42</v>
      </c>
      <c r="B15" s="18">
        <v>0.67</v>
      </c>
      <c r="C15" s="18">
        <v>0.5</v>
      </c>
      <c r="D15" s="18">
        <v>0.73</v>
      </c>
      <c r="E15" s="18">
        <v>0.72</v>
      </c>
      <c r="F15" s="18">
        <v>0.89</v>
      </c>
      <c r="G15" s="18">
        <v>0.71</v>
      </c>
      <c r="H15" s="18">
        <v>0.75</v>
      </c>
      <c r="I15" s="18">
        <v>0.76</v>
      </c>
      <c r="J15" s="18">
        <v>0.88</v>
      </c>
      <c r="K15" s="18">
        <v>0.74</v>
      </c>
      <c r="L15" s="18">
        <v>0.71</v>
      </c>
      <c r="M15" s="18">
        <v>0.75</v>
      </c>
      <c r="N15" s="18">
        <v>0.54</v>
      </c>
      <c r="O15" s="18">
        <v>0.46</v>
      </c>
      <c r="P15" s="18">
        <v>0.75</v>
      </c>
      <c r="Q15" s="18">
        <v>0.82</v>
      </c>
      <c r="R15" s="18">
        <v>0.44</v>
      </c>
      <c r="S15" s="18">
        <v>0.46</v>
      </c>
      <c r="T15" s="18">
        <v>0.71</v>
      </c>
      <c r="U15" s="18">
        <v>0.75</v>
      </c>
      <c r="V15" s="18">
        <v>0.72</v>
      </c>
      <c r="W15" s="18">
        <v>0.85</v>
      </c>
      <c r="X15" s="18">
        <v>0.56000000000000005</v>
      </c>
      <c r="Y15" s="18">
        <v>0.68</v>
      </c>
      <c r="Z15" s="18">
        <v>0.68</v>
      </c>
      <c r="AA15" s="18">
        <v>0.44</v>
      </c>
      <c r="AB15" s="18">
        <v>0.7</v>
      </c>
      <c r="AC15" s="18">
        <v>0.72</v>
      </c>
      <c r="AD15" s="18">
        <v>0.77</v>
      </c>
      <c r="AE15" s="18">
        <v>0.78</v>
      </c>
      <c r="AF15" s="18">
        <v>0.75</v>
      </c>
      <c r="AG15" s="18">
        <v>0.53</v>
      </c>
      <c r="AH15" s="18">
        <v>0.74</v>
      </c>
      <c r="AI15" s="18">
        <v>0.76</v>
      </c>
      <c r="AJ15" s="18">
        <v>0.75</v>
      </c>
    </row>
    <row r="16" spans="1:36" x14ac:dyDescent="0.3">
      <c r="A16" t="s">
        <v>43</v>
      </c>
      <c r="B16" s="18">
        <v>0.33</v>
      </c>
      <c r="C16" s="18">
        <v>0.5</v>
      </c>
      <c r="D16" s="19">
        <f>1-0.73</f>
        <v>0.27</v>
      </c>
      <c r="E16" s="18">
        <v>0.28000000000000003</v>
      </c>
      <c r="F16" s="18">
        <v>0.11</v>
      </c>
      <c r="G16" s="18">
        <v>0.28999999999999998</v>
      </c>
      <c r="H16" s="18">
        <v>0.25</v>
      </c>
      <c r="I16" s="18">
        <v>0.24</v>
      </c>
      <c r="J16" s="18">
        <v>0.12</v>
      </c>
      <c r="K16" s="18">
        <v>0.26</v>
      </c>
      <c r="L16" s="18">
        <v>0.28999999999999998</v>
      </c>
      <c r="M16" s="18">
        <v>0.25</v>
      </c>
      <c r="N16" s="18">
        <v>0.46</v>
      </c>
      <c r="O16" s="18">
        <v>0.54</v>
      </c>
      <c r="P16" s="18">
        <v>0.25</v>
      </c>
      <c r="Q16" s="18">
        <v>0.18</v>
      </c>
      <c r="R16" s="18">
        <v>0.56000000000000005</v>
      </c>
      <c r="S16" s="18">
        <v>0.54</v>
      </c>
      <c r="T16" s="18">
        <v>0.28999999999999998</v>
      </c>
      <c r="U16" s="18">
        <v>0.25</v>
      </c>
      <c r="V16" s="18">
        <v>0.28000000000000003</v>
      </c>
      <c r="W16" s="18">
        <v>0.15</v>
      </c>
      <c r="X16" s="18">
        <v>0.44</v>
      </c>
      <c r="Y16" s="18">
        <v>0.32</v>
      </c>
      <c r="Z16" s="18">
        <v>0.32</v>
      </c>
      <c r="AA16" s="18">
        <v>0.56000000000000005</v>
      </c>
      <c r="AB16" s="18">
        <v>0.3</v>
      </c>
      <c r="AC16" s="18">
        <v>0.28000000000000003</v>
      </c>
      <c r="AD16" s="18">
        <v>0.23</v>
      </c>
      <c r="AE16" s="18">
        <v>0.22</v>
      </c>
      <c r="AF16" s="18">
        <v>0.25</v>
      </c>
      <c r="AG16" s="18">
        <v>0.47</v>
      </c>
      <c r="AH16" s="18">
        <v>0.26</v>
      </c>
      <c r="AI16" s="18">
        <v>0.24</v>
      </c>
      <c r="AJ16" s="18">
        <v>0.25</v>
      </c>
    </row>
    <row r="18" spans="1:36" x14ac:dyDescent="0.3">
      <c r="B18" s="14" t="s">
        <v>44</v>
      </c>
      <c r="I18" s="18"/>
      <c r="J18" s="18"/>
      <c r="K18" s="18"/>
      <c r="L18" s="18"/>
      <c r="M18" s="18"/>
      <c r="N18" s="18"/>
      <c r="O18" s="18"/>
      <c r="P18" s="18"/>
      <c r="Q18" s="18"/>
    </row>
    <row r="19" spans="1:36" x14ac:dyDescent="0.3">
      <c r="A19" t="s">
        <v>42</v>
      </c>
      <c r="B19" s="18">
        <v>0.59</v>
      </c>
      <c r="C19" s="18">
        <v>0.8</v>
      </c>
      <c r="D19" s="18">
        <v>0.66</v>
      </c>
      <c r="E19" s="18">
        <v>0.28999999999999998</v>
      </c>
      <c r="F19" s="18">
        <v>0.62</v>
      </c>
      <c r="G19" s="18">
        <v>0.76</v>
      </c>
      <c r="H19" s="18">
        <v>0.78</v>
      </c>
      <c r="I19" s="18">
        <v>0.56999999999999995</v>
      </c>
      <c r="J19" s="18">
        <v>0.72</v>
      </c>
      <c r="K19" s="18">
        <v>0.7</v>
      </c>
      <c r="L19" s="18">
        <v>0.78</v>
      </c>
      <c r="M19" s="18">
        <v>0.73</v>
      </c>
      <c r="N19" s="18">
        <v>0.39</v>
      </c>
      <c r="O19" s="18">
        <v>0.48</v>
      </c>
      <c r="P19" s="18">
        <v>0.65</v>
      </c>
      <c r="Q19" s="18">
        <v>0.86</v>
      </c>
    </row>
    <row r="20" spans="1:36" x14ac:dyDescent="0.3">
      <c r="A20" t="s">
        <v>43</v>
      </c>
      <c r="B20" s="18">
        <v>0.41</v>
      </c>
      <c r="C20" s="18">
        <v>0.2</v>
      </c>
      <c r="D20" s="18">
        <v>0.34</v>
      </c>
      <c r="E20" s="18">
        <v>0.71</v>
      </c>
      <c r="F20" s="18">
        <v>0.38</v>
      </c>
      <c r="G20" s="18">
        <v>0.24</v>
      </c>
      <c r="H20" s="18">
        <v>0.22</v>
      </c>
      <c r="I20" s="18">
        <v>0.43</v>
      </c>
      <c r="J20" s="18">
        <v>0.28000000000000003</v>
      </c>
      <c r="K20" s="18">
        <v>0.3</v>
      </c>
      <c r="L20" s="18">
        <v>0.22</v>
      </c>
      <c r="M20" s="18">
        <v>0.27</v>
      </c>
      <c r="N20" s="18">
        <v>0.61</v>
      </c>
      <c r="O20" s="18">
        <v>0.52</v>
      </c>
      <c r="P20" s="18">
        <v>0.35</v>
      </c>
      <c r="Q20" s="18">
        <v>0.14000000000000001</v>
      </c>
    </row>
    <row r="21" spans="1:36" x14ac:dyDescent="0.3">
      <c r="J21" s="18"/>
      <c r="K21" s="18"/>
      <c r="L21" s="18"/>
      <c r="M21" s="18"/>
      <c r="N21" s="18"/>
      <c r="O21" s="18"/>
      <c r="P21" s="18"/>
      <c r="Q21" s="18"/>
    </row>
    <row r="22" spans="1:36" x14ac:dyDescent="0.3">
      <c r="B22" s="14" t="s">
        <v>45</v>
      </c>
      <c r="I22" s="18"/>
      <c r="J22" s="18"/>
      <c r="K22" s="18"/>
      <c r="L22" s="18"/>
      <c r="M22" s="18"/>
      <c r="N22" s="18"/>
      <c r="O22" s="18"/>
      <c r="P22" s="18"/>
      <c r="Q22" s="18"/>
    </row>
    <row r="23" spans="1:36" x14ac:dyDescent="0.3">
      <c r="A23" t="s">
        <v>42</v>
      </c>
      <c r="B23" s="18">
        <v>0.7</v>
      </c>
      <c r="C23" s="18">
        <v>0.5</v>
      </c>
      <c r="D23" s="18">
        <v>0.6</v>
      </c>
      <c r="E23" s="18">
        <v>0.69</v>
      </c>
      <c r="F23" s="18">
        <v>0.74</v>
      </c>
      <c r="G23" s="18">
        <v>0.83</v>
      </c>
      <c r="H23" s="18">
        <v>0.62</v>
      </c>
      <c r="I23" s="18">
        <v>0.74</v>
      </c>
      <c r="J23" s="18">
        <v>0.72</v>
      </c>
      <c r="K23" s="18">
        <v>0.64</v>
      </c>
      <c r="L23" s="18">
        <v>0.55000000000000004</v>
      </c>
      <c r="M23" s="18">
        <v>0.55000000000000004</v>
      </c>
      <c r="N23" s="18">
        <v>0.65</v>
      </c>
      <c r="O23" s="18">
        <v>0.77</v>
      </c>
      <c r="P23" s="18">
        <v>0.42</v>
      </c>
      <c r="Q23" s="18">
        <v>0.43</v>
      </c>
      <c r="R23" s="18">
        <v>0.51</v>
      </c>
      <c r="S23" s="18">
        <v>0.7</v>
      </c>
      <c r="T23" s="18">
        <v>0.66</v>
      </c>
      <c r="U23" s="18">
        <v>0.69</v>
      </c>
      <c r="V23" s="18">
        <v>0.69</v>
      </c>
      <c r="W23" s="18">
        <v>0.85</v>
      </c>
      <c r="X23" s="18">
        <v>0.76</v>
      </c>
      <c r="Y23" s="18">
        <v>0.86</v>
      </c>
      <c r="Z23" s="18">
        <v>0.73</v>
      </c>
      <c r="AA23" s="18">
        <v>0.68</v>
      </c>
      <c r="AB23" s="18">
        <v>0.62</v>
      </c>
      <c r="AC23" s="18">
        <v>0.67</v>
      </c>
      <c r="AD23" s="18">
        <v>0.64</v>
      </c>
      <c r="AE23" s="18">
        <v>0.45</v>
      </c>
      <c r="AF23" s="18">
        <v>0.66</v>
      </c>
      <c r="AG23" s="18">
        <v>0.53</v>
      </c>
      <c r="AH23" s="18">
        <v>0.77</v>
      </c>
      <c r="AI23" s="18">
        <v>0.54</v>
      </c>
      <c r="AJ23" s="20"/>
    </row>
    <row r="24" spans="1:36" x14ac:dyDescent="0.3">
      <c r="A24" t="s">
        <v>43</v>
      </c>
      <c r="B24" s="18">
        <v>0.3</v>
      </c>
      <c r="C24" s="18">
        <v>0.5</v>
      </c>
      <c r="D24" s="18">
        <v>0.4</v>
      </c>
      <c r="E24" s="18">
        <f>1-0.69</f>
        <v>0.31000000000000005</v>
      </c>
      <c r="F24" s="18">
        <f>1-0.74</f>
        <v>0.26</v>
      </c>
      <c r="G24" s="18">
        <v>0.17</v>
      </c>
      <c r="H24" s="18">
        <v>0.38</v>
      </c>
      <c r="I24" s="18">
        <v>0.26</v>
      </c>
      <c r="J24" s="18">
        <v>0.28000000000000003</v>
      </c>
      <c r="K24" s="18">
        <v>0.36</v>
      </c>
      <c r="L24" s="18">
        <v>0.45</v>
      </c>
      <c r="M24" s="18">
        <v>0.45</v>
      </c>
      <c r="N24" s="18">
        <v>0.35</v>
      </c>
      <c r="O24" s="18">
        <v>0.23</v>
      </c>
      <c r="P24" s="18">
        <v>0.57999999999999996</v>
      </c>
      <c r="Q24" s="18">
        <v>0.56999999999999995</v>
      </c>
      <c r="R24" s="18">
        <v>0.49</v>
      </c>
      <c r="S24" s="18">
        <v>0.3</v>
      </c>
      <c r="T24" s="18">
        <v>0.34</v>
      </c>
      <c r="U24" s="18">
        <v>0.31</v>
      </c>
      <c r="V24" s="18">
        <v>0.31</v>
      </c>
      <c r="W24" s="18">
        <v>0.15</v>
      </c>
      <c r="X24" s="18">
        <v>0.24</v>
      </c>
      <c r="Y24" s="18">
        <v>0.14000000000000001</v>
      </c>
      <c r="Z24" s="18">
        <v>0.27</v>
      </c>
      <c r="AA24" s="18">
        <v>0.32</v>
      </c>
      <c r="AB24" s="18">
        <v>0.38</v>
      </c>
      <c r="AC24" s="18">
        <v>0.33</v>
      </c>
      <c r="AD24" s="18">
        <v>0.36</v>
      </c>
      <c r="AE24" s="18">
        <v>0.55000000000000004</v>
      </c>
      <c r="AF24" s="18">
        <v>0.34</v>
      </c>
      <c r="AG24" s="18">
        <v>0.47</v>
      </c>
      <c r="AH24" s="18">
        <v>0.23</v>
      </c>
      <c r="AI24" s="18">
        <v>0.46</v>
      </c>
      <c r="AJ24" s="20"/>
    </row>
    <row r="25" spans="1:36" x14ac:dyDescent="0.3">
      <c r="J25" s="18"/>
      <c r="K25" s="18"/>
      <c r="L25" s="18"/>
      <c r="M25" s="18"/>
      <c r="N25" s="18"/>
      <c r="O25" s="18"/>
      <c r="P25" s="18"/>
      <c r="Q25" s="18"/>
      <c r="AJ25" s="21"/>
    </row>
    <row r="26" spans="1:36" x14ac:dyDescent="0.3">
      <c r="J26" s="18"/>
      <c r="K26" s="18"/>
      <c r="L26" s="18"/>
      <c r="M26" s="18"/>
      <c r="N26" s="18"/>
      <c r="O26" s="18"/>
      <c r="P26" s="18"/>
      <c r="Q26" s="18"/>
    </row>
    <row r="27" spans="1:36" x14ac:dyDescent="0.3">
      <c r="J27" s="18"/>
      <c r="K27" s="18"/>
      <c r="L27" s="18"/>
      <c r="M27" s="18"/>
      <c r="N27" s="18"/>
      <c r="O27" s="18"/>
      <c r="P27" s="18"/>
      <c r="Q27" s="18"/>
    </row>
    <row r="28" spans="1:36" x14ac:dyDescent="0.3">
      <c r="J28" s="18"/>
      <c r="K28" s="18"/>
      <c r="L28" s="18"/>
      <c r="M28" s="18"/>
      <c r="N28" s="18"/>
      <c r="O28" s="18"/>
      <c r="P28" s="18"/>
      <c r="Q28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70C-BEE4-482D-995E-573AF36548F5}">
  <dimension ref="A1:AY41"/>
  <sheetViews>
    <sheetView topLeftCell="G7" workbookViewId="0">
      <selection activeCell="A41" sqref="A41:AH41"/>
    </sheetView>
  </sheetViews>
  <sheetFormatPr defaultRowHeight="14.4" x14ac:dyDescent="0.3"/>
  <cols>
    <col min="1" max="1" width="6.6640625" customWidth="1"/>
  </cols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3" spans="1:3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10" spans="1:3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4" spans="1:35" x14ac:dyDescent="0.3">
      <c r="A14" t="s">
        <v>71</v>
      </c>
    </row>
    <row r="15" spans="1:35" x14ac:dyDescent="0.3">
      <c r="A15" t="s">
        <v>72</v>
      </c>
    </row>
    <row r="22" spans="1:5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tr">
        <f>A22&amp;","</f>
        <v>0,</v>
      </c>
      <c r="B23" t="str">
        <f t="shared" ref="B23:AY23" si="0">B22&amp;","</f>
        <v>0,</v>
      </c>
      <c r="C23" t="str">
        <f t="shared" si="0"/>
        <v>0,</v>
      </c>
      <c r="D23" t="str">
        <f t="shared" si="0"/>
        <v>0,</v>
      </c>
      <c r="E23" t="str">
        <f t="shared" si="0"/>
        <v>0,</v>
      </c>
      <c r="F23" t="str">
        <f t="shared" si="0"/>
        <v>0,</v>
      </c>
      <c r="G23" t="str">
        <f t="shared" si="0"/>
        <v>0,</v>
      </c>
      <c r="H23" t="str">
        <f t="shared" si="0"/>
        <v>0,</v>
      </c>
      <c r="I23" t="str">
        <f t="shared" si="0"/>
        <v>0,</v>
      </c>
      <c r="J23" t="str">
        <f t="shared" si="0"/>
        <v>0,</v>
      </c>
      <c r="K23" t="str">
        <f t="shared" si="0"/>
        <v>0,</v>
      </c>
      <c r="L23" t="str">
        <f t="shared" si="0"/>
        <v>0,</v>
      </c>
      <c r="M23" t="str">
        <f t="shared" si="0"/>
        <v>0,</v>
      </c>
      <c r="N23" t="str">
        <f t="shared" si="0"/>
        <v>0,</v>
      </c>
      <c r="O23" t="str">
        <f t="shared" si="0"/>
        <v>0,</v>
      </c>
      <c r="P23" t="str">
        <f t="shared" si="0"/>
        <v>0,</v>
      </c>
      <c r="Q23" t="str">
        <f t="shared" si="0"/>
        <v>0,</v>
      </c>
      <c r="R23" t="str">
        <f t="shared" si="0"/>
        <v>0,</v>
      </c>
      <c r="S23" t="str">
        <f t="shared" si="0"/>
        <v>0,</v>
      </c>
      <c r="T23" t="str">
        <f t="shared" si="0"/>
        <v>0,</v>
      </c>
      <c r="U23" t="str">
        <f t="shared" si="0"/>
        <v>0,</v>
      </c>
      <c r="V23" t="str">
        <f t="shared" si="0"/>
        <v>0,</v>
      </c>
      <c r="W23" t="str">
        <f t="shared" si="0"/>
        <v>0,</v>
      </c>
      <c r="X23" t="str">
        <f t="shared" si="0"/>
        <v>0,</v>
      </c>
      <c r="Y23" t="str">
        <f t="shared" si="0"/>
        <v>0,</v>
      </c>
      <c r="Z23" t="str">
        <f t="shared" si="0"/>
        <v>0,</v>
      </c>
      <c r="AA23" t="str">
        <f t="shared" si="0"/>
        <v>0,</v>
      </c>
      <c r="AB23" t="str">
        <f t="shared" si="0"/>
        <v>0,</v>
      </c>
      <c r="AC23" t="str">
        <f t="shared" si="0"/>
        <v>0,</v>
      </c>
      <c r="AD23" t="str">
        <f t="shared" si="0"/>
        <v>0,</v>
      </c>
      <c r="AE23" t="str">
        <f t="shared" si="0"/>
        <v>0,</v>
      </c>
      <c r="AF23" t="str">
        <f t="shared" si="0"/>
        <v>0,</v>
      </c>
      <c r="AG23" t="str">
        <f t="shared" si="0"/>
        <v>0,</v>
      </c>
      <c r="AH23" t="str">
        <f t="shared" si="0"/>
        <v>0,</v>
      </c>
      <c r="AI23" t="str">
        <f t="shared" si="0"/>
        <v>0,</v>
      </c>
      <c r="AJ23" t="str">
        <f t="shared" si="0"/>
        <v>0,</v>
      </c>
      <c r="AK23" t="str">
        <f t="shared" si="0"/>
        <v>0,</v>
      </c>
      <c r="AL23" t="str">
        <f t="shared" si="0"/>
        <v>0,</v>
      </c>
      <c r="AM23" t="str">
        <f t="shared" si="0"/>
        <v>0,</v>
      </c>
      <c r="AN23" t="str">
        <f t="shared" si="0"/>
        <v>0,</v>
      </c>
      <c r="AO23" t="str">
        <f t="shared" si="0"/>
        <v>0,</v>
      </c>
      <c r="AP23" t="str">
        <f t="shared" si="0"/>
        <v>0,</v>
      </c>
      <c r="AQ23" t="str">
        <f t="shared" si="0"/>
        <v>0,</v>
      </c>
      <c r="AR23" t="str">
        <f t="shared" si="0"/>
        <v>0,</v>
      </c>
      <c r="AS23" t="str">
        <f t="shared" si="0"/>
        <v>0,</v>
      </c>
      <c r="AT23" t="str">
        <f t="shared" si="0"/>
        <v>0,</v>
      </c>
      <c r="AU23" t="str">
        <f t="shared" si="0"/>
        <v>0,</v>
      </c>
      <c r="AV23" t="str">
        <f t="shared" si="0"/>
        <v>0,</v>
      </c>
      <c r="AW23" t="str">
        <f t="shared" si="0"/>
        <v>0,</v>
      </c>
      <c r="AX23" t="str">
        <f t="shared" si="0"/>
        <v>0,</v>
      </c>
      <c r="AY23" t="str">
        <f t="shared" si="0"/>
        <v>0,</v>
      </c>
    </row>
    <row r="27" spans="1:5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1" x14ac:dyDescent="0.3">
      <c r="A28" t="str">
        <f>A27&amp;","</f>
        <v>1,</v>
      </c>
      <c r="B28" t="str">
        <f t="shared" ref="B28:AH28" si="1">B27&amp;","</f>
        <v>1,</v>
      </c>
      <c r="C28" t="str">
        <f t="shared" si="1"/>
        <v>1,</v>
      </c>
      <c r="D28" t="str">
        <f t="shared" si="1"/>
        <v>1,</v>
      </c>
      <c r="E28" t="str">
        <f t="shared" si="1"/>
        <v>1,</v>
      </c>
      <c r="F28" t="str">
        <f t="shared" si="1"/>
        <v>1,</v>
      </c>
      <c r="G28" t="str">
        <f t="shared" si="1"/>
        <v>1,</v>
      </c>
      <c r="H28" t="str">
        <f t="shared" si="1"/>
        <v>1,</v>
      </c>
      <c r="I28" t="str">
        <f t="shared" si="1"/>
        <v>1,</v>
      </c>
      <c r="J28" t="str">
        <f t="shared" si="1"/>
        <v>1,</v>
      </c>
      <c r="K28" t="str">
        <f t="shared" si="1"/>
        <v>1,</v>
      </c>
      <c r="L28" t="str">
        <f t="shared" si="1"/>
        <v>1,</v>
      </c>
      <c r="M28" t="str">
        <f t="shared" si="1"/>
        <v>1,</v>
      </c>
      <c r="N28" t="str">
        <f t="shared" si="1"/>
        <v>1,</v>
      </c>
      <c r="O28" t="str">
        <f t="shared" si="1"/>
        <v>1,</v>
      </c>
      <c r="P28" t="str">
        <f t="shared" si="1"/>
        <v>1,</v>
      </c>
      <c r="Q28" t="str">
        <f t="shared" si="1"/>
        <v>1,</v>
      </c>
      <c r="R28" t="str">
        <f t="shared" si="1"/>
        <v>1,</v>
      </c>
      <c r="S28" t="str">
        <f t="shared" si="1"/>
        <v>1,</v>
      </c>
      <c r="T28" t="str">
        <f t="shared" si="1"/>
        <v>1,</v>
      </c>
      <c r="U28" t="str">
        <f t="shared" si="1"/>
        <v>1,</v>
      </c>
      <c r="V28" t="str">
        <f t="shared" si="1"/>
        <v>1,</v>
      </c>
      <c r="W28" t="str">
        <f t="shared" si="1"/>
        <v>1,</v>
      </c>
      <c r="X28" t="str">
        <f t="shared" si="1"/>
        <v>1,</v>
      </c>
      <c r="Y28" t="str">
        <f t="shared" si="1"/>
        <v>1,</v>
      </c>
      <c r="Z28" t="str">
        <f t="shared" si="1"/>
        <v>1,</v>
      </c>
      <c r="AA28" t="str">
        <f t="shared" si="1"/>
        <v>1,</v>
      </c>
      <c r="AB28" t="str">
        <f t="shared" si="1"/>
        <v>1,</v>
      </c>
      <c r="AC28" t="str">
        <f t="shared" si="1"/>
        <v>1,</v>
      </c>
      <c r="AD28" t="str">
        <f t="shared" si="1"/>
        <v>1,</v>
      </c>
      <c r="AE28" t="str">
        <f t="shared" si="1"/>
        <v>1,</v>
      </c>
      <c r="AF28" t="str">
        <f t="shared" si="1"/>
        <v>1,</v>
      </c>
      <c r="AG28" t="str">
        <f t="shared" si="1"/>
        <v>1,</v>
      </c>
      <c r="AH28" t="str">
        <f t="shared" si="1"/>
        <v>1,</v>
      </c>
    </row>
    <row r="33" spans="1:35" x14ac:dyDescent="0.3">
      <c r="A33" s="18">
        <v>0.67</v>
      </c>
      <c r="B33" s="18">
        <v>0.5</v>
      </c>
      <c r="C33" s="18">
        <v>0.73</v>
      </c>
      <c r="D33" s="18">
        <v>0.72</v>
      </c>
      <c r="E33" s="18">
        <v>0.89</v>
      </c>
      <c r="F33" s="18">
        <v>0.71</v>
      </c>
      <c r="G33" s="18">
        <v>0.75</v>
      </c>
      <c r="H33" s="18">
        <v>0.76</v>
      </c>
      <c r="I33" s="18">
        <v>0.88</v>
      </c>
      <c r="J33" s="18">
        <v>0.74</v>
      </c>
      <c r="K33" s="18">
        <v>0.71</v>
      </c>
      <c r="L33" s="18">
        <v>0.75</v>
      </c>
      <c r="M33" s="18">
        <v>0.54</v>
      </c>
      <c r="N33" s="18">
        <v>0.46</v>
      </c>
      <c r="O33" s="18">
        <v>0.75</v>
      </c>
      <c r="P33" s="18">
        <v>0.82</v>
      </c>
      <c r="Q33" s="18">
        <v>0.44</v>
      </c>
      <c r="R33" s="18">
        <v>0.46</v>
      </c>
      <c r="S33" s="18">
        <v>0.71</v>
      </c>
      <c r="T33" s="18">
        <v>0.75</v>
      </c>
      <c r="U33" s="18">
        <v>0.72</v>
      </c>
      <c r="V33" s="18">
        <v>0.85</v>
      </c>
      <c r="W33" s="18">
        <v>0.56000000000000005</v>
      </c>
      <c r="X33" s="18">
        <v>0.68</v>
      </c>
      <c r="Y33" s="18">
        <v>0.68</v>
      </c>
      <c r="Z33" s="18">
        <v>0.44</v>
      </c>
      <c r="AA33" s="18">
        <v>0.7</v>
      </c>
      <c r="AB33" s="18">
        <v>0.72</v>
      </c>
      <c r="AC33" s="18">
        <v>0.77</v>
      </c>
      <c r="AD33" s="18">
        <v>0.78</v>
      </c>
      <c r="AE33" s="18">
        <v>0.75</v>
      </c>
      <c r="AF33" s="18">
        <v>0.53</v>
      </c>
      <c r="AG33" s="18">
        <v>0.74</v>
      </c>
      <c r="AH33" s="18">
        <v>0.76</v>
      </c>
      <c r="AI33" s="18">
        <v>0.75</v>
      </c>
    </row>
    <row r="34" spans="1:35" x14ac:dyDescent="0.3">
      <c r="A34" t="str">
        <f>A33&amp;","</f>
        <v>0.67,</v>
      </c>
      <c r="B34" t="str">
        <f t="shared" ref="B34:AI34" si="2">B33&amp;","</f>
        <v>0.5,</v>
      </c>
      <c r="C34" t="str">
        <f t="shared" si="2"/>
        <v>0.73,</v>
      </c>
      <c r="D34" t="str">
        <f t="shared" si="2"/>
        <v>0.72,</v>
      </c>
      <c r="E34" t="str">
        <f t="shared" si="2"/>
        <v>0.89,</v>
      </c>
      <c r="F34" t="str">
        <f t="shared" si="2"/>
        <v>0.71,</v>
      </c>
      <c r="G34" t="str">
        <f t="shared" si="2"/>
        <v>0.75,</v>
      </c>
      <c r="H34" t="str">
        <f t="shared" si="2"/>
        <v>0.76,</v>
      </c>
      <c r="I34" t="str">
        <f t="shared" si="2"/>
        <v>0.88,</v>
      </c>
      <c r="J34" t="str">
        <f t="shared" si="2"/>
        <v>0.74,</v>
      </c>
      <c r="K34" t="str">
        <f t="shared" si="2"/>
        <v>0.71,</v>
      </c>
      <c r="L34" t="str">
        <f t="shared" si="2"/>
        <v>0.75,</v>
      </c>
      <c r="M34" t="str">
        <f t="shared" si="2"/>
        <v>0.54,</v>
      </c>
      <c r="N34" t="str">
        <f t="shared" si="2"/>
        <v>0.46,</v>
      </c>
      <c r="O34" t="str">
        <f t="shared" si="2"/>
        <v>0.75,</v>
      </c>
      <c r="P34" t="str">
        <f t="shared" si="2"/>
        <v>0.82,</v>
      </c>
      <c r="Q34" t="str">
        <f t="shared" si="2"/>
        <v>0.44,</v>
      </c>
      <c r="R34" t="str">
        <f t="shared" si="2"/>
        <v>0.46,</v>
      </c>
      <c r="S34" t="str">
        <f t="shared" si="2"/>
        <v>0.71,</v>
      </c>
      <c r="T34" t="str">
        <f t="shared" si="2"/>
        <v>0.75,</v>
      </c>
      <c r="U34" t="str">
        <f t="shared" si="2"/>
        <v>0.72,</v>
      </c>
      <c r="V34" t="str">
        <f t="shared" si="2"/>
        <v>0.85,</v>
      </c>
      <c r="W34" t="str">
        <f t="shared" si="2"/>
        <v>0.56,</v>
      </c>
      <c r="X34" t="str">
        <f t="shared" si="2"/>
        <v>0.68,</v>
      </c>
      <c r="Y34" t="str">
        <f t="shared" si="2"/>
        <v>0.68,</v>
      </c>
      <c r="Z34" t="str">
        <f t="shared" si="2"/>
        <v>0.44,</v>
      </c>
      <c r="AA34" t="str">
        <f t="shared" si="2"/>
        <v>0.7,</v>
      </c>
      <c r="AB34" t="str">
        <f t="shared" si="2"/>
        <v>0.72,</v>
      </c>
      <c r="AC34" t="str">
        <f t="shared" si="2"/>
        <v>0.77,</v>
      </c>
      <c r="AD34" t="str">
        <f t="shared" si="2"/>
        <v>0.78,</v>
      </c>
      <c r="AE34" t="str">
        <f t="shared" si="2"/>
        <v>0.75,</v>
      </c>
      <c r="AF34" t="str">
        <f t="shared" si="2"/>
        <v>0.53,</v>
      </c>
      <c r="AG34" t="str">
        <f t="shared" si="2"/>
        <v>0.74,</v>
      </c>
      <c r="AH34" t="str">
        <f t="shared" si="2"/>
        <v>0.76,</v>
      </c>
      <c r="AI34" t="str">
        <f t="shared" si="2"/>
        <v>0.75,</v>
      </c>
    </row>
    <row r="36" spans="1:35" x14ac:dyDescent="0.3">
      <c r="A36" s="18">
        <v>0.41</v>
      </c>
      <c r="B36" s="18">
        <v>0.2</v>
      </c>
      <c r="C36" s="18">
        <v>0.34</v>
      </c>
      <c r="D36" s="18">
        <v>0.71</v>
      </c>
      <c r="E36" s="18">
        <v>0.38</v>
      </c>
      <c r="F36" s="18">
        <v>0.24</v>
      </c>
      <c r="G36" s="18">
        <v>0.22</v>
      </c>
      <c r="H36" s="18">
        <v>0.43</v>
      </c>
      <c r="I36" s="18">
        <v>0.28000000000000003</v>
      </c>
      <c r="J36" s="18">
        <v>0.3</v>
      </c>
      <c r="K36" s="18">
        <v>0.22</v>
      </c>
      <c r="L36" s="18">
        <v>0.27</v>
      </c>
      <c r="M36" s="18">
        <v>0.61</v>
      </c>
      <c r="N36" s="18">
        <v>0.52</v>
      </c>
      <c r="O36" s="18">
        <v>0.35</v>
      </c>
      <c r="P36" s="18">
        <v>0.14000000000000001</v>
      </c>
    </row>
    <row r="37" spans="1:35" x14ac:dyDescent="0.3">
      <c r="A37" t="str">
        <f>A36&amp;","</f>
        <v>0.41,</v>
      </c>
      <c r="B37" t="str">
        <f t="shared" ref="B37:P37" si="3">B36&amp;","</f>
        <v>0.2,</v>
      </c>
      <c r="C37" t="str">
        <f t="shared" si="3"/>
        <v>0.34,</v>
      </c>
      <c r="D37" t="str">
        <f t="shared" si="3"/>
        <v>0.71,</v>
      </c>
      <c r="E37" t="str">
        <f t="shared" si="3"/>
        <v>0.38,</v>
      </c>
      <c r="F37" t="str">
        <f t="shared" si="3"/>
        <v>0.24,</v>
      </c>
      <c r="G37" t="str">
        <f t="shared" si="3"/>
        <v>0.22,</v>
      </c>
      <c r="H37" t="str">
        <f t="shared" si="3"/>
        <v>0.43,</v>
      </c>
      <c r="I37" t="str">
        <f t="shared" si="3"/>
        <v>0.28,</v>
      </c>
      <c r="J37" t="str">
        <f t="shared" si="3"/>
        <v>0.3,</v>
      </c>
      <c r="K37" t="str">
        <f t="shared" si="3"/>
        <v>0.22,</v>
      </c>
      <c r="L37" t="str">
        <f t="shared" si="3"/>
        <v>0.27,</v>
      </c>
      <c r="M37" t="str">
        <f t="shared" si="3"/>
        <v>0.61,</v>
      </c>
      <c r="N37" t="str">
        <f t="shared" si="3"/>
        <v>0.52,</v>
      </c>
      <c r="O37" t="str">
        <f t="shared" si="3"/>
        <v>0.35,</v>
      </c>
      <c r="P37" t="str">
        <f t="shared" si="3"/>
        <v>0.14,</v>
      </c>
    </row>
    <row r="40" spans="1:35" x14ac:dyDescent="0.3">
      <c r="A40" s="18">
        <v>0.3</v>
      </c>
      <c r="B40" s="18">
        <v>0.5</v>
      </c>
      <c r="C40" s="18">
        <v>0.4</v>
      </c>
      <c r="D40" s="18">
        <f>1-0.69</f>
        <v>0.31000000000000005</v>
      </c>
      <c r="E40" s="18">
        <f>1-0.74</f>
        <v>0.26</v>
      </c>
      <c r="F40" s="18">
        <v>0.17</v>
      </c>
      <c r="G40" s="18">
        <v>0.38</v>
      </c>
      <c r="H40" s="18">
        <v>0.26</v>
      </c>
      <c r="I40" s="18">
        <v>0.28000000000000003</v>
      </c>
      <c r="J40" s="18">
        <v>0.36</v>
      </c>
      <c r="K40" s="18">
        <v>0.45</v>
      </c>
      <c r="L40" s="18">
        <v>0.45</v>
      </c>
      <c r="M40" s="18">
        <v>0.35</v>
      </c>
      <c r="N40" s="18">
        <v>0.23</v>
      </c>
      <c r="O40" s="18">
        <v>0.57999999999999996</v>
      </c>
      <c r="P40" s="18">
        <v>0.56999999999999995</v>
      </c>
      <c r="Q40" s="18">
        <v>0.49</v>
      </c>
      <c r="R40" s="18">
        <v>0.3</v>
      </c>
      <c r="S40" s="18">
        <v>0.34</v>
      </c>
      <c r="T40" s="18">
        <v>0.31</v>
      </c>
      <c r="U40" s="18">
        <v>0.31</v>
      </c>
      <c r="V40" s="18">
        <v>0.15</v>
      </c>
      <c r="W40" s="18">
        <v>0.24</v>
      </c>
      <c r="X40" s="18">
        <v>0.14000000000000001</v>
      </c>
      <c r="Y40" s="18">
        <v>0.27</v>
      </c>
      <c r="Z40" s="18">
        <v>0.32</v>
      </c>
      <c r="AA40" s="18">
        <v>0.38</v>
      </c>
      <c r="AB40" s="18">
        <v>0.33</v>
      </c>
      <c r="AC40" s="18">
        <v>0.36</v>
      </c>
      <c r="AD40" s="18">
        <v>0.55000000000000004</v>
      </c>
      <c r="AE40" s="18">
        <v>0.34</v>
      </c>
      <c r="AF40" s="18">
        <v>0.47</v>
      </c>
      <c r="AG40" s="18">
        <v>0.23</v>
      </c>
      <c r="AH40" s="18">
        <v>0.46</v>
      </c>
    </row>
    <row r="41" spans="1:35" x14ac:dyDescent="0.3">
      <c r="A41" t="str">
        <f>A40&amp;","</f>
        <v>0.3,</v>
      </c>
      <c r="B41" t="str">
        <f t="shared" ref="B41:AH41" si="4">B40&amp;","</f>
        <v>0.5,</v>
      </c>
      <c r="C41" t="str">
        <f t="shared" si="4"/>
        <v>0.4,</v>
      </c>
      <c r="D41" t="str">
        <f t="shared" si="4"/>
        <v>0.31,</v>
      </c>
      <c r="E41" t="str">
        <f t="shared" si="4"/>
        <v>0.26,</v>
      </c>
      <c r="F41" t="str">
        <f t="shared" si="4"/>
        <v>0.17,</v>
      </c>
      <c r="G41" t="str">
        <f t="shared" si="4"/>
        <v>0.38,</v>
      </c>
      <c r="H41" t="str">
        <f t="shared" si="4"/>
        <v>0.26,</v>
      </c>
      <c r="I41" t="str">
        <f t="shared" si="4"/>
        <v>0.28,</v>
      </c>
      <c r="J41" t="str">
        <f t="shared" si="4"/>
        <v>0.36,</v>
      </c>
      <c r="K41" t="str">
        <f t="shared" si="4"/>
        <v>0.45,</v>
      </c>
      <c r="L41" t="str">
        <f t="shared" si="4"/>
        <v>0.45,</v>
      </c>
      <c r="M41" t="str">
        <f t="shared" si="4"/>
        <v>0.35,</v>
      </c>
      <c r="N41" t="str">
        <f t="shared" si="4"/>
        <v>0.23,</v>
      </c>
      <c r="O41" t="str">
        <f t="shared" si="4"/>
        <v>0.58,</v>
      </c>
      <c r="P41" t="str">
        <f t="shared" si="4"/>
        <v>0.57,</v>
      </c>
      <c r="Q41" t="str">
        <f t="shared" si="4"/>
        <v>0.49,</v>
      </c>
      <c r="R41" t="str">
        <f t="shared" si="4"/>
        <v>0.3,</v>
      </c>
      <c r="S41" t="str">
        <f t="shared" si="4"/>
        <v>0.34,</v>
      </c>
      <c r="T41" t="str">
        <f t="shared" si="4"/>
        <v>0.31,</v>
      </c>
      <c r="U41" t="str">
        <f t="shared" si="4"/>
        <v>0.31,</v>
      </c>
      <c r="V41" t="str">
        <f t="shared" si="4"/>
        <v>0.15,</v>
      </c>
      <c r="W41" t="str">
        <f t="shared" si="4"/>
        <v>0.24,</v>
      </c>
      <c r="X41" t="str">
        <f t="shared" si="4"/>
        <v>0.14,</v>
      </c>
      <c r="Y41" t="str">
        <f t="shared" si="4"/>
        <v>0.27,</v>
      </c>
      <c r="Z41" t="str">
        <f t="shared" si="4"/>
        <v>0.32,</v>
      </c>
      <c r="AA41" t="str">
        <f t="shared" si="4"/>
        <v>0.38,</v>
      </c>
      <c r="AB41" t="str">
        <f t="shared" si="4"/>
        <v>0.33,</v>
      </c>
      <c r="AC41" t="str">
        <f t="shared" si="4"/>
        <v>0.36,</v>
      </c>
      <c r="AD41" t="str">
        <f t="shared" si="4"/>
        <v>0.55,</v>
      </c>
      <c r="AE41" t="str">
        <f t="shared" si="4"/>
        <v>0.34,</v>
      </c>
      <c r="AF41" t="str">
        <f t="shared" si="4"/>
        <v>0.47,</v>
      </c>
      <c r="AG41" t="str">
        <f t="shared" si="4"/>
        <v>0.23,</v>
      </c>
      <c r="AH41" t="str">
        <f t="shared" si="4"/>
        <v>0.46,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B993-7CB0-4E01-8B06-97B6499679A4}">
  <dimension ref="A1:CG15"/>
  <sheetViews>
    <sheetView workbookViewId="0">
      <selection activeCell="CA30" sqref="CA30"/>
    </sheetView>
  </sheetViews>
  <sheetFormatPr defaultRowHeight="14.4" x14ac:dyDescent="0.3"/>
  <sheetData>
    <row r="1" spans="1:85" x14ac:dyDescent="0.3">
      <c r="A1" t="s">
        <v>73</v>
      </c>
      <c r="B1">
        <v>0.5</v>
      </c>
      <c r="C1">
        <v>0.4</v>
      </c>
      <c r="D1">
        <v>0.31</v>
      </c>
      <c r="E1">
        <v>0.26</v>
      </c>
      <c r="F1">
        <v>0.17</v>
      </c>
      <c r="G1">
        <v>0.38</v>
      </c>
      <c r="H1">
        <v>0.26</v>
      </c>
      <c r="I1">
        <v>0.28000000000000003</v>
      </c>
      <c r="J1">
        <v>0.36</v>
      </c>
      <c r="K1">
        <v>0.45</v>
      </c>
      <c r="L1">
        <v>0.45</v>
      </c>
      <c r="M1">
        <v>0.35</v>
      </c>
      <c r="N1">
        <v>0.23</v>
      </c>
      <c r="O1">
        <v>0.57999999999999996</v>
      </c>
      <c r="P1">
        <v>0.56999999999999995</v>
      </c>
      <c r="Q1">
        <v>0.49</v>
      </c>
      <c r="R1">
        <v>0.3</v>
      </c>
      <c r="S1">
        <v>0.34</v>
      </c>
      <c r="T1">
        <v>0.31</v>
      </c>
      <c r="U1">
        <v>0.31</v>
      </c>
      <c r="V1">
        <v>0.15</v>
      </c>
      <c r="W1">
        <v>0.24</v>
      </c>
      <c r="X1">
        <v>0.14000000000000001</v>
      </c>
      <c r="Y1">
        <v>0.27</v>
      </c>
      <c r="Z1">
        <v>0.32</v>
      </c>
      <c r="AA1">
        <v>0.38</v>
      </c>
      <c r="AB1">
        <v>0.33</v>
      </c>
      <c r="AC1">
        <v>0.36</v>
      </c>
      <c r="AD1">
        <v>0.55000000000000004</v>
      </c>
      <c r="AE1">
        <v>0.34</v>
      </c>
      <c r="AF1">
        <v>0.33</v>
      </c>
      <c r="AG1">
        <v>0.5</v>
      </c>
      <c r="AH1">
        <v>0.27</v>
      </c>
      <c r="AI1">
        <v>0.28000000000000003</v>
      </c>
      <c r="AJ1">
        <v>0.11</v>
      </c>
      <c r="AK1">
        <v>0.28999999999999998</v>
      </c>
      <c r="AL1">
        <v>0.25</v>
      </c>
      <c r="AM1">
        <v>0.24</v>
      </c>
      <c r="AN1">
        <v>0.12</v>
      </c>
      <c r="AO1">
        <v>0.26</v>
      </c>
      <c r="AP1">
        <v>0.28999999999999998</v>
      </c>
      <c r="AQ1">
        <v>0.25</v>
      </c>
      <c r="AR1">
        <v>0.46</v>
      </c>
      <c r="AS1">
        <v>0.54</v>
      </c>
      <c r="AT1">
        <v>0.25</v>
      </c>
      <c r="AU1">
        <v>0.18</v>
      </c>
      <c r="AV1">
        <v>0.56000000000000005</v>
      </c>
      <c r="AW1">
        <v>0.54</v>
      </c>
      <c r="AX1">
        <v>0.28999999999999998</v>
      </c>
      <c r="AY1">
        <v>0.25</v>
      </c>
      <c r="AZ1">
        <v>0.28000000000000003</v>
      </c>
      <c r="BA1">
        <v>0.15</v>
      </c>
      <c r="BB1">
        <v>0.44</v>
      </c>
      <c r="BC1">
        <v>0.32</v>
      </c>
      <c r="BD1">
        <v>0.32</v>
      </c>
      <c r="BE1">
        <v>0.56000000000000005</v>
      </c>
      <c r="BF1">
        <v>0.3</v>
      </c>
      <c r="BG1">
        <v>0.28000000000000003</v>
      </c>
      <c r="BH1">
        <v>0.23</v>
      </c>
      <c r="BI1">
        <v>0.22</v>
      </c>
      <c r="BJ1">
        <v>0.25</v>
      </c>
      <c r="BK1">
        <v>0.47</v>
      </c>
      <c r="BL1">
        <v>0.26</v>
      </c>
    </row>
    <row r="2" spans="1:85" x14ac:dyDescent="0.3">
      <c r="A2" t="s">
        <v>74</v>
      </c>
      <c r="B2">
        <v>0.25</v>
      </c>
      <c r="C2">
        <v>0.33</v>
      </c>
      <c r="D2">
        <v>0.5</v>
      </c>
      <c r="E2">
        <v>0.27</v>
      </c>
      <c r="F2">
        <v>0.28000000000000003</v>
      </c>
      <c r="G2">
        <v>0.11</v>
      </c>
      <c r="H2">
        <v>0.28999999999999998</v>
      </c>
      <c r="I2">
        <v>0.25</v>
      </c>
      <c r="J2">
        <v>0.24</v>
      </c>
      <c r="K2">
        <v>0.12</v>
      </c>
      <c r="L2">
        <v>0.26</v>
      </c>
      <c r="M2">
        <v>0.28999999999999998</v>
      </c>
      <c r="N2">
        <v>0.25</v>
      </c>
      <c r="O2">
        <v>0.46</v>
      </c>
      <c r="P2">
        <v>0.54</v>
      </c>
      <c r="Q2">
        <v>0.25</v>
      </c>
      <c r="R2">
        <v>0.18</v>
      </c>
      <c r="S2">
        <v>0.56000000000000005</v>
      </c>
      <c r="T2">
        <v>0.54</v>
      </c>
      <c r="U2">
        <v>0.28999999999999998</v>
      </c>
      <c r="V2">
        <v>0.25</v>
      </c>
      <c r="W2">
        <v>0.28000000000000003</v>
      </c>
      <c r="X2">
        <v>0.15</v>
      </c>
      <c r="Y2">
        <v>0.44</v>
      </c>
      <c r="Z2">
        <v>0.32</v>
      </c>
      <c r="AA2">
        <v>0.32</v>
      </c>
      <c r="AB2">
        <v>0.56000000000000005</v>
      </c>
      <c r="AC2">
        <v>0.3</v>
      </c>
      <c r="AD2">
        <v>0.28000000000000003</v>
      </c>
      <c r="AE2">
        <v>0.23</v>
      </c>
      <c r="AF2">
        <v>0.22</v>
      </c>
      <c r="AG2">
        <v>0.25</v>
      </c>
      <c r="AH2">
        <v>0.47</v>
      </c>
      <c r="AI2">
        <v>0.26</v>
      </c>
      <c r="AJ2">
        <v>0.24</v>
      </c>
      <c r="AK2" t="s">
        <v>75</v>
      </c>
    </row>
    <row r="15" spans="1:85" x14ac:dyDescent="0.3">
      <c r="A15" s="18">
        <v>0.33</v>
      </c>
      <c r="B15" s="18">
        <v>0.5</v>
      </c>
      <c r="C15" s="19">
        <f>1-0.73</f>
        <v>0.27</v>
      </c>
      <c r="D15" s="18">
        <v>0.28000000000000003</v>
      </c>
      <c r="E15" s="18">
        <v>0.11</v>
      </c>
      <c r="F15" s="18">
        <v>0.28999999999999998</v>
      </c>
      <c r="G15" s="18">
        <v>0.25</v>
      </c>
      <c r="H15" s="18">
        <v>0.24</v>
      </c>
      <c r="I15" s="18">
        <v>0.12</v>
      </c>
      <c r="J15" s="18">
        <v>0.26</v>
      </c>
      <c r="K15" s="18">
        <v>0.28999999999999998</v>
      </c>
      <c r="L15" s="18">
        <v>0.25</v>
      </c>
      <c r="M15" s="18">
        <v>0.46</v>
      </c>
      <c r="N15" s="18">
        <v>0.54</v>
      </c>
      <c r="O15" s="18">
        <v>0.25</v>
      </c>
      <c r="P15" s="18">
        <v>0.18</v>
      </c>
      <c r="Q15" s="18">
        <v>0.56000000000000005</v>
      </c>
      <c r="R15" s="18">
        <v>0.54</v>
      </c>
      <c r="S15" s="18">
        <v>0.28999999999999998</v>
      </c>
      <c r="T15" s="18">
        <v>0.25</v>
      </c>
      <c r="U15" s="18">
        <v>0.28000000000000003</v>
      </c>
      <c r="V15" s="18">
        <v>0.15</v>
      </c>
      <c r="W15" s="18">
        <v>0.44</v>
      </c>
      <c r="X15" s="18">
        <v>0.32</v>
      </c>
      <c r="Y15" s="18">
        <v>0.32</v>
      </c>
      <c r="Z15" s="18">
        <v>0.56000000000000005</v>
      </c>
      <c r="AA15" s="18">
        <v>0.3</v>
      </c>
      <c r="AB15" s="18">
        <v>0.28000000000000003</v>
      </c>
      <c r="AC15" s="18">
        <v>0.23</v>
      </c>
      <c r="AD15" s="18">
        <v>0.22</v>
      </c>
      <c r="AE15" s="18">
        <v>0.25</v>
      </c>
      <c r="AF15" s="18">
        <v>0.47</v>
      </c>
      <c r="AG15" s="18">
        <v>0.26</v>
      </c>
      <c r="AH15" s="18">
        <v>0.24</v>
      </c>
      <c r="AI15" s="18">
        <v>0.25</v>
      </c>
      <c r="AJ15" s="18">
        <v>0.59</v>
      </c>
      <c r="AK15" s="18">
        <v>0.8</v>
      </c>
      <c r="AL15" s="18">
        <v>0.66</v>
      </c>
      <c r="AM15" s="18">
        <v>0.28999999999999998</v>
      </c>
      <c r="AN15" s="18">
        <v>0.62</v>
      </c>
      <c r="AO15" s="18">
        <v>0.76</v>
      </c>
      <c r="AP15" s="18">
        <v>0.78</v>
      </c>
      <c r="AQ15" s="18">
        <v>0.56999999999999995</v>
      </c>
      <c r="AR15" s="18">
        <v>0.72</v>
      </c>
      <c r="AS15" s="18">
        <v>0.7</v>
      </c>
      <c r="AT15" s="18">
        <v>0.78</v>
      </c>
      <c r="AU15" s="18">
        <v>0.73</v>
      </c>
      <c r="AV15" s="18">
        <v>0.39</v>
      </c>
      <c r="AW15" s="18">
        <v>0.48</v>
      </c>
      <c r="AX15" s="18">
        <v>0.65</v>
      </c>
      <c r="AY15" s="18">
        <v>0.86</v>
      </c>
      <c r="AZ15" s="18">
        <v>0.3</v>
      </c>
      <c r="BA15" s="18">
        <v>0.5</v>
      </c>
      <c r="BB15" s="18">
        <v>0.4</v>
      </c>
      <c r="BC15" s="18">
        <f>1-0.69</f>
        <v>0.31000000000000005</v>
      </c>
      <c r="BD15" s="18">
        <f>1-0.74</f>
        <v>0.26</v>
      </c>
      <c r="BE15" s="18">
        <v>0.17</v>
      </c>
      <c r="BF15" s="18">
        <v>0.38</v>
      </c>
      <c r="BG15" s="18">
        <v>0.26</v>
      </c>
      <c r="BH15" s="18">
        <v>0.28000000000000003</v>
      </c>
      <c r="BI15" s="18">
        <v>0.36</v>
      </c>
      <c r="BJ15" s="18">
        <v>0.45</v>
      </c>
      <c r="BK15" s="18">
        <v>0.45</v>
      </c>
      <c r="BL15" s="18">
        <v>0.35</v>
      </c>
      <c r="BM15" s="18">
        <v>0.23</v>
      </c>
      <c r="BN15" s="18">
        <v>0.57999999999999996</v>
      </c>
      <c r="BO15" s="18">
        <v>0.56999999999999995</v>
      </c>
      <c r="BP15" s="18">
        <v>0.49</v>
      </c>
      <c r="BQ15" s="18">
        <v>0.3</v>
      </c>
      <c r="BR15" s="18">
        <v>0.34</v>
      </c>
      <c r="BS15" s="18">
        <v>0.31</v>
      </c>
      <c r="BT15" s="18">
        <v>0.31</v>
      </c>
      <c r="BU15" s="18">
        <v>0.15</v>
      </c>
      <c r="BV15" s="18">
        <v>0.24</v>
      </c>
      <c r="BW15" s="18">
        <v>0.14000000000000001</v>
      </c>
      <c r="BX15" s="18">
        <v>0.27</v>
      </c>
      <c r="BY15" s="18">
        <v>0.32</v>
      </c>
      <c r="BZ15" s="18">
        <v>0.38</v>
      </c>
      <c r="CA15" s="18">
        <v>0.33</v>
      </c>
      <c r="CB15" s="18">
        <v>0.36</v>
      </c>
      <c r="CC15" s="18">
        <v>0.55000000000000004</v>
      </c>
      <c r="CD15" s="18">
        <v>0.34</v>
      </c>
      <c r="CE15" s="18">
        <v>0.47</v>
      </c>
      <c r="CF15" s="18">
        <v>0.23</v>
      </c>
      <c r="CG15" s="1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EOS Results</vt:lpstr>
      <vt:lpstr>EOS Tweets</vt:lpstr>
      <vt:lpstr>EOS PPG</vt:lpstr>
      <vt:lpstr>Contingency Table</vt:lpstr>
      <vt:lpstr>Fisher's 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2023-04-28T06:08:43Z</dcterms:created>
  <dcterms:modified xsi:type="dcterms:W3CDTF">2023-05-27T07:26:47Z</dcterms:modified>
</cp:coreProperties>
</file>