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layt\Downloads\"/>
    </mc:Choice>
  </mc:AlternateContent>
  <xr:revisionPtr revIDLastSave="0" documentId="13_ncr:1_{3963457D-B0B0-4FF2-ACC9-6EEB53F6D3F4}" xr6:coauthVersionLast="47" xr6:coauthVersionMax="47" xr10:uidLastSave="{00000000-0000-0000-0000-000000000000}"/>
  <bookViews>
    <workbookView xWindow="80280" yWindow="-120" windowWidth="29040" windowHeight="15840" firstSheet="1" activeTab="1" xr2:uid="{00000000-000D-0000-FFFF-FFFF00000000}"/>
  </bookViews>
  <sheets>
    <sheet name="MOS Results" sheetId="1" r:id="rId1"/>
    <sheet name="MOS Tweets" sheetId="5" r:id="rId2"/>
    <sheet name="MOS PPG" sheetId="2" r:id="rId3"/>
    <sheet name="Sentiment Results" sheetId="7" r:id="rId4"/>
    <sheet name="Contingency Table" sheetId="8" r:id="rId5"/>
    <sheet name="ANOVA test" sheetId="9" r:id="rId6"/>
    <sheet name="Correct Table" sheetId="10" r:id="rId7"/>
    <sheet name="Sheet1" sheetId="11" r:id="rId8"/>
    <sheet name="Sheet2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2" l="1"/>
  <c r="C16" i="12"/>
  <c r="D16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A16" i="12"/>
  <c r="G15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A12" i="12"/>
  <c r="B9" i="12"/>
  <c r="C9" i="12"/>
  <c r="D9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9" i="12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A5" i="12"/>
  <c r="B2" i="12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Z2" i="12"/>
  <c r="AA2" i="12"/>
  <c r="AB2" i="12"/>
  <c r="AC2" i="12"/>
  <c r="AD2" i="12"/>
  <c r="AE2" i="12"/>
  <c r="AF2" i="12"/>
  <c r="AG2" i="12"/>
  <c r="AH2" i="12"/>
  <c r="A2" i="12"/>
  <c r="B19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19" i="11"/>
  <c r="B16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A16" i="11"/>
  <c r="B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13" i="11"/>
  <c r="B9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9" i="11"/>
  <c r="B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A5" i="11"/>
  <c r="B2" i="11"/>
  <c r="C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AG2" i="11"/>
  <c r="AH2" i="11"/>
  <c r="AI2" i="11"/>
  <c r="A2" i="11"/>
  <c r="AI16" i="9"/>
  <c r="AH16" i="9"/>
  <c r="H3" i="10" l="1"/>
  <c r="E2" i="10"/>
  <c r="AG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" i="8"/>
  <c r="AF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F33" i="8"/>
  <c r="AF34" i="8"/>
  <c r="AF35" i="8"/>
  <c r="AF2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" i="8"/>
  <c r="P3" i="8"/>
  <c r="Q3" i="8" s="1"/>
  <c r="R3" i="8" s="1"/>
  <c r="S3" i="8" s="1"/>
  <c r="P4" i="8"/>
  <c r="Q4" i="8" s="1"/>
  <c r="R4" i="8" s="1"/>
  <c r="S4" i="8" s="1"/>
  <c r="P5" i="8"/>
  <c r="Q5" i="8" s="1"/>
  <c r="R5" i="8" s="1"/>
  <c r="S5" i="8" s="1"/>
  <c r="P6" i="8"/>
  <c r="Q6" i="8" s="1"/>
  <c r="R6" i="8" s="1"/>
  <c r="S6" i="8" s="1"/>
  <c r="P7" i="8"/>
  <c r="Q7" i="8" s="1"/>
  <c r="R7" i="8" s="1"/>
  <c r="S7" i="8" s="1"/>
  <c r="P8" i="8"/>
  <c r="Q8" i="8" s="1"/>
  <c r="R8" i="8" s="1"/>
  <c r="S8" i="8" s="1"/>
  <c r="P9" i="8"/>
  <c r="Q9" i="8" s="1"/>
  <c r="R9" i="8" s="1"/>
  <c r="S9" i="8" s="1"/>
  <c r="P10" i="8"/>
  <c r="Q10" i="8" s="1"/>
  <c r="R10" i="8" s="1"/>
  <c r="S10" i="8" s="1"/>
  <c r="P11" i="8"/>
  <c r="Q11" i="8" s="1"/>
  <c r="R11" i="8" s="1"/>
  <c r="S11" i="8" s="1"/>
  <c r="P12" i="8"/>
  <c r="Q12" i="8" s="1"/>
  <c r="R12" i="8" s="1"/>
  <c r="S12" i="8" s="1"/>
  <c r="P13" i="8"/>
  <c r="Q13" i="8" s="1"/>
  <c r="R13" i="8" s="1"/>
  <c r="S13" i="8" s="1"/>
  <c r="P14" i="8"/>
  <c r="Q14" i="8" s="1"/>
  <c r="R14" i="8" s="1"/>
  <c r="S14" i="8" s="1"/>
  <c r="P15" i="8"/>
  <c r="Q15" i="8" s="1"/>
  <c r="R15" i="8" s="1"/>
  <c r="S15" i="8" s="1"/>
  <c r="P16" i="8"/>
  <c r="Q16" i="8" s="1"/>
  <c r="R16" i="8" s="1"/>
  <c r="S16" i="8" s="1"/>
  <c r="P17" i="8"/>
  <c r="Q17" i="8" s="1"/>
  <c r="R17" i="8" s="1"/>
  <c r="S17" i="8" s="1"/>
  <c r="P18" i="8"/>
  <c r="Q18" i="8" s="1"/>
  <c r="R18" i="8" s="1"/>
  <c r="S18" i="8" s="1"/>
  <c r="P19" i="8"/>
  <c r="Q19" i="8" s="1"/>
  <c r="R19" i="8" s="1"/>
  <c r="S19" i="8" s="1"/>
  <c r="P20" i="8"/>
  <c r="Q20" i="8" s="1"/>
  <c r="R20" i="8" s="1"/>
  <c r="S20" i="8" s="1"/>
  <c r="P21" i="8"/>
  <c r="Q21" i="8" s="1"/>
  <c r="R21" i="8" s="1"/>
  <c r="S21" i="8" s="1"/>
  <c r="P22" i="8"/>
  <c r="Q22" i="8" s="1"/>
  <c r="R22" i="8" s="1"/>
  <c r="S22" i="8" s="1"/>
  <c r="P23" i="8"/>
  <c r="Q23" i="8" s="1"/>
  <c r="R23" i="8" s="1"/>
  <c r="S23" i="8" s="1"/>
  <c r="P24" i="8"/>
  <c r="Q24" i="8" s="1"/>
  <c r="R24" i="8" s="1"/>
  <c r="S24" i="8" s="1"/>
  <c r="P25" i="8"/>
  <c r="Q25" i="8" s="1"/>
  <c r="R25" i="8" s="1"/>
  <c r="S25" i="8" s="1"/>
  <c r="P26" i="8"/>
  <c r="Q26" i="8" s="1"/>
  <c r="R26" i="8" s="1"/>
  <c r="S26" i="8" s="1"/>
  <c r="P27" i="8"/>
  <c r="Q27" i="8" s="1"/>
  <c r="R27" i="8" s="1"/>
  <c r="S27" i="8" s="1"/>
  <c r="P28" i="8"/>
  <c r="Q28" i="8" s="1"/>
  <c r="R28" i="8" s="1"/>
  <c r="S28" i="8" s="1"/>
  <c r="P29" i="8"/>
  <c r="Q29" i="8" s="1"/>
  <c r="R29" i="8" s="1"/>
  <c r="S29" i="8" s="1"/>
  <c r="P30" i="8"/>
  <c r="Q30" i="8" s="1"/>
  <c r="R30" i="8" s="1"/>
  <c r="S30" i="8" s="1"/>
  <c r="P31" i="8"/>
  <c r="Q31" i="8" s="1"/>
  <c r="R31" i="8" s="1"/>
  <c r="S31" i="8" s="1"/>
  <c r="P32" i="8"/>
  <c r="Q32" i="8" s="1"/>
  <c r="R32" i="8" s="1"/>
  <c r="S32" i="8" s="1"/>
  <c r="P33" i="8"/>
  <c r="Q33" i="8" s="1"/>
  <c r="R33" i="8" s="1"/>
  <c r="S33" i="8" s="1"/>
  <c r="P34" i="8"/>
  <c r="Q34" i="8" s="1"/>
  <c r="R34" i="8" s="1"/>
  <c r="S34" i="8" s="1"/>
  <c r="P35" i="8"/>
  <c r="Q35" i="8" s="1"/>
  <c r="R35" i="8" s="1"/>
  <c r="S35" i="8" s="1"/>
  <c r="P36" i="8"/>
  <c r="Q36" i="8" s="1"/>
  <c r="R36" i="8" s="1"/>
  <c r="S36" i="8" s="1"/>
  <c r="P2" i="8"/>
  <c r="Q2" i="8" s="1"/>
  <c r="R2" i="8" s="1"/>
  <c r="S2" i="8" s="1"/>
  <c r="J54" i="8"/>
  <c r="J55" i="8" s="1"/>
  <c r="I40" i="8"/>
  <c r="H40" i="8"/>
  <c r="G40" i="8"/>
  <c r="J39" i="8"/>
  <c r="J38" i="8"/>
  <c r="E54" i="8"/>
  <c r="E55" i="8" s="1"/>
  <c r="B53" i="8"/>
  <c r="D40" i="8"/>
  <c r="C40" i="8"/>
  <c r="B40" i="8"/>
  <c r="E39" i="8"/>
  <c r="E38" i="8"/>
  <c r="E40" i="8" s="1"/>
  <c r="E31" i="8"/>
  <c r="E32" i="8"/>
  <c r="B31" i="8"/>
  <c r="E17" i="8"/>
  <c r="D23" i="8" s="1"/>
  <c r="D28" i="8" s="1"/>
  <c r="E16" i="8"/>
  <c r="C22" i="8" s="1"/>
  <c r="C27" i="8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" i="2"/>
  <c r="B44" i="8" l="1"/>
  <c r="B49" i="8" s="1"/>
  <c r="C45" i="8"/>
  <c r="C50" i="8" s="1"/>
  <c r="D45" i="8"/>
  <c r="D50" i="8" s="1"/>
  <c r="J40" i="8"/>
  <c r="B45" i="8"/>
  <c r="B50" i="8" s="1"/>
  <c r="C44" i="8"/>
  <c r="C49" i="8" s="1"/>
  <c r="D44" i="8"/>
  <c r="D49" i="8" s="1"/>
  <c r="B23" i="8"/>
  <c r="B28" i="8" s="1"/>
  <c r="B22" i="8"/>
  <c r="D22" i="8"/>
  <c r="D27" i="8" s="1"/>
  <c r="C23" i="8"/>
  <c r="C28" i="8" s="1"/>
  <c r="K6" i="2"/>
  <c r="K3" i="2"/>
  <c r="K4" i="2"/>
  <c r="K5" i="2"/>
  <c r="B52" i="8" l="1"/>
  <c r="B54" i="8" s="1"/>
  <c r="I44" i="8"/>
  <c r="I49" i="8" s="1"/>
  <c r="H44" i="8"/>
  <c r="H49" i="8" s="1"/>
  <c r="I45" i="8"/>
  <c r="I50" i="8" s="1"/>
  <c r="H45" i="8"/>
  <c r="H50" i="8" s="1"/>
  <c r="G44" i="8"/>
  <c r="G49" i="8" s="1"/>
  <c r="G45" i="8"/>
  <c r="G50" i="8" s="1"/>
  <c r="B33" i="8"/>
  <c r="B27" i="8"/>
  <c r="H52" i="8" l="1"/>
  <c r="H54" i="8" s="1"/>
  <c r="E30" i="8"/>
  <c r="E33" i="8" s="1"/>
  <c r="B30" i="8"/>
  <c r="B32" i="8" s="1"/>
</calcChain>
</file>

<file path=xl/sharedStrings.xml><?xml version="1.0" encoding="utf-8"?>
<sst xmlns="http://schemas.openxmlformats.org/spreadsheetml/2006/main" count="554" uniqueCount="98">
  <si>
    <t>Southampton</t>
  </si>
  <si>
    <t>Leicester City</t>
  </si>
  <si>
    <t>Draw</t>
  </si>
  <si>
    <t>Watford</t>
  </si>
  <si>
    <t>Chelsea</t>
  </si>
  <si>
    <t>Away win</t>
  </si>
  <si>
    <t>West Ham Utd</t>
  </si>
  <si>
    <t>Brighton</t>
  </si>
  <si>
    <t>Wolverhampton</t>
  </si>
  <si>
    <t>Burnley</t>
  </si>
  <si>
    <t>Aston Villa</t>
  </si>
  <si>
    <t>Manchester City</t>
  </si>
  <si>
    <t>Everton</t>
  </si>
  <si>
    <t>Liverpool</t>
  </si>
  <si>
    <t>Tottenham</t>
  </si>
  <si>
    <t>Brentford</t>
  </si>
  <si>
    <t>Home win</t>
  </si>
  <si>
    <t>Manchester Utd</t>
  </si>
  <si>
    <t>Arsenal</t>
  </si>
  <si>
    <t>Newcastle Utd</t>
  </si>
  <si>
    <t>Leeds Utd</t>
  </si>
  <si>
    <t>Crystal Palace</t>
  </si>
  <si>
    <t>Norwich City</t>
  </si>
  <si>
    <t>Date</t>
  </si>
  <si>
    <t>AwayTeam</t>
  </si>
  <si>
    <t>HomeTeam</t>
  </si>
  <si>
    <t>HomeScore</t>
  </si>
  <si>
    <t>AwayScore</t>
  </si>
  <si>
    <t>Outcome</t>
  </si>
  <si>
    <t>homeTeam</t>
  </si>
  <si>
    <t>totalMatches</t>
  </si>
  <si>
    <t>Points</t>
  </si>
  <si>
    <t>Team</t>
  </si>
  <si>
    <t>Leeds</t>
  </si>
  <si>
    <t>Leicester</t>
  </si>
  <si>
    <t>Man City</t>
  </si>
  <si>
    <t>Man Utd</t>
  </si>
  <si>
    <t>Newcastle</t>
  </si>
  <si>
    <t>Norwich</t>
  </si>
  <si>
    <t>Spurs</t>
  </si>
  <si>
    <t>West Ham</t>
  </si>
  <si>
    <t>Wolves</t>
  </si>
  <si>
    <t>Monthly</t>
  </si>
  <si>
    <t>Time</t>
  </si>
  <si>
    <t>NEGATIVE</t>
  </si>
  <si>
    <t>NEUTRAL</t>
  </si>
  <si>
    <t>POSITIVE</t>
  </si>
  <si>
    <t>Match Won</t>
  </si>
  <si>
    <t>Match Drawn</t>
  </si>
  <si>
    <t>Match Lost</t>
  </si>
  <si>
    <t>Low PPG</t>
  </si>
  <si>
    <t>Medium PPG</t>
  </si>
  <si>
    <t>High PPG</t>
  </si>
  <si>
    <t>Match Draw</t>
  </si>
  <si>
    <t>MATCH LOSS</t>
  </si>
  <si>
    <t>1. Low PPG: 0.00 to 0.95</t>
  </si>
  <si>
    <t>2. Medium PPG: 0.95 to 1.63</t>
  </si>
  <si>
    <t>3. High PPG: 1.63 to 3.00</t>
  </si>
  <si>
    <t>Observed (O)</t>
  </si>
  <si>
    <t>Expected €</t>
  </si>
  <si>
    <t>(O-E)^2/E</t>
  </si>
  <si>
    <t>X^2</t>
  </si>
  <si>
    <t>DF</t>
  </si>
  <si>
    <t>p-value</t>
  </si>
  <si>
    <t>min(c-1,r-1)</t>
  </si>
  <si>
    <t>n</t>
  </si>
  <si>
    <t>cramer's V</t>
  </si>
  <si>
    <t>cramer's v</t>
  </si>
  <si>
    <t>[1,</t>
  </si>
  <si>
    <t>1,</t>
  </si>
  <si>
    <t>2,</t>
  </si>
  <si>
    <t>0,</t>
  </si>
  <si>
    <t>1]</t>
  </si>
  <si>
    <t>Positive</t>
  </si>
  <si>
    <t>Negative</t>
  </si>
  <si>
    <t>Match Loss</t>
  </si>
  <si>
    <t>Match Los</t>
  </si>
  <si>
    <t>1. Very Low PPG: 0.00 to 0.95</t>
  </si>
  <si>
    <t>2. Low PPG: 0.96 to 1.37</t>
  </si>
  <si>
    <t>3. Medium PPG: 1.38 to 1.63</t>
  </si>
  <si>
    <t>4. High PPG: 1.63 to 3</t>
  </si>
  <si>
    <t>0.58,</t>
  </si>
  <si>
    <t>0.6,</t>
  </si>
  <si>
    <t>0.51,</t>
  </si>
  <si>
    <t>0.54,</t>
  </si>
  <si>
    <t>0.48,</t>
  </si>
  <si>
    <t>0.46,</t>
  </si>
  <si>
    <t>0.43,</t>
  </si>
  <si>
    <t>0.45,</t>
  </si>
  <si>
    <t>0.59,</t>
  </si>
  <si>
    <t>0.57,</t>
  </si>
  <si>
    <t>0.53,</t>
  </si>
  <si>
    <t>0.49,</t>
  </si>
  <si>
    <t>0.37,</t>
  </si>
  <si>
    <t>0.63,</t>
  </si>
  <si>
    <t>0.52,</t>
  </si>
  <si>
    <t>0.39,</t>
  </si>
  <si>
    <t>0.23,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</si>
</sst>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2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3" xfId="0" applyBorder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2" borderId="6" xfId="0" applyNumberFormat="1" applyFill="1" applyBorder="1"/>
    <xf numFmtId="14" fontId="0" fillId="3" borderId="6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1" fontId="0" fillId="0" borderId="0" xfId="1" applyNumberFormat="1" applyFont="1" applyAlignment="1">
      <alignment horizontal="center"/>
    </xf>
    <xf numFmtId="0" fontId="2" fillId="0" borderId="0" xfId="0" applyFont="1"/>
    <xf numFmtId="3" fontId="2" fillId="0" borderId="0" xfId="0" applyNumberFormat="1" applyFont="1"/>
    <xf numFmtId="43" fontId="0" fillId="0" borderId="0" xfId="1" applyFont="1"/>
    <xf numFmtId="0" fontId="2" fillId="0" borderId="0" xfId="0" applyFont="1" applyAlignment="1">
      <alignment horizontal="center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M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'MOS Tweets'!$A$1:$A$20</c:f>
              <c:strCache>
                <c:ptCount val="20"/>
                <c:pt idx="0">
                  <c:v>Arsenal</c:v>
                </c:pt>
                <c:pt idx="1">
                  <c:v>Aston Villa</c:v>
                </c:pt>
                <c:pt idx="2">
                  <c:v>Brentford</c:v>
                </c:pt>
                <c:pt idx="3">
                  <c:v>Brighton</c:v>
                </c:pt>
                <c:pt idx="4">
                  <c:v>Burnley</c:v>
                </c:pt>
                <c:pt idx="5">
                  <c:v>Chelsea</c:v>
                </c:pt>
                <c:pt idx="6">
                  <c:v>Crystal Palace</c:v>
                </c:pt>
                <c:pt idx="7">
                  <c:v>Everton</c:v>
                </c:pt>
                <c:pt idx="8">
                  <c:v>Leeds</c:v>
                </c:pt>
                <c:pt idx="9">
                  <c:v>Leicester</c:v>
                </c:pt>
                <c:pt idx="10">
                  <c:v>Liverpool</c:v>
                </c:pt>
                <c:pt idx="11">
                  <c:v>Man City</c:v>
                </c:pt>
                <c:pt idx="12">
                  <c:v>Man Utd</c:v>
                </c:pt>
                <c:pt idx="13">
                  <c:v>Newcastle</c:v>
                </c:pt>
                <c:pt idx="14">
                  <c:v>Norwich</c:v>
                </c:pt>
                <c:pt idx="15">
                  <c:v>Southampton</c:v>
                </c:pt>
                <c:pt idx="16">
                  <c:v>Spurs</c:v>
                </c:pt>
                <c:pt idx="17">
                  <c:v>Watford</c:v>
                </c:pt>
                <c:pt idx="18">
                  <c:v>West Ham</c:v>
                </c:pt>
                <c:pt idx="19">
                  <c:v>Wolves</c:v>
                </c:pt>
              </c:strCache>
            </c:strRef>
          </c:cat>
          <c:val>
            <c:numRef>
              <c:f>'MOS Tweets'!$B$1:$B$20</c:f>
              <c:numCache>
                <c:formatCode>#,##0</c:formatCode>
                <c:ptCount val="20"/>
                <c:pt idx="0">
                  <c:v>21531</c:v>
                </c:pt>
                <c:pt idx="1">
                  <c:v>20379</c:v>
                </c:pt>
                <c:pt idx="2">
                  <c:v>3097</c:v>
                </c:pt>
                <c:pt idx="3">
                  <c:v>9178</c:v>
                </c:pt>
                <c:pt idx="4">
                  <c:v>1143</c:v>
                </c:pt>
                <c:pt idx="5">
                  <c:v>33116</c:v>
                </c:pt>
                <c:pt idx="6">
                  <c:v>8141</c:v>
                </c:pt>
                <c:pt idx="7">
                  <c:v>11469</c:v>
                </c:pt>
                <c:pt idx="8">
                  <c:v>27831</c:v>
                </c:pt>
                <c:pt idx="9">
                  <c:v>11481</c:v>
                </c:pt>
                <c:pt idx="10">
                  <c:v>60107</c:v>
                </c:pt>
                <c:pt idx="11">
                  <c:v>13676</c:v>
                </c:pt>
                <c:pt idx="12">
                  <c:v>112557</c:v>
                </c:pt>
                <c:pt idx="13">
                  <c:v>51595</c:v>
                </c:pt>
                <c:pt idx="14">
                  <c:v>11838</c:v>
                </c:pt>
                <c:pt idx="15">
                  <c:v>2892</c:v>
                </c:pt>
                <c:pt idx="16">
                  <c:v>21502</c:v>
                </c:pt>
                <c:pt idx="17">
                  <c:v>5326</c:v>
                </c:pt>
                <c:pt idx="18">
                  <c:v>8467</c:v>
                </c:pt>
                <c:pt idx="19">
                  <c:v>4823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58-4B6A-9A23-B5692CD4053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49259952"/>
        <c:axId val="644115312"/>
      </c:lineChart>
      <c:catAx>
        <c:axId val="849259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T"/>
          </a:p>
        </c:txPr>
        <c:crossAx val="644115312"/>
        <c:crosses val="autoZero"/>
        <c:auto val="1"/>
        <c:lblAlgn val="ctr"/>
        <c:lblOffset val="100"/>
        <c:noMultiLvlLbl val="0"/>
      </c:catAx>
      <c:valAx>
        <c:axId val="6441153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Amount of Tweets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T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T"/>
          </a:p>
        </c:txPr>
        <c:crossAx val="84925995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3</xdr:row>
      <xdr:rowOff>9524</xdr:rowOff>
    </xdr:from>
    <xdr:to>
      <xdr:col>19</xdr:col>
      <xdr:colOff>314325</xdr:colOff>
      <xdr:row>27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8C30B6-AE81-B261-D61C-CDA08289D4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5" totalsRowShown="0">
  <autoFilter ref="A1:G45" xr:uid="{00000000-0009-0000-0100-000001000000}"/>
  <tableColumns count="7">
    <tableColumn id="1" xr3:uid="{00000000-0010-0000-0000-000001000000}" name="Date" dataDxfId="1"/>
    <tableColumn id="7" xr3:uid="{AC98B698-526D-4A55-932F-425449616E59}" name="Time" dataDxfId="0"/>
    <tableColumn id="2" xr3:uid="{00000000-0010-0000-0000-000002000000}" name="HomeTeam"/>
    <tableColumn id="3" xr3:uid="{00000000-0010-0000-0000-000003000000}" name="AwayTeam"/>
    <tableColumn id="4" xr3:uid="{00000000-0010-0000-0000-000004000000}" name="HomeScore"/>
    <tableColumn id="5" xr3:uid="{00000000-0010-0000-0000-000005000000}" name="AwayScore"/>
    <tableColumn id="6" xr3:uid="{00000000-0010-0000-0000-000006000000}" name="Outco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21" totalsRowShown="0">
  <autoFilter ref="A1:B21" xr:uid="{00000000-0009-0000-0100-000002000000}"/>
  <tableColumns count="2">
    <tableColumn id="1" xr3:uid="{00000000-0010-0000-0100-000001000000}" name="homeTeam"/>
    <tableColumn id="2" xr3:uid="{00000000-0010-0000-0100-000002000000}" name="totalMatches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D1:E21" totalsRowShown="0">
  <autoFilter ref="D1:E21" xr:uid="{00000000-0009-0000-0100-000003000000}"/>
  <tableColumns count="2">
    <tableColumn id="1" xr3:uid="{00000000-0010-0000-0200-000001000000}" name="Team"/>
    <tableColumn id="2" xr3:uid="{00000000-0010-0000-0200-000002000000}" name="Point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B70" sqref="B70"/>
    </sheetView>
  </sheetViews>
  <sheetFormatPr defaultRowHeight="14.4" x14ac:dyDescent="0.3"/>
  <cols>
    <col min="1" max="2" width="11.109375" style="1" customWidth="1"/>
    <col min="3" max="3" width="13.33203125" customWidth="1"/>
    <col min="4" max="4" width="12.88671875" customWidth="1"/>
    <col min="5" max="5" width="13.33203125" customWidth="1"/>
    <col min="6" max="6" width="12.88671875" customWidth="1"/>
    <col min="7" max="7" width="11.33203125" customWidth="1"/>
  </cols>
  <sheetData>
    <row r="1" spans="1:7" x14ac:dyDescent="0.3">
      <c r="A1" s="1" t="s">
        <v>23</v>
      </c>
      <c r="B1" s="1" t="s">
        <v>43</v>
      </c>
      <c r="C1" t="s">
        <v>25</v>
      </c>
      <c r="D1" t="s">
        <v>24</v>
      </c>
      <c r="E1" t="s">
        <v>26</v>
      </c>
      <c r="F1" t="s">
        <v>27</v>
      </c>
      <c r="G1" t="s">
        <v>28</v>
      </c>
    </row>
    <row r="2" spans="1:7" x14ac:dyDescent="0.3">
      <c r="A2" s="1">
        <v>45264</v>
      </c>
      <c r="B2" s="6">
        <v>0.52083333333333337</v>
      </c>
      <c r="C2" t="s">
        <v>6</v>
      </c>
      <c r="D2" t="s">
        <v>4</v>
      </c>
      <c r="E2">
        <v>3</v>
      </c>
      <c r="F2">
        <v>2</v>
      </c>
      <c r="G2" t="s">
        <v>16</v>
      </c>
    </row>
    <row r="3" spans="1:7" x14ac:dyDescent="0.3">
      <c r="A3" s="1">
        <v>45264</v>
      </c>
      <c r="B3" s="6">
        <v>0.625</v>
      </c>
      <c r="C3" t="s">
        <v>19</v>
      </c>
      <c r="D3" t="s">
        <v>9</v>
      </c>
      <c r="E3">
        <v>1</v>
      </c>
      <c r="F3">
        <v>0</v>
      </c>
      <c r="G3" t="s">
        <v>16</v>
      </c>
    </row>
    <row r="4" spans="1:7" x14ac:dyDescent="0.3">
      <c r="A4" s="1">
        <v>45264</v>
      </c>
      <c r="B4" s="6">
        <v>0.625</v>
      </c>
      <c r="C4" t="s">
        <v>0</v>
      </c>
      <c r="D4" t="s">
        <v>7</v>
      </c>
      <c r="E4">
        <v>1</v>
      </c>
      <c r="F4">
        <v>1</v>
      </c>
      <c r="G4" t="s">
        <v>2</v>
      </c>
    </row>
    <row r="5" spans="1:7" x14ac:dyDescent="0.3">
      <c r="A5" s="1">
        <v>45264</v>
      </c>
      <c r="B5" s="6">
        <v>0.625</v>
      </c>
      <c r="C5" t="s">
        <v>8</v>
      </c>
      <c r="D5" t="s">
        <v>13</v>
      </c>
      <c r="E5">
        <v>0</v>
      </c>
      <c r="F5">
        <v>1</v>
      </c>
      <c r="G5" t="s">
        <v>5</v>
      </c>
    </row>
    <row r="6" spans="1:7" x14ac:dyDescent="0.3">
      <c r="A6" s="1">
        <v>45264</v>
      </c>
      <c r="B6" s="6">
        <v>0.72916666666666663</v>
      </c>
      <c r="C6" t="s">
        <v>3</v>
      </c>
      <c r="D6" t="s">
        <v>11</v>
      </c>
      <c r="E6">
        <v>1</v>
      </c>
      <c r="F6">
        <v>3</v>
      </c>
      <c r="G6" t="s">
        <v>5</v>
      </c>
    </row>
    <row r="7" spans="1:7" x14ac:dyDescent="0.3">
      <c r="A7" s="1">
        <v>45265</v>
      </c>
      <c r="B7" s="6">
        <v>0.58333333333333337</v>
      </c>
      <c r="C7" t="s">
        <v>20</v>
      </c>
      <c r="D7" t="s">
        <v>15</v>
      </c>
      <c r="E7">
        <v>2</v>
      </c>
      <c r="F7">
        <v>2</v>
      </c>
      <c r="G7" t="s">
        <v>2</v>
      </c>
    </row>
    <row r="8" spans="1:7" x14ac:dyDescent="0.3">
      <c r="A8" s="1">
        <v>45265</v>
      </c>
      <c r="B8" s="6">
        <v>0.58333333333333337</v>
      </c>
      <c r="C8" t="s">
        <v>17</v>
      </c>
      <c r="D8" t="s">
        <v>21</v>
      </c>
      <c r="E8">
        <v>1</v>
      </c>
      <c r="F8">
        <v>0</v>
      </c>
      <c r="G8" t="s">
        <v>16</v>
      </c>
    </row>
    <row r="9" spans="1:7" x14ac:dyDescent="0.3">
      <c r="A9" s="1">
        <v>45265</v>
      </c>
      <c r="B9" s="6">
        <v>0.58333333333333337</v>
      </c>
      <c r="C9" t="s">
        <v>14</v>
      </c>
      <c r="D9" t="s">
        <v>22</v>
      </c>
      <c r="E9">
        <v>3</v>
      </c>
      <c r="F9">
        <v>0</v>
      </c>
      <c r="G9" t="s">
        <v>16</v>
      </c>
    </row>
    <row r="10" spans="1:7" x14ac:dyDescent="0.3">
      <c r="A10" s="1">
        <v>45265.6875</v>
      </c>
      <c r="B10" s="6">
        <v>0.6875</v>
      </c>
      <c r="C10" t="s">
        <v>10</v>
      </c>
      <c r="D10" t="s">
        <v>1</v>
      </c>
      <c r="E10">
        <v>2</v>
      </c>
      <c r="F10">
        <v>1</v>
      </c>
      <c r="G10" t="s">
        <v>16</v>
      </c>
    </row>
    <row r="11" spans="1:7" x14ac:dyDescent="0.3">
      <c r="A11" s="1">
        <v>45266</v>
      </c>
      <c r="B11" s="6">
        <v>0.875</v>
      </c>
      <c r="C11" t="s">
        <v>12</v>
      </c>
      <c r="D11" t="s">
        <v>18</v>
      </c>
      <c r="E11">
        <v>2</v>
      </c>
      <c r="F11">
        <v>1</v>
      </c>
      <c r="G11" t="s">
        <v>16</v>
      </c>
    </row>
    <row r="12" spans="1:7" x14ac:dyDescent="0.3">
      <c r="A12" s="1">
        <v>45270</v>
      </c>
      <c r="B12" s="6">
        <v>0.83333333333333337</v>
      </c>
      <c r="C12" t="s">
        <v>15</v>
      </c>
      <c r="D12" t="s">
        <v>3</v>
      </c>
      <c r="E12">
        <v>2</v>
      </c>
      <c r="F12">
        <v>1</v>
      </c>
      <c r="G12" t="s">
        <v>16</v>
      </c>
    </row>
    <row r="13" spans="1:7" x14ac:dyDescent="0.3">
      <c r="A13" s="1">
        <v>45271</v>
      </c>
      <c r="B13" s="6">
        <v>0.52083333333333337</v>
      </c>
      <c r="C13" t="s">
        <v>11</v>
      </c>
      <c r="D13" t="s">
        <v>8</v>
      </c>
      <c r="E13">
        <v>1</v>
      </c>
      <c r="F13">
        <v>0</v>
      </c>
      <c r="G13" t="s">
        <v>16</v>
      </c>
    </row>
    <row r="14" spans="1:7" x14ac:dyDescent="0.3">
      <c r="A14" s="1">
        <v>45271</v>
      </c>
      <c r="B14" s="6">
        <v>0.625</v>
      </c>
      <c r="C14" t="s">
        <v>18</v>
      </c>
      <c r="D14" t="s">
        <v>0</v>
      </c>
      <c r="E14">
        <v>3</v>
      </c>
      <c r="F14">
        <v>0</v>
      </c>
      <c r="G14" t="s">
        <v>16</v>
      </c>
    </row>
    <row r="15" spans="1:7" x14ac:dyDescent="0.3">
      <c r="A15" s="1">
        <v>45271</v>
      </c>
      <c r="B15" s="6">
        <v>0.625</v>
      </c>
      <c r="C15" t="s">
        <v>4</v>
      </c>
      <c r="D15" t="s">
        <v>20</v>
      </c>
      <c r="E15">
        <v>3</v>
      </c>
      <c r="F15">
        <v>2</v>
      </c>
      <c r="G15" t="s">
        <v>16</v>
      </c>
    </row>
    <row r="16" spans="1:7" x14ac:dyDescent="0.3">
      <c r="A16" s="1">
        <v>45271</v>
      </c>
      <c r="B16" s="6">
        <v>0.70833333333333337</v>
      </c>
      <c r="C16" t="s">
        <v>13</v>
      </c>
      <c r="D16" t="s">
        <v>10</v>
      </c>
      <c r="E16">
        <v>1</v>
      </c>
      <c r="F16">
        <v>0</v>
      </c>
      <c r="G16" t="s">
        <v>16</v>
      </c>
    </row>
    <row r="17" spans="1:7" x14ac:dyDescent="0.3">
      <c r="A17" s="1">
        <v>45271</v>
      </c>
      <c r="B17" s="6">
        <v>0.72916666666666663</v>
      </c>
      <c r="C17" t="s">
        <v>22</v>
      </c>
      <c r="D17" t="s">
        <v>17</v>
      </c>
      <c r="E17">
        <v>0</v>
      </c>
      <c r="F17">
        <v>1</v>
      </c>
      <c r="G17" t="s">
        <v>5</v>
      </c>
    </row>
    <row r="18" spans="1:7" x14ac:dyDescent="0.3">
      <c r="A18" s="1">
        <v>45272</v>
      </c>
      <c r="B18" s="6">
        <v>0.58333333333333337</v>
      </c>
      <c r="C18" t="s">
        <v>9</v>
      </c>
      <c r="D18" t="s">
        <v>6</v>
      </c>
      <c r="E18">
        <v>0</v>
      </c>
      <c r="F18">
        <v>0</v>
      </c>
      <c r="G18" t="s">
        <v>2</v>
      </c>
    </row>
    <row r="19" spans="1:7" x14ac:dyDescent="0.3">
      <c r="A19" s="1">
        <v>45272</v>
      </c>
      <c r="B19" s="6">
        <v>0.58333333333333337</v>
      </c>
      <c r="C19" t="s">
        <v>1</v>
      </c>
      <c r="D19" t="s">
        <v>19</v>
      </c>
      <c r="E19">
        <v>4</v>
      </c>
      <c r="F19">
        <v>0</v>
      </c>
      <c r="G19" t="s">
        <v>16</v>
      </c>
    </row>
    <row r="20" spans="1:7" x14ac:dyDescent="0.3">
      <c r="A20" s="1">
        <v>45272</v>
      </c>
      <c r="B20" s="6">
        <v>0.6875</v>
      </c>
      <c r="C20" t="s">
        <v>21</v>
      </c>
      <c r="D20" t="s">
        <v>12</v>
      </c>
      <c r="E20">
        <v>3</v>
      </c>
      <c r="F20">
        <v>1</v>
      </c>
      <c r="G20" t="s">
        <v>16</v>
      </c>
    </row>
    <row r="21" spans="1:7" x14ac:dyDescent="0.3">
      <c r="A21" s="1">
        <v>45274</v>
      </c>
      <c r="B21" s="6">
        <v>0.82291666666666663</v>
      </c>
      <c r="C21" t="s">
        <v>22</v>
      </c>
      <c r="D21" t="s">
        <v>10</v>
      </c>
      <c r="E21">
        <v>0</v>
      </c>
      <c r="F21">
        <v>2</v>
      </c>
      <c r="G21" t="s">
        <v>5</v>
      </c>
    </row>
    <row r="22" spans="1:7" x14ac:dyDescent="0.3">
      <c r="A22" s="1">
        <v>45274</v>
      </c>
      <c r="B22" s="6">
        <v>0.83333333333333337</v>
      </c>
      <c r="C22" t="s">
        <v>11</v>
      </c>
      <c r="D22" t="s">
        <v>20</v>
      </c>
      <c r="E22">
        <v>7</v>
      </c>
      <c r="F22">
        <v>0</v>
      </c>
      <c r="G22" t="s">
        <v>16</v>
      </c>
    </row>
    <row r="23" spans="1:7" x14ac:dyDescent="0.3">
      <c r="A23" s="1">
        <v>45275</v>
      </c>
      <c r="B23" s="6">
        <v>0.8125</v>
      </c>
      <c r="C23" t="s">
        <v>7</v>
      </c>
      <c r="D23" t="s">
        <v>8</v>
      </c>
      <c r="E23">
        <v>0</v>
      </c>
      <c r="F23">
        <v>1</v>
      </c>
      <c r="G23" t="s">
        <v>5</v>
      </c>
    </row>
    <row r="24" spans="1:7" x14ac:dyDescent="0.3">
      <c r="A24" s="1">
        <v>45275</v>
      </c>
      <c r="B24" s="6">
        <v>0.8125</v>
      </c>
      <c r="C24" t="s">
        <v>21</v>
      </c>
      <c r="D24" t="s">
        <v>0</v>
      </c>
      <c r="E24">
        <v>2</v>
      </c>
      <c r="F24">
        <v>2</v>
      </c>
      <c r="G24" t="s">
        <v>2</v>
      </c>
    </row>
    <row r="25" spans="1:7" x14ac:dyDescent="0.3">
      <c r="A25" s="1">
        <v>45275</v>
      </c>
      <c r="B25" s="6">
        <v>0.875</v>
      </c>
      <c r="C25" t="s">
        <v>18</v>
      </c>
      <c r="D25" t="s">
        <v>6</v>
      </c>
      <c r="E25">
        <v>2</v>
      </c>
      <c r="F25">
        <v>0</v>
      </c>
      <c r="G25" t="s">
        <v>16</v>
      </c>
    </row>
    <row r="26" spans="1:7" x14ac:dyDescent="0.3">
      <c r="A26" s="1">
        <v>45276</v>
      </c>
      <c r="B26" s="6">
        <v>0.82291666666666663</v>
      </c>
      <c r="C26" t="s">
        <v>4</v>
      </c>
      <c r="D26" t="s">
        <v>12</v>
      </c>
      <c r="E26">
        <v>1</v>
      </c>
      <c r="F26">
        <v>1</v>
      </c>
      <c r="G26" t="s">
        <v>2</v>
      </c>
    </row>
    <row r="27" spans="1:7" x14ac:dyDescent="0.3">
      <c r="A27" s="1">
        <v>45276</v>
      </c>
      <c r="B27" s="6">
        <v>0.83333333333333337</v>
      </c>
      <c r="C27" t="s">
        <v>13</v>
      </c>
      <c r="D27" t="s">
        <v>19</v>
      </c>
      <c r="E27">
        <v>3</v>
      </c>
      <c r="F27">
        <v>1</v>
      </c>
      <c r="G27" t="s">
        <v>16</v>
      </c>
    </row>
    <row r="28" spans="1:7" x14ac:dyDescent="0.3">
      <c r="A28" s="1">
        <v>45278</v>
      </c>
      <c r="B28" s="6">
        <v>0.72916666666666663</v>
      </c>
      <c r="C28" t="s">
        <v>20</v>
      </c>
      <c r="D28" t="s">
        <v>18</v>
      </c>
      <c r="E28">
        <v>1</v>
      </c>
      <c r="F28">
        <v>4</v>
      </c>
      <c r="G28" t="s">
        <v>5</v>
      </c>
    </row>
    <row r="29" spans="1:7" x14ac:dyDescent="0.3">
      <c r="A29" s="1">
        <v>45279</v>
      </c>
      <c r="B29" s="6">
        <v>0.58333333333333337</v>
      </c>
      <c r="C29" t="s">
        <v>19</v>
      </c>
      <c r="D29" t="s">
        <v>11</v>
      </c>
      <c r="E29">
        <v>0</v>
      </c>
      <c r="F29">
        <v>4</v>
      </c>
      <c r="G29" t="s">
        <v>5</v>
      </c>
    </row>
    <row r="30" spans="1:7" x14ac:dyDescent="0.3">
      <c r="A30" s="1">
        <v>45279</v>
      </c>
      <c r="B30" s="6">
        <v>0.58333333333333337</v>
      </c>
      <c r="C30" t="s">
        <v>8</v>
      </c>
      <c r="D30" t="s">
        <v>4</v>
      </c>
      <c r="E30">
        <v>0</v>
      </c>
      <c r="F30">
        <v>0</v>
      </c>
      <c r="G30" t="s">
        <v>2</v>
      </c>
    </row>
    <row r="31" spans="1:7" x14ac:dyDescent="0.3">
      <c r="A31" s="1">
        <v>45279</v>
      </c>
      <c r="B31" s="6">
        <v>0.6875</v>
      </c>
      <c r="C31" t="s">
        <v>14</v>
      </c>
      <c r="D31" t="s">
        <v>13</v>
      </c>
      <c r="E31">
        <v>2</v>
      </c>
      <c r="F31">
        <v>2</v>
      </c>
      <c r="G31" t="s">
        <v>2</v>
      </c>
    </row>
    <row r="32" spans="1:7" x14ac:dyDescent="0.3">
      <c r="A32" s="1">
        <v>45286</v>
      </c>
      <c r="B32" s="6">
        <v>0.625</v>
      </c>
      <c r="C32" t="s">
        <v>11</v>
      </c>
      <c r="D32" t="s">
        <v>1</v>
      </c>
      <c r="E32">
        <v>6</v>
      </c>
      <c r="F32">
        <v>3</v>
      </c>
      <c r="G32" t="s">
        <v>16</v>
      </c>
    </row>
    <row r="33" spans="1:7" x14ac:dyDescent="0.3">
      <c r="A33" s="1">
        <v>45286</v>
      </c>
      <c r="B33" s="6">
        <v>0.66666666666666663</v>
      </c>
      <c r="C33" t="s">
        <v>22</v>
      </c>
      <c r="D33" t="s">
        <v>18</v>
      </c>
      <c r="E33">
        <v>0</v>
      </c>
      <c r="F33">
        <v>5</v>
      </c>
      <c r="G33" t="s">
        <v>5</v>
      </c>
    </row>
    <row r="34" spans="1:7" x14ac:dyDescent="0.3">
      <c r="A34" s="1">
        <v>45286</v>
      </c>
      <c r="B34" s="6">
        <v>0.625</v>
      </c>
      <c r="C34" t="s">
        <v>14</v>
      </c>
      <c r="D34" t="s">
        <v>21</v>
      </c>
      <c r="E34">
        <v>3</v>
      </c>
      <c r="F34">
        <v>0</v>
      </c>
      <c r="G34" t="s">
        <v>16</v>
      </c>
    </row>
    <row r="35" spans="1:7" x14ac:dyDescent="0.3">
      <c r="A35" s="1">
        <v>45286</v>
      </c>
      <c r="B35" s="6">
        <v>0.625</v>
      </c>
      <c r="C35" t="s">
        <v>6</v>
      </c>
      <c r="D35" t="s">
        <v>0</v>
      </c>
      <c r="E35">
        <v>2</v>
      </c>
      <c r="F35">
        <v>3</v>
      </c>
      <c r="G35" t="s">
        <v>5</v>
      </c>
    </row>
    <row r="36" spans="1:7" x14ac:dyDescent="0.3">
      <c r="A36" s="1">
        <v>45286</v>
      </c>
      <c r="B36" s="6">
        <v>0.72916666666666663</v>
      </c>
      <c r="C36" t="s">
        <v>10</v>
      </c>
      <c r="D36" t="s">
        <v>4</v>
      </c>
      <c r="E36">
        <v>1</v>
      </c>
      <c r="F36">
        <v>3</v>
      </c>
      <c r="G36" t="s">
        <v>5</v>
      </c>
    </row>
    <row r="37" spans="1:7" x14ac:dyDescent="0.3">
      <c r="A37" s="1">
        <v>45286</v>
      </c>
      <c r="B37" s="6">
        <v>0.83333333333333337</v>
      </c>
      <c r="C37" t="s">
        <v>7</v>
      </c>
      <c r="D37" t="s">
        <v>15</v>
      </c>
      <c r="E37">
        <v>2</v>
      </c>
      <c r="F37">
        <v>0</v>
      </c>
      <c r="G37" t="s">
        <v>16</v>
      </c>
    </row>
    <row r="38" spans="1:7" x14ac:dyDescent="0.3">
      <c r="A38" s="1">
        <v>45287</v>
      </c>
      <c r="B38" s="6">
        <v>0.83333333333333337</v>
      </c>
      <c r="C38" t="s">
        <v>19</v>
      </c>
      <c r="D38" t="s">
        <v>17</v>
      </c>
      <c r="E38">
        <v>1</v>
      </c>
      <c r="F38">
        <v>1</v>
      </c>
      <c r="G38" t="s">
        <v>2</v>
      </c>
    </row>
    <row r="39" spans="1:7" x14ac:dyDescent="0.3">
      <c r="A39" s="1">
        <v>45288</v>
      </c>
      <c r="B39" s="6">
        <v>0.625</v>
      </c>
      <c r="C39" t="s">
        <v>21</v>
      </c>
      <c r="D39" t="s">
        <v>22</v>
      </c>
      <c r="E39">
        <v>3</v>
      </c>
      <c r="F39">
        <v>0</v>
      </c>
      <c r="G39" t="s">
        <v>16</v>
      </c>
    </row>
    <row r="40" spans="1:7" x14ac:dyDescent="0.3">
      <c r="A40" s="1">
        <v>45288</v>
      </c>
      <c r="B40" s="6">
        <v>0.625</v>
      </c>
      <c r="C40" t="s">
        <v>0</v>
      </c>
      <c r="D40" t="s">
        <v>14</v>
      </c>
      <c r="E40">
        <v>1</v>
      </c>
      <c r="F40">
        <v>1</v>
      </c>
      <c r="G40" t="s">
        <v>2</v>
      </c>
    </row>
    <row r="41" spans="1:7" x14ac:dyDescent="0.3">
      <c r="A41" s="1">
        <v>45288</v>
      </c>
      <c r="B41" s="6">
        <v>0.625</v>
      </c>
      <c r="C41" t="s">
        <v>3</v>
      </c>
      <c r="D41" t="s">
        <v>6</v>
      </c>
      <c r="E41">
        <v>1</v>
      </c>
      <c r="F41">
        <v>4</v>
      </c>
      <c r="G41" t="s">
        <v>5</v>
      </c>
    </row>
    <row r="42" spans="1:7" x14ac:dyDescent="0.3">
      <c r="A42" s="1">
        <v>45288</v>
      </c>
      <c r="B42" s="6">
        <v>0.83333333333333337</v>
      </c>
      <c r="C42" t="s">
        <v>1</v>
      </c>
      <c r="D42" t="s">
        <v>13</v>
      </c>
      <c r="E42">
        <v>1</v>
      </c>
      <c r="F42">
        <v>0</v>
      </c>
      <c r="G42" t="s">
        <v>16</v>
      </c>
    </row>
    <row r="43" spans="1:7" x14ac:dyDescent="0.3">
      <c r="A43" s="1">
        <v>45289</v>
      </c>
      <c r="B43" s="6">
        <v>0.8125</v>
      </c>
      <c r="C43" t="s">
        <v>4</v>
      </c>
      <c r="D43" t="s">
        <v>7</v>
      </c>
      <c r="E43">
        <v>1</v>
      </c>
      <c r="F43">
        <v>1</v>
      </c>
      <c r="G43" t="s">
        <v>2</v>
      </c>
    </row>
    <row r="44" spans="1:7" x14ac:dyDescent="0.3">
      <c r="A44" s="1">
        <v>45289</v>
      </c>
      <c r="B44" s="6">
        <v>0.84375</v>
      </c>
      <c r="C44" t="s">
        <v>15</v>
      </c>
      <c r="D44" t="s">
        <v>11</v>
      </c>
      <c r="E44">
        <v>0</v>
      </c>
      <c r="F44">
        <v>1</v>
      </c>
      <c r="G44" t="s">
        <v>5</v>
      </c>
    </row>
    <row r="45" spans="1:7" x14ac:dyDescent="0.3">
      <c r="A45" s="1">
        <v>45290</v>
      </c>
      <c r="B45" s="6">
        <v>0.84375</v>
      </c>
      <c r="C45" t="s">
        <v>17</v>
      </c>
      <c r="D45" t="s">
        <v>9</v>
      </c>
      <c r="E45">
        <v>3</v>
      </c>
      <c r="F45">
        <v>1</v>
      </c>
      <c r="G45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B0A2-5553-4C84-AEC8-F24437159A6E}">
  <dimension ref="A1:B20"/>
  <sheetViews>
    <sheetView tabSelected="1" workbookViewId="0">
      <selection activeCell="N33" sqref="N33"/>
    </sheetView>
  </sheetViews>
  <sheetFormatPr defaultRowHeight="14.4" x14ac:dyDescent="0.3"/>
  <cols>
    <col min="4" max="4" width="9.5546875" bestFit="1" customWidth="1"/>
  </cols>
  <sheetData>
    <row r="1" spans="1:2" x14ac:dyDescent="0.3">
      <c r="A1" t="s">
        <v>18</v>
      </c>
      <c r="B1" s="5">
        <v>21531</v>
      </c>
    </row>
    <row r="2" spans="1:2" x14ac:dyDescent="0.3">
      <c r="A2" t="s">
        <v>10</v>
      </c>
      <c r="B2" s="5">
        <v>20379</v>
      </c>
    </row>
    <row r="3" spans="1:2" x14ac:dyDescent="0.3">
      <c r="A3" t="s">
        <v>15</v>
      </c>
      <c r="B3" s="5">
        <v>3097</v>
      </c>
    </row>
    <row r="4" spans="1:2" x14ac:dyDescent="0.3">
      <c r="A4" t="s">
        <v>7</v>
      </c>
      <c r="B4" s="5">
        <v>9178</v>
      </c>
    </row>
    <row r="5" spans="1:2" x14ac:dyDescent="0.3">
      <c r="A5" t="s">
        <v>9</v>
      </c>
      <c r="B5" s="5">
        <v>1143</v>
      </c>
    </row>
    <row r="6" spans="1:2" x14ac:dyDescent="0.3">
      <c r="A6" t="s">
        <v>4</v>
      </c>
      <c r="B6" s="5">
        <v>33116</v>
      </c>
    </row>
    <row r="7" spans="1:2" x14ac:dyDescent="0.3">
      <c r="A7" t="s">
        <v>21</v>
      </c>
      <c r="B7" s="5">
        <v>8141</v>
      </c>
    </row>
    <row r="8" spans="1:2" x14ac:dyDescent="0.3">
      <c r="A8" t="s">
        <v>12</v>
      </c>
      <c r="B8" s="5">
        <v>11469</v>
      </c>
    </row>
    <row r="9" spans="1:2" x14ac:dyDescent="0.3">
      <c r="A9" t="s">
        <v>33</v>
      </c>
      <c r="B9" s="5">
        <v>27831</v>
      </c>
    </row>
    <row r="10" spans="1:2" x14ac:dyDescent="0.3">
      <c r="A10" t="s">
        <v>34</v>
      </c>
      <c r="B10" s="5">
        <v>11481</v>
      </c>
    </row>
    <row r="11" spans="1:2" x14ac:dyDescent="0.3">
      <c r="A11" t="s">
        <v>13</v>
      </c>
      <c r="B11" s="5">
        <v>60107</v>
      </c>
    </row>
    <row r="12" spans="1:2" x14ac:dyDescent="0.3">
      <c r="A12" t="s">
        <v>35</v>
      </c>
      <c r="B12" s="5">
        <v>13676</v>
      </c>
    </row>
    <row r="13" spans="1:2" x14ac:dyDescent="0.3">
      <c r="A13" t="s">
        <v>36</v>
      </c>
      <c r="B13" s="5">
        <v>112557</v>
      </c>
    </row>
    <row r="14" spans="1:2" x14ac:dyDescent="0.3">
      <c r="A14" t="s">
        <v>37</v>
      </c>
      <c r="B14" s="5">
        <v>51595</v>
      </c>
    </row>
    <row r="15" spans="1:2" x14ac:dyDescent="0.3">
      <c r="A15" t="s">
        <v>38</v>
      </c>
      <c r="B15" s="5">
        <v>11838</v>
      </c>
    </row>
    <row r="16" spans="1:2" x14ac:dyDescent="0.3">
      <c r="A16" t="s">
        <v>0</v>
      </c>
      <c r="B16" s="5">
        <v>2892</v>
      </c>
    </row>
    <row r="17" spans="1:2" x14ac:dyDescent="0.3">
      <c r="A17" t="s">
        <v>39</v>
      </c>
      <c r="B17" s="5">
        <v>21502</v>
      </c>
    </row>
    <row r="18" spans="1:2" x14ac:dyDescent="0.3">
      <c r="A18" t="s">
        <v>3</v>
      </c>
      <c r="B18" s="5">
        <v>5326</v>
      </c>
    </row>
    <row r="19" spans="1:2" x14ac:dyDescent="0.3">
      <c r="A19" t="s">
        <v>40</v>
      </c>
      <c r="B19" s="5">
        <v>8467</v>
      </c>
    </row>
    <row r="20" spans="1:2" x14ac:dyDescent="0.3">
      <c r="A20" t="s">
        <v>41</v>
      </c>
      <c r="B20" s="5">
        <v>4823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>
      <selection activeCell="G2" sqref="G2:H21"/>
    </sheetView>
  </sheetViews>
  <sheetFormatPr defaultRowHeight="14.4" x14ac:dyDescent="0.3"/>
  <cols>
    <col min="1" max="1" width="27.5546875" customWidth="1"/>
    <col min="2" max="2" width="14.6640625" customWidth="1"/>
    <col min="4" max="5" width="11" customWidth="1"/>
    <col min="7" max="7" width="24.44140625" bestFit="1" customWidth="1"/>
    <col min="10" max="10" width="8.109375" style="4" bestFit="1" customWidth="1"/>
  </cols>
  <sheetData>
    <row r="1" spans="1:11" x14ac:dyDescent="0.3">
      <c r="A1" t="s">
        <v>29</v>
      </c>
      <c r="B1" t="s">
        <v>30</v>
      </c>
      <c r="D1" t="s">
        <v>32</v>
      </c>
      <c r="E1" t="s">
        <v>31</v>
      </c>
    </row>
    <row r="2" spans="1:11" x14ac:dyDescent="0.3">
      <c r="A2" t="s">
        <v>18</v>
      </c>
      <c r="B2">
        <v>5</v>
      </c>
      <c r="D2" t="s">
        <v>18</v>
      </c>
      <c r="E2">
        <v>12</v>
      </c>
      <c r="G2" s="3" t="s">
        <v>18</v>
      </c>
      <c r="H2" s="4">
        <f t="shared" ref="H2:H21" si="0">E2/B2</f>
        <v>2.4</v>
      </c>
      <c r="I2" t="s">
        <v>70</v>
      </c>
      <c r="J2" s="4" t="s">
        <v>83</v>
      </c>
      <c r="K2">
        <v>0</v>
      </c>
    </row>
    <row r="3" spans="1:11" x14ac:dyDescent="0.3">
      <c r="A3" t="s">
        <v>10</v>
      </c>
      <c r="B3">
        <v>4</v>
      </c>
      <c r="D3" t="s">
        <v>10</v>
      </c>
      <c r="E3">
        <v>6</v>
      </c>
      <c r="G3" s="3" t="s">
        <v>10</v>
      </c>
      <c r="H3" s="4">
        <f t="shared" si="0"/>
        <v>1.5</v>
      </c>
      <c r="I3" t="s">
        <v>69</v>
      </c>
      <c r="J3" s="4" t="s">
        <v>82</v>
      </c>
      <c r="K3">
        <f>QUARTILE(H2:H21,1)</f>
        <v>0.95</v>
      </c>
    </row>
    <row r="4" spans="1:11" x14ac:dyDescent="0.3">
      <c r="A4" t="s">
        <v>15</v>
      </c>
      <c r="B4">
        <v>4</v>
      </c>
      <c r="D4" t="s">
        <v>15</v>
      </c>
      <c r="E4">
        <v>4</v>
      </c>
      <c r="G4" s="3" t="s">
        <v>15</v>
      </c>
      <c r="H4" s="4">
        <f t="shared" si="0"/>
        <v>1</v>
      </c>
      <c r="I4" t="s">
        <v>71</v>
      </c>
      <c r="J4" s="4" t="s">
        <v>81</v>
      </c>
      <c r="K4">
        <f>QUARTILE(H2:H21,2)</f>
        <v>1.3666666666666667</v>
      </c>
    </row>
    <row r="5" spans="1:11" x14ac:dyDescent="0.3">
      <c r="A5" t="s">
        <v>7</v>
      </c>
      <c r="B5">
        <v>4</v>
      </c>
      <c r="D5" t="s">
        <v>7</v>
      </c>
      <c r="E5">
        <v>5</v>
      </c>
      <c r="G5" s="3" t="s">
        <v>7</v>
      </c>
      <c r="H5" s="4">
        <f t="shared" si="0"/>
        <v>1.25</v>
      </c>
      <c r="I5" t="s">
        <v>71</v>
      </c>
      <c r="J5" s="4" t="s">
        <v>84</v>
      </c>
      <c r="K5">
        <f>QUARTILE(H2:H21,3)</f>
        <v>1.625</v>
      </c>
    </row>
    <row r="6" spans="1:11" x14ac:dyDescent="0.3">
      <c r="A6" t="s">
        <v>9</v>
      </c>
      <c r="B6">
        <v>3</v>
      </c>
      <c r="D6" t="s">
        <v>9</v>
      </c>
      <c r="E6">
        <v>1</v>
      </c>
      <c r="G6" s="3" t="s">
        <v>9</v>
      </c>
      <c r="H6" s="4">
        <f t="shared" si="0"/>
        <v>0.33333333333333331</v>
      </c>
      <c r="I6">
        <v>-1</v>
      </c>
      <c r="J6" s="4" t="s">
        <v>85</v>
      </c>
      <c r="K6">
        <f>QUARTILE(H2:H21,4)</f>
        <v>3</v>
      </c>
    </row>
    <row r="7" spans="1:11" x14ac:dyDescent="0.3">
      <c r="A7" t="s">
        <v>4</v>
      </c>
      <c r="B7">
        <v>6</v>
      </c>
      <c r="D7" t="s">
        <v>4</v>
      </c>
      <c r="E7">
        <v>9</v>
      </c>
      <c r="G7" s="3" t="s">
        <v>4</v>
      </c>
      <c r="H7" s="4">
        <f t="shared" si="0"/>
        <v>1.5</v>
      </c>
      <c r="I7" t="s">
        <v>69</v>
      </c>
      <c r="J7" s="4" t="s">
        <v>86</v>
      </c>
    </row>
    <row r="8" spans="1:11" x14ac:dyDescent="0.3">
      <c r="A8" t="s">
        <v>21</v>
      </c>
      <c r="B8">
        <v>5</v>
      </c>
      <c r="D8" t="s">
        <v>21</v>
      </c>
      <c r="E8">
        <v>7</v>
      </c>
      <c r="G8" s="3" t="s">
        <v>21</v>
      </c>
      <c r="H8" s="4">
        <f t="shared" si="0"/>
        <v>1.4</v>
      </c>
      <c r="I8" t="s">
        <v>69</v>
      </c>
      <c r="J8" s="4" t="s">
        <v>82</v>
      </c>
    </row>
    <row r="9" spans="1:11" x14ac:dyDescent="0.3">
      <c r="A9" t="s">
        <v>12</v>
      </c>
      <c r="B9">
        <v>3</v>
      </c>
      <c r="D9" t="s">
        <v>12</v>
      </c>
      <c r="E9">
        <v>4</v>
      </c>
      <c r="G9" s="3" t="s">
        <v>12</v>
      </c>
      <c r="H9" s="4">
        <f t="shared" si="0"/>
        <v>1.3333333333333333</v>
      </c>
      <c r="I9" t="s">
        <v>71</v>
      </c>
      <c r="J9" s="4" t="s">
        <v>87</v>
      </c>
    </row>
    <row r="10" spans="1:11" x14ac:dyDescent="0.3">
      <c r="A10" t="s">
        <v>20</v>
      </c>
      <c r="B10">
        <v>4</v>
      </c>
      <c r="D10" t="s">
        <v>20</v>
      </c>
      <c r="E10">
        <v>1</v>
      </c>
      <c r="G10" s="3" t="s">
        <v>20</v>
      </c>
      <c r="H10" s="4">
        <f t="shared" si="0"/>
        <v>0.25</v>
      </c>
      <c r="I10">
        <v>-1</v>
      </c>
      <c r="J10" s="4" t="s">
        <v>88</v>
      </c>
    </row>
    <row r="11" spans="1:11" x14ac:dyDescent="0.3">
      <c r="A11" t="s">
        <v>1</v>
      </c>
      <c r="B11">
        <v>4</v>
      </c>
      <c r="D11" t="s">
        <v>1</v>
      </c>
      <c r="E11">
        <v>6</v>
      </c>
      <c r="G11" s="3" t="s">
        <v>1</v>
      </c>
      <c r="H11" s="4">
        <f t="shared" si="0"/>
        <v>1.5</v>
      </c>
      <c r="I11" t="s">
        <v>69</v>
      </c>
      <c r="J11" s="4" t="s">
        <v>88</v>
      </c>
    </row>
    <row r="12" spans="1:11" x14ac:dyDescent="0.3">
      <c r="A12" t="s">
        <v>13</v>
      </c>
      <c r="B12">
        <v>5</v>
      </c>
      <c r="D12" t="s">
        <v>13</v>
      </c>
      <c r="E12">
        <v>10</v>
      </c>
      <c r="G12" s="3" t="s">
        <v>13</v>
      </c>
      <c r="H12" s="4">
        <f t="shared" si="0"/>
        <v>2</v>
      </c>
      <c r="I12" t="s">
        <v>70</v>
      </c>
      <c r="J12" s="4" t="s">
        <v>89</v>
      </c>
    </row>
    <row r="13" spans="1:11" x14ac:dyDescent="0.3">
      <c r="A13" t="s">
        <v>11</v>
      </c>
      <c r="B13">
        <v>6</v>
      </c>
      <c r="D13" t="s">
        <v>11</v>
      </c>
      <c r="E13">
        <v>18</v>
      </c>
      <c r="G13" s="3" t="s">
        <v>11</v>
      </c>
      <c r="H13" s="4">
        <f t="shared" si="0"/>
        <v>3</v>
      </c>
      <c r="I13" t="s">
        <v>70</v>
      </c>
      <c r="J13" s="4" t="s">
        <v>90</v>
      </c>
    </row>
    <row r="14" spans="1:11" x14ac:dyDescent="0.3">
      <c r="A14" t="s">
        <v>17</v>
      </c>
      <c r="B14">
        <v>4</v>
      </c>
      <c r="D14" t="s">
        <v>17</v>
      </c>
      <c r="E14">
        <v>10</v>
      </c>
      <c r="G14" s="3" t="s">
        <v>17</v>
      </c>
      <c r="H14" s="4">
        <f t="shared" si="0"/>
        <v>2.5</v>
      </c>
      <c r="I14" t="s">
        <v>70</v>
      </c>
      <c r="J14" s="4" t="s">
        <v>91</v>
      </c>
    </row>
    <row r="15" spans="1:11" x14ac:dyDescent="0.3">
      <c r="A15" t="s">
        <v>19</v>
      </c>
      <c r="B15">
        <v>5</v>
      </c>
      <c r="D15" t="s">
        <v>19</v>
      </c>
      <c r="E15">
        <v>4</v>
      </c>
      <c r="G15" s="3" t="s">
        <v>19</v>
      </c>
      <c r="H15" s="4">
        <f t="shared" si="0"/>
        <v>0.8</v>
      </c>
      <c r="I15">
        <v>-1</v>
      </c>
      <c r="J15" s="4" t="s">
        <v>92</v>
      </c>
    </row>
    <row r="16" spans="1:11" x14ac:dyDescent="0.3">
      <c r="A16" t="s">
        <v>22</v>
      </c>
      <c r="B16">
        <v>5</v>
      </c>
      <c r="D16" t="s">
        <v>22</v>
      </c>
      <c r="E16">
        <v>0</v>
      </c>
      <c r="G16" s="3" t="s">
        <v>22</v>
      </c>
      <c r="H16" s="4">
        <f t="shared" si="0"/>
        <v>0</v>
      </c>
      <c r="I16">
        <v>-1</v>
      </c>
      <c r="J16" s="4" t="s">
        <v>93</v>
      </c>
    </row>
    <row r="17" spans="1:10" x14ac:dyDescent="0.3">
      <c r="A17" t="s">
        <v>0</v>
      </c>
      <c r="B17">
        <v>5</v>
      </c>
      <c r="D17" t="s">
        <v>0</v>
      </c>
      <c r="E17">
        <v>6</v>
      </c>
      <c r="G17" s="3" t="s">
        <v>0</v>
      </c>
      <c r="H17" s="4">
        <f t="shared" si="0"/>
        <v>1.2</v>
      </c>
      <c r="I17" t="s">
        <v>71</v>
      </c>
      <c r="J17" s="4" t="s">
        <v>94</v>
      </c>
    </row>
    <row r="18" spans="1:10" x14ac:dyDescent="0.3">
      <c r="A18" t="s">
        <v>14</v>
      </c>
      <c r="B18">
        <v>4</v>
      </c>
      <c r="D18" t="s">
        <v>14</v>
      </c>
      <c r="E18">
        <v>8</v>
      </c>
      <c r="G18" s="3" t="s">
        <v>14</v>
      </c>
      <c r="H18" s="4">
        <f t="shared" si="0"/>
        <v>2</v>
      </c>
      <c r="I18" t="s">
        <v>70</v>
      </c>
      <c r="J18" s="4" t="s">
        <v>95</v>
      </c>
    </row>
    <row r="19" spans="1:10" x14ac:dyDescent="0.3">
      <c r="A19" t="s">
        <v>3</v>
      </c>
      <c r="B19">
        <v>3</v>
      </c>
      <c r="D19" t="s">
        <v>3</v>
      </c>
      <c r="E19">
        <v>0</v>
      </c>
      <c r="G19" s="3" t="s">
        <v>3</v>
      </c>
      <c r="H19" s="4">
        <f t="shared" si="0"/>
        <v>0</v>
      </c>
      <c r="I19">
        <v>-1</v>
      </c>
      <c r="J19" s="4" t="s">
        <v>96</v>
      </c>
    </row>
    <row r="20" spans="1:10" x14ac:dyDescent="0.3">
      <c r="A20" t="s">
        <v>6</v>
      </c>
      <c r="B20">
        <v>5</v>
      </c>
      <c r="D20" t="s">
        <v>6</v>
      </c>
      <c r="E20">
        <v>7</v>
      </c>
      <c r="G20" s="3" t="s">
        <v>6</v>
      </c>
      <c r="H20" s="4">
        <f t="shared" si="0"/>
        <v>1.4</v>
      </c>
      <c r="I20" t="s">
        <v>69</v>
      </c>
      <c r="J20" s="4" t="s">
        <v>97</v>
      </c>
    </row>
    <row r="21" spans="1:10" x14ac:dyDescent="0.3">
      <c r="A21" t="s">
        <v>8</v>
      </c>
      <c r="B21">
        <v>4</v>
      </c>
      <c r="D21" t="s">
        <v>8</v>
      </c>
      <c r="E21">
        <v>4</v>
      </c>
      <c r="G21" s="2" t="s">
        <v>8</v>
      </c>
      <c r="H21" s="4">
        <f t="shared" si="0"/>
        <v>1</v>
      </c>
      <c r="I21">
        <v>0</v>
      </c>
      <c r="J21" s="4">
        <v>0.52</v>
      </c>
    </row>
    <row r="23" spans="1:10" x14ac:dyDescent="0.3">
      <c r="G23" t="s">
        <v>77</v>
      </c>
    </row>
    <row r="24" spans="1:10" x14ac:dyDescent="0.3">
      <c r="G24" t="s">
        <v>78</v>
      </c>
    </row>
    <row r="25" spans="1:10" x14ac:dyDescent="0.3">
      <c r="G25" t="s">
        <v>79</v>
      </c>
    </row>
    <row r="26" spans="1:10" x14ac:dyDescent="0.3">
      <c r="G26" t="s">
        <v>80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F063-F806-48CD-BD4A-AD5748FD637D}">
  <dimension ref="A1:W38"/>
  <sheetViews>
    <sheetView workbookViewId="0">
      <selection activeCell="A32" sqref="A32"/>
    </sheetView>
  </sheetViews>
  <sheetFormatPr defaultRowHeight="14.4" x14ac:dyDescent="0.3"/>
  <cols>
    <col min="1" max="1" width="10.5546875" bestFit="1" customWidth="1"/>
    <col min="5" max="5" width="10.5546875" bestFit="1" customWidth="1"/>
    <col min="9" max="9" width="10.5546875" bestFit="1" customWidth="1"/>
    <col min="13" max="13" width="10.5546875" bestFit="1" customWidth="1"/>
    <col min="17" max="17" width="10.5546875" bestFit="1" customWidth="1"/>
    <col min="21" max="21" width="10.5546875" bestFit="1" customWidth="1"/>
  </cols>
  <sheetData>
    <row r="1" spans="1:23" x14ac:dyDescent="0.3">
      <c r="A1" s="7" t="s">
        <v>18</v>
      </c>
      <c r="B1" s="8">
        <v>2.4</v>
      </c>
      <c r="C1" s="8"/>
      <c r="D1" s="8"/>
      <c r="E1" s="9">
        <v>44420</v>
      </c>
      <c r="F1" s="8">
        <v>47</v>
      </c>
      <c r="G1" s="8" t="s">
        <v>44</v>
      </c>
      <c r="H1" s="8"/>
      <c r="I1" s="9">
        <v>44542</v>
      </c>
      <c r="J1" s="8">
        <v>56</v>
      </c>
      <c r="K1" s="8" t="s">
        <v>44</v>
      </c>
      <c r="L1" s="8"/>
      <c r="M1" s="9">
        <v>44533</v>
      </c>
      <c r="N1" s="8">
        <v>123</v>
      </c>
      <c r="O1" s="8" t="s">
        <v>44</v>
      </c>
      <c r="P1" s="8"/>
      <c r="Q1" s="9">
        <v>44545</v>
      </c>
      <c r="R1" s="8">
        <v>421</v>
      </c>
      <c r="S1" s="8" t="s">
        <v>44</v>
      </c>
      <c r="T1" s="8"/>
      <c r="U1" s="9">
        <v>44553</v>
      </c>
      <c r="V1" s="8">
        <v>50</v>
      </c>
      <c r="W1" s="10" t="s">
        <v>44</v>
      </c>
    </row>
    <row r="2" spans="1:23" x14ac:dyDescent="0.3">
      <c r="A2" s="11" t="s">
        <v>42</v>
      </c>
      <c r="B2">
        <v>4345</v>
      </c>
      <c r="C2" t="s">
        <v>44</v>
      </c>
      <c r="E2" s="1">
        <v>44451</v>
      </c>
      <c r="F2">
        <v>53</v>
      </c>
      <c r="G2" t="s">
        <v>44</v>
      </c>
      <c r="I2" s="1">
        <v>44543</v>
      </c>
      <c r="J2">
        <v>65</v>
      </c>
      <c r="K2" t="s">
        <v>44</v>
      </c>
      <c r="M2" s="1">
        <v>44534</v>
      </c>
      <c r="N2">
        <v>50</v>
      </c>
      <c r="O2" t="s">
        <v>44</v>
      </c>
      <c r="Q2" s="1">
        <v>44546</v>
      </c>
      <c r="R2">
        <v>80</v>
      </c>
      <c r="S2" t="s">
        <v>44</v>
      </c>
      <c r="U2" s="1">
        <v>44554</v>
      </c>
      <c r="V2">
        <v>29</v>
      </c>
      <c r="W2" s="12" t="s">
        <v>44</v>
      </c>
    </row>
    <row r="3" spans="1:23" x14ac:dyDescent="0.3">
      <c r="A3" s="11"/>
      <c r="B3">
        <v>12703</v>
      </c>
      <c r="C3" t="s">
        <v>45</v>
      </c>
      <c r="E3" s="1">
        <v>44481</v>
      </c>
      <c r="F3">
        <v>56</v>
      </c>
      <c r="G3" t="s">
        <v>44</v>
      </c>
      <c r="I3" s="1">
        <v>44544</v>
      </c>
      <c r="J3">
        <v>310</v>
      </c>
      <c r="K3" t="s">
        <v>44</v>
      </c>
      <c r="M3" s="1">
        <v>44535</v>
      </c>
      <c r="N3">
        <v>52</v>
      </c>
      <c r="O3" t="s">
        <v>44</v>
      </c>
      <c r="Q3" s="1">
        <v>44547</v>
      </c>
      <c r="R3">
        <v>97</v>
      </c>
      <c r="S3" t="s">
        <v>44</v>
      </c>
      <c r="U3" s="1">
        <v>44555</v>
      </c>
      <c r="V3">
        <v>13</v>
      </c>
      <c r="W3" s="12" t="s">
        <v>44</v>
      </c>
    </row>
    <row r="4" spans="1:23" x14ac:dyDescent="0.3">
      <c r="A4" s="11"/>
      <c r="B4">
        <v>4483</v>
      </c>
      <c r="C4" t="s">
        <v>46</v>
      </c>
      <c r="E4" s="1">
        <v>44512</v>
      </c>
      <c r="F4">
        <v>28</v>
      </c>
      <c r="G4" t="s">
        <v>44</v>
      </c>
      <c r="I4" s="1">
        <v>44545</v>
      </c>
      <c r="J4">
        <v>154</v>
      </c>
      <c r="K4" t="s">
        <v>44</v>
      </c>
      <c r="M4" s="1">
        <v>44536</v>
      </c>
      <c r="N4">
        <v>74</v>
      </c>
      <c r="O4" t="s">
        <v>44</v>
      </c>
      <c r="Q4" s="1">
        <v>44548</v>
      </c>
      <c r="R4">
        <v>50</v>
      </c>
      <c r="S4" t="s">
        <v>44</v>
      </c>
      <c r="U4" s="1">
        <v>44556</v>
      </c>
      <c r="V4">
        <v>34</v>
      </c>
      <c r="W4" s="12" t="s">
        <v>44</v>
      </c>
    </row>
    <row r="5" spans="1:23" x14ac:dyDescent="0.3">
      <c r="A5" s="11"/>
      <c r="E5" s="1">
        <v>44420</v>
      </c>
      <c r="F5">
        <v>205</v>
      </c>
      <c r="G5" t="s">
        <v>45</v>
      </c>
      <c r="I5" s="1">
        <v>44542</v>
      </c>
      <c r="J5">
        <v>193</v>
      </c>
      <c r="K5" t="s">
        <v>45</v>
      </c>
      <c r="M5" s="1">
        <v>44533</v>
      </c>
      <c r="N5">
        <v>305</v>
      </c>
      <c r="O5" t="s">
        <v>45</v>
      </c>
      <c r="Q5" s="1">
        <v>44545</v>
      </c>
      <c r="R5">
        <v>814</v>
      </c>
      <c r="S5" t="s">
        <v>45</v>
      </c>
      <c r="U5" s="1">
        <v>44553</v>
      </c>
      <c r="V5">
        <v>180</v>
      </c>
      <c r="W5" s="12" t="s">
        <v>45</v>
      </c>
    </row>
    <row r="6" spans="1:23" x14ac:dyDescent="0.3">
      <c r="A6" s="13">
        <v>44541</v>
      </c>
      <c r="B6">
        <v>184</v>
      </c>
      <c r="C6" t="s">
        <v>44</v>
      </c>
      <c r="E6" s="1">
        <v>44451</v>
      </c>
      <c r="F6">
        <v>242</v>
      </c>
      <c r="G6" t="s">
        <v>45</v>
      </c>
      <c r="I6" s="1">
        <v>44543</v>
      </c>
      <c r="J6">
        <v>208</v>
      </c>
      <c r="K6" t="s">
        <v>45</v>
      </c>
      <c r="M6" s="1">
        <v>44534</v>
      </c>
      <c r="N6">
        <v>211</v>
      </c>
      <c r="O6" t="s">
        <v>45</v>
      </c>
      <c r="Q6" s="1">
        <v>44546</v>
      </c>
      <c r="R6">
        <v>229</v>
      </c>
      <c r="S6" t="s">
        <v>45</v>
      </c>
      <c r="U6" s="1">
        <v>44554</v>
      </c>
      <c r="V6">
        <v>217</v>
      </c>
      <c r="W6" s="12" t="s">
        <v>45</v>
      </c>
    </row>
    <row r="7" spans="1:23" x14ac:dyDescent="0.3">
      <c r="A7" s="11"/>
      <c r="B7">
        <v>832</v>
      </c>
      <c r="C7" t="s">
        <v>45</v>
      </c>
      <c r="E7" s="1">
        <v>44481</v>
      </c>
      <c r="F7">
        <v>247</v>
      </c>
      <c r="G7" t="s">
        <v>45</v>
      </c>
      <c r="I7" s="1">
        <v>44544</v>
      </c>
      <c r="J7">
        <v>634</v>
      </c>
      <c r="K7" t="s">
        <v>45</v>
      </c>
      <c r="M7" s="1">
        <v>44535</v>
      </c>
      <c r="N7">
        <v>207</v>
      </c>
      <c r="O7" t="s">
        <v>45</v>
      </c>
      <c r="Q7" s="1">
        <v>44547</v>
      </c>
      <c r="R7">
        <v>288</v>
      </c>
      <c r="S7" t="s">
        <v>45</v>
      </c>
      <c r="U7" s="1">
        <v>44555</v>
      </c>
      <c r="V7">
        <v>105</v>
      </c>
      <c r="W7" s="12" t="s">
        <v>45</v>
      </c>
    </row>
    <row r="8" spans="1:23" x14ac:dyDescent="0.3">
      <c r="A8" s="11"/>
      <c r="B8">
        <v>192</v>
      </c>
      <c r="C8" t="s">
        <v>46</v>
      </c>
      <c r="E8" s="1">
        <v>44512</v>
      </c>
      <c r="F8">
        <v>138</v>
      </c>
      <c r="G8" t="s">
        <v>45</v>
      </c>
      <c r="I8" s="1">
        <v>44545</v>
      </c>
      <c r="J8">
        <v>320</v>
      </c>
      <c r="K8" t="s">
        <v>45</v>
      </c>
      <c r="M8" s="1">
        <v>44536</v>
      </c>
      <c r="N8">
        <v>432</v>
      </c>
      <c r="O8" t="s">
        <v>45</v>
      </c>
      <c r="Q8" s="1">
        <v>44548</v>
      </c>
      <c r="R8">
        <v>187</v>
      </c>
      <c r="S8" t="s">
        <v>45</v>
      </c>
      <c r="U8" s="1">
        <v>44556</v>
      </c>
      <c r="V8">
        <v>205</v>
      </c>
      <c r="W8" s="12" t="s">
        <v>45</v>
      </c>
    </row>
    <row r="9" spans="1:23" x14ac:dyDescent="0.3">
      <c r="A9" s="11"/>
      <c r="E9" s="1">
        <v>44420</v>
      </c>
      <c r="F9">
        <v>39</v>
      </c>
      <c r="G9" t="s">
        <v>46</v>
      </c>
      <c r="I9" s="1">
        <v>44542</v>
      </c>
      <c r="J9">
        <v>56</v>
      </c>
      <c r="K9" t="s">
        <v>46</v>
      </c>
      <c r="M9" s="1">
        <v>44533</v>
      </c>
      <c r="N9">
        <v>61</v>
      </c>
      <c r="O9" t="s">
        <v>46</v>
      </c>
      <c r="Q9" s="1">
        <v>44545</v>
      </c>
      <c r="R9">
        <v>469</v>
      </c>
      <c r="S9" t="s">
        <v>46</v>
      </c>
      <c r="U9" s="1">
        <v>44553</v>
      </c>
      <c r="V9">
        <v>54</v>
      </c>
      <c r="W9" s="12" t="s">
        <v>46</v>
      </c>
    </row>
    <row r="10" spans="1:23" x14ac:dyDescent="0.3">
      <c r="A10" s="13">
        <v>44545</v>
      </c>
      <c r="B10">
        <v>585</v>
      </c>
      <c r="C10" t="s">
        <v>44</v>
      </c>
      <c r="E10" s="1">
        <v>44451</v>
      </c>
      <c r="F10">
        <v>48</v>
      </c>
      <c r="G10" t="s">
        <v>46</v>
      </c>
      <c r="I10" s="1">
        <v>44543</v>
      </c>
      <c r="J10">
        <v>52</v>
      </c>
      <c r="K10" t="s">
        <v>46</v>
      </c>
      <c r="M10" s="1">
        <v>44534</v>
      </c>
      <c r="N10">
        <v>65</v>
      </c>
      <c r="O10" t="s">
        <v>46</v>
      </c>
      <c r="Q10" s="1">
        <v>44546</v>
      </c>
      <c r="R10">
        <v>124</v>
      </c>
      <c r="S10" t="s">
        <v>46</v>
      </c>
      <c r="U10" s="1">
        <v>44554</v>
      </c>
      <c r="V10">
        <v>64</v>
      </c>
      <c r="W10" s="12" t="s">
        <v>46</v>
      </c>
    </row>
    <row r="11" spans="1:23" x14ac:dyDescent="0.3">
      <c r="A11" s="11"/>
      <c r="B11">
        <v>1355</v>
      </c>
      <c r="C11" t="s">
        <v>45</v>
      </c>
      <c r="E11" s="1">
        <v>44481</v>
      </c>
      <c r="F11">
        <v>61</v>
      </c>
      <c r="G11" t="s">
        <v>46</v>
      </c>
      <c r="I11" s="1">
        <v>44544</v>
      </c>
      <c r="J11">
        <v>132</v>
      </c>
      <c r="K11" t="s">
        <v>46</v>
      </c>
      <c r="M11" s="1">
        <v>44535</v>
      </c>
      <c r="N11">
        <v>55</v>
      </c>
      <c r="O11" t="s">
        <v>46</v>
      </c>
      <c r="Q11" s="1">
        <v>44547</v>
      </c>
      <c r="R11">
        <v>74</v>
      </c>
      <c r="S11" t="s">
        <v>46</v>
      </c>
      <c r="U11" s="1">
        <v>44555</v>
      </c>
      <c r="V11">
        <v>45</v>
      </c>
      <c r="W11" s="12" t="s">
        <v>46</v>
      </c>
    </row>
    <row r="12" spans="1:23" x14ac:dyDescent="0.3">
      <c r="A12" s="11"/>
      <c r="B12">
        <v>303</v>
      </c>
      <c r="C12" t="s">
        <v>46</v>
      </c>
      <c r="E12" s="1">
        <v>44512</v>
      </c>
      <c r="F12">
        <v>44</v>
      </c>
      <c r="G12" t="s">
        <v>46</v>
      </c>
      <c r="I12" s="1">
        <v>44545</v>
      </c>
      <c r="J12">
        <v>63</v>
      </c>
      <c r="K12" t="s">
        <v>46</v>
      </c>
      <c r="M12" s="1">
        <v>44536</v>
      </c>
      <c r="N12">
        <v>141</v>
      </c>
      <c r="O12" t="s">
        <v>46</v>
      </c>
      <c r="Q12" s="1">
        <v>44548</v>
      </c>
      <c r="R12">
        <v>42</v>
      </c>
      <c r="S12" t="s">
        <v>46</v>
      </c>
      <c r="U12" s="1">
        <v>44556</v>
      </c>
      <c r="V12">
        <v>58</v>
      </c>
      <c r="W12" s="12" t="s">
        <v>46</v>
      </c>
    </row>
    <row r="13" spans="1:23" x14ac:dyDescent="0.3">
      <c r="A13" s="11"/>
      <c r="W13" s="12"/>
    </row>
    <row r="14" spans="1:23" x14ac:dyDescent="0.3">
      <c r="A14" s="14">
        <v>44536</v>
      </c>
      <c r="B14">
        <v>299</v>
      </c>
      <c r="C14" t="s">
        <v>44</v>
      </c>
      <c r="W14" s="12"/>
    </row>
    <row r="15" spans="1:23" x14ac:dyDescent="0.3">
      <c r="A15" s="11"/>
      <c r="B15">
        <v>1155</v>
      </c>
      <c r="C15" t="s">
        <v>45</v>
      </c>
      <c r="W15" s="12"/>
    </row>
    <row r="16" spans="1:23" x14ac:dyDescent="0.3">
      <c r="A16" s="11"/>
      <c r="B16">
        <v>322</v>
      </c>
      <c r="C16" t="s">
        <v>46</v>
      </c>
      <c r="W16" s="12"/>
    </row>
    <row r="17" spans="1:23" x14ac:dyDescent="0.3">
      <c r="A17" s="11"/>
      <c r="W17" s="12"/>
    </row>
    <row r="18" spans="1:23" x14ac:dyDescent="0.3">
      <c r="A18" s="13">
        <v>44548</v>
      </c>
      <c r="B18">
        <v>648</v>
      </c>
      <c r="C18" t="s">
        <v>44</v>
      </c>
      <c r="W18" s="12"/>
    </row>
    <row r="19" spans="1:23" x14ac:dyDescent="0.3">
      <c r="A19" s="11"/>
      <c r="B19">
        <v>1518</v>
      </c>
      <c r="C19" t="s">
        <v>45</v>
      </c>
      <c r="W19" s="12"/>
    </row>
    <row r="20" spans="1:23" x14ac:dyDescent="0.3">
      <c r="A20" s="11"/>
      <c r="B20">
        <v>709</v>
      </c>
      <c r="C20" t="s">
        <v>46</v>
      </c>
      <c r="W20" s="12"/>
    </row>
    <row r="21" spans="1:23" x14ac:dyDescent="0.3">
      <c r="A21" s="11"/>
      <c r="W21" s="12"/>
    </row>
    <row r="22" spans="1:23" x14ac:dyDescent="0.3">
      <c r="A22" s="13">
        <v>44556</v>
      </c>
      <c r="B22">
        <v>126</v>
      </c>
      <c r="C22" t="s">
        <v>44</v>
      </c>
      <c r="W22" s="12"/>
    </row>
    <row r="23" spans="1:23" x14ac:dyDescent="0.3">
      <c r="A23" s="11"/>
      <c r="B23">
        <v>707</v>
      </c>
      <c r="C23" t="s">
        <v>45</v>
      </c>
      <c r="W23" s="12"/>
    </row>
    <row r="24" spans="1:23" x14ac:dyDescent="0.3">
      <c r="A24" s="11"/>
      <c r="B24">
        <v>221</v>
      </c>
      <c r="C24" t="s">
        <v>46</v>
      </c>
      <c r="W24" s="12"/>
    </row>
    <row r="25" spans="1:23" x14ac:dyDescent="0.3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7"/>
    </row>
    <row r="27" spans="1:23" x14ac:dyDescent="0.3">
      <c r="A27" t="s">
        <v>10</v>
      </c>
      <c r="B27">
        <v>1.5</v>
      </c>
      <c r="E27" s="1">
        <v>44532</v>
      </c>
      <c r="F27">
        <v>95</v>
      </c>
      <c r="G27" t="s">
        <v>44</v>
      </c>
    </row>
    <row r="28" spans="1:23" x14ac:dyDescent="0.3">
      <c r="A28" t="s">
        <v>42</v>
      </c>
      <c r="B28">
        <v>3508</v>
      </c>
      <c r="C28" t="s">
        <v>44</v>
      </c>
      <c r="E28" s="1">
        <v>44533</v>
      </c>
      <c r="F28">
        <v>36</v>
      </c>
      <c r="G28" t="s">
        <v>44</v>
      </c>
    </row>
    <row r="29" spans="1:23" x14ac:dyDescent="0.3">
      <c r="B29">
        <v>11664</v>
      </c>
      <c r="C29" t="s">
        <v>45</v>
      </c>
      <c r="E29" s="1">
        <v>44534</v>
      </c>
      <c r="F29">
        <v>18</v>
      </c>
      <c r="G29" t="s">
        <v>44</v>
      </c>
    </row>
    <row r="30" spans="1:23" x14ac:dyDescent="0.3">
      <c r="B30">
        <v>5207</v>
      </c>
      <c r="C30" t="s">
        <v>46</v>
      </c>
      <c r="E30" s="1">
        <v>44535</v>
      </c>
      <c r="F30">
        <v>18</v>
      </c>
      <c r="G30" t="s">
        <v>44</v>
      </c>
    </row>
    <row r="31" spans="1:23" x14ac:dyDescent="0.3">
      <c r="E31" s="1">
        <v>44532</v>
      </c>
      <c r="F31">
        <v>361</v>
      </c>
      <c r="G31" t="s">
        <v>45</v>
      </c>
    </row>
    <row r="32" spans="1:23" x14ac:dyDescent="0.3">
      <c r="A32" s="1">
        <v>44535</v>
      </c>
      <c r="B32">
        <v>167</v>
      </c>
      <c r="C32" t="s">
        <v>44</v>
      </c>
      <c r="E32" s="1">
        <v>44533</v>
      </c>
      <c r="F32">
        <v>274</v>
      </c>
      <c r="G32" t="s">
        <v>45</v>
      </c>
    </row>
    <row r="33" spans="2:7" x14ac:dyDescent="0.3">
      <c r="B33">
        <v>1005</v>
      </c>
      <c r="C33" t="s">
        <v>45</v>
      </c>
      <c r="E33" s="1">
        <v>44534</v>
      </c>
      <c r="F33">
        <v>188</v>
      </c>
      <c r="G33" t="s">
        <v>45</v>
      </c>
    </row>
    <row r="34" spans="2:7" x14ac:dyDescent="0.3">
      <c r="B34">
        <v>507</v>
      </c>
      <c r="C34" t="s">
        <v>46</v>
      </c>
      <c r="E34" s="1">
        <v>44535</v>
      </c>
      <c r="F34">
        <v>182</v>
      </c>
      <c r="G34" t="s">
        <v>45</v>
      </c>
    </row>
    <row r="35" spans="2:7" x14ac:dyDescent="0.3">
      <c r="E35" s="1">
        <v>44532</v>
      </c>
      <c r="F35">
        <v>226</v>
      </c>
      <c r="G35" t="s">
        <v>46</v>
      </c>
    </row>
    <row r="36" spans="2:7" x14ac:dyDescent="0.3">
      <c r="E36" s="1">
        <v>44533</v>
      </c>
      <c r="F36">
        <v>103</v>
      </c>
      <c r="G36" t="s">
        <v>46</v>
      </c>
    </row>
    <row r="37" spans="2:7" x14ac:dyDescent="0.3">
      <c r="E37" s="1">
        <v>44534</v>
      </c>
      <c r="F37">
        <v>101</v>
      </c>
      <c r="G37" t="s">
        <v>46</v>
      </c>
    </row>
    <row r="38" spans="2:7" x14ac:dyDescent="0.3">
      <c r="E38" s="1">
        <v>44535</v>
      </c>
      <c r="F38">
        <v>77</v>
      </c>
      <c r="G38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C085-2B47-4537-9BB1-8B92E4E6F5ED}">
  <dimension ref="A1:AH55"/>
  <sheetViews>
    <sheetView topLeftCell="A31" workbookViewId="0">
      <selection activeCell="B54" sqref="B54"/>
    </sheetView>
  </sheetViews>
  <sheetFormatPr defaultRowHeight="14.4" x14ac:dyDescent="0.3"/>
  <cols>
    <col min="1" max="1" width="12.44140625" bestFit="1" customWidth="1"/>
    <col min="2" max="2" width="12" bestFit="1" customWidth="1"/>
    <col min="3" max="3" width="12.21875" bestFit="1" customWidth="1"/>
    <col min="4" max="4" width="12" bestFit="1" customWidth="1"/>
    <col min="7" max="7" width="12.109375" bestFit="1" customWidth="1"/>
    <col min="8" max="9" width="10.33203125" bestFit="1" customWidth="1"/>
    <col min="12" max="12" width="8.33203125" bestFit="1" customWidth="1"/>
    <col min="13" max="13" width="12.109375" bestFit="1" customWidth="1"/>
    <col min="14" max="14" width="8.77734375" bestFit="1" customWidth="1"/>
    <col min="17" max="17" width="18.44140625" bestFit="1" customWidth="1"/>
    <col min="18" max="20" width="18.44140625" customWidth="1"/>
    <col min="26" max="26" width="18.21875" bestFit="1" customWidth="1"/>
    <col min="33" max="33" width="18.21875" bestFit="1" customWidth="1"/>
  </cols>
  <sheetData>
    <row r="1" spans="1:34" x14ac:dyDescent="0.3"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M1" t="s">
        <v>47</v>
      </c>
      <c r="N1" t="s">
        <v>47</v>
      </c>
      <c r="V1" t="s">
        <v>53</v>
      </c>
      <c r="X1" t="s">
        <v>53</v>
      </c>
      <c r="AC1" t="s">
        <v>54</v>
      </c>
      <c r="AE1" t="s">
        <v>54</v>
      </c>
    </row>
    <row r="2" spans="1:34" x14ac:dyDescent="0.3">
      <c r="A2" t="s">
        <v>46</v>
      </c>
      <c r="B2" s="18">
        <v>12047</v>
      </c>
      <c r="C2" s="19">
        <v>4487</v>
      </c>
      <c r="D2" s="18">
        <v>6676</v>
      </c>
      <c r="F2" s="5">
        <v>20139</v>
      </c>
      <c r="G2" s="18">
        <v>21769</v>
      </c>
      <c r="H2" s="18">
        <v>46068</v>
      </c>
      <c r="L2" t="s">
        <v>46</v>
      </c>
      <c r="M2">
        <v>153</v>
      </c>
      <c r="N2" t="s">
        <v>44</v>
      </c>
      <c r="O2">
        <v>137</v>
      </c>
      <c r="P2">
        <f>M2/(M2+O2)</f>
        <v>0.52758620689655178</v>
      </c>
      <c r="Q2" t="str">
        <f>"["&amp;P2</f>
        <v>[0.527586206896552</v>
      </c>
      <c r="R2" t="str">
        <f>Q2&amp;"]"</f>
        <v>[0.527586206896552]</v>
      </c>
      <c r="S2" t="str">
        <f>R2&amp;","</f>
        <v>[0.527586206896552],</v>
      </c>
      <c r="T2" t="s">
        <v>68</v>
      </c>
      <c r="U2" t="s">
        <v>46</v>
      </c>
      <c r="V2">
        <v>24</v>
      </c>
      <c r="W2" t="s">
        <v>44</v>
      </c>
      <c r="X2">
        <v>25</v>
      </c>
      <c r="Y2">
        <f>V2/(V2+X2)</f>
        <v>0.48979591836734693</v>
      </c>
      <c r="Z2" t="str">
        <f>","&amp;Y2</f>
        <v>,0.489795918367347</v>
      </c>
      <c r="AA2" t="s">
        <v>70</v>
      </c>
      <c r="AB2" t="s">
        <v>46</v>
      </c>
      <c r="AC2">
        <v>261</v>
      </c>
      <c r="AD2" t="s">
        <v>44</v>
      </c>
      <c r="AE2">
        <v>176</v>
      </c>
      <c r="AF2">
        <f>AC2/(AC2+AE2)</f>
        <v>0.597254004576659</v>
      </c>
      <c r="AG2" t="str">
        <f>","&amp;AF2</f>
        <v>,0.597254004576659</v>
      </c>
      <c r="AH2" t="s">
        <v>71</v>
      </c>
    </row>
    <row r="3" spans="1:34" x14ac:dyDescent="0.3">
      <c r="A3" t="s">
        <v>44</v>
      </c>
      <c r="B3" s="18">
        <v>10452</v>
      </c>
      <c r="C3" s="19">
        <v>3470</v>
      </c>
      <c r="D3" s="20">
        <v>7110</v>
      </c>
      <c r="F3" s="5">
        <v>22497</v>
      </c>
      <c r="G3" s="18">
        <v>23448</v>
      </c>
      <c r="H3" s="18">
        <v>38426</v>
      </c>
      <c r="M3">
        <v>247</v>
      </c>
      <c r="O3">
        <v>529</v>
      </c>
      <c r="P3">
        <f t="shared" ref="P3:P36" si="0">M3/(M3+O3)</f>
        <v>0.31829896907216493</v>
      </c>
      <c r="Q3" t="str">
        <f t="shared" ref="Q3:Q36" si="1">"["&amp;P3</f>
        <v>[0.318298969072165</v>
      </c>
      <c r="R3" t="str">
        <f t="shared" ref="R3:R36" si="2">Q3&amp;"]"</f>
        <v>[0.318298969072165]</v>
      </c>
      <c r="S3" t="str">
        <f t="shared" ref="S3:S35" si="3">R3&amp;","</f>
        <v>[0.318298969072165],</v>
      </c>
      <c r="T3" t="s">
        <v>69</v>
      </c>
      <c r="V3">
        <v>122</v>
      </c>
      <c r="X3">
        <v>108</v>
      </c>
      <c r="Y3">
        <f t="shared" ref="Y3:Y20" si="4">V3/(V3+X3)</f>
        <v>0.5304347826086957</v>
      </c>
      <c r="Z3" t="str">
        <f t="shared" ref="Z3:Z20" si="5">","&amp;Y3</f>
        <v>,0.530434782608696</v>
      </c>
      <c r="AA3" t="s">
        <v>70</v>
      </c>
      <c r="AC3">
        <v>249</v>
      </c>
      <c r="AE3">
        <v>78</v>
      </c>
      <c r="AF3">
        <f t="shared" ref="AF3:AF35" si="6">AC3/(AC3+AE3)</f>
        <v>0.76146788990825687</v>
      </c>
      <c r="AG3" t="str">
        <f t="shared" ref="AG3:AG35" si="7">","&amp;AF3</f>
        <v>,0.761467889908257</v>
      </c>
      <c r="AH3" t="s">
        <v>71</v>
      </c>
    </row>
    <row r="4" spans="1:34" x14ac:dyDescent="0.3">
      <c r="M4">
        <v>240</v>
      </c>
      <c r="O4">
        <v>227</v>
      </c>
      <c r="P4">
        <f t="shared" si="0"/>
        <v>0.51391862955032119</v>
      </c>
      <c r="Q4" t="str">
        <f t="shared" si="1"/>
        <v>[0.513918629550321</v>
      </c>
      <c r="R4" t="str">
        <f t="shared" si="2"/>
        <v>[0.513918629550321]</v>
      </c>
      <c r="S4" t="str">
        <f t="shared" si="3"/>
        <v>[0.513918629550321],</v>
      </c>
      <c r="T4" t="s">
        <v>69</v>
      </c>
      <c r="V4">
        <v>105</v>
      </c>
      <c r="X4">
        <v>57</v>
      </c>
      <c r="Y4">
        <f t="shared" si="4"/>
        <v>0.64814814814814814</v>
      </c>
      <c r="Z4" t="str">
        <f t="shared" si="5"/>
        <v>,0.648148148148148</v>
      </c>
      <c r="AA4" t="s">
        <v>70</v>
      </c>
      <c r="AC4">
        <v>412</v>
      </c>
      <c r="AE4">
        <v>273</v>
      </c>
      <c r="AF4">
        <f t="shared" si="6"/>
        <v>0.60145985401459856</v>
      </c>
      <c r="AG4" t="str">
        <f t="shared" si="7"/>
        <v>,0.601459854014599</v>
      </c>
      <c r="AH4" t="s">
        <v>71</v>
      </c>
    </row>
    <row r="5" spans="1:34" x14ac:dyDescent="0.3">
      <c r="M5">
        <v>167</v>
      </c>
      <c r="O5">
        <v>76</v>
      </c>
      <c r="P5">
        <f t="shared" si="0"/>
        <v>0.68724279835390945</v>
      </c>
      <c r="Q5" t="str">
        <f t="shared" si="1"/>
        <v>[0.687242798353909</v>
      </c>
      <c r="R5" t="str">
        <f t="shared" si="2"/>
        <v>[0.687242798353909]</v>
      </c>
      <c r="S5" t="str">
        <f t="shared" si="3"/>
        <v>[0.687242798353909],</v>
      </c>
      <c r="T5" t="s">
        <v>69</v>
      </c>
      <c r="V5">
        <v>15</v>
      </c>
      <c r="X5">
        <v>16</v>
      </c>
      <c r="Y5">
        <f t="shared" si="4"/>
        <v>0.4838709677419355</v>
      </c>
      <c r="Z5" t="str">
        <f t="shared" si="5"/>
        <v>,0.483870967741935</v>
      </c>
      <c r="AA5" t="s">
        <v>70</v>
      </c>
      <c r="AC5">
        <v>41</v>
      </c>
      <c r="AE5">
        <v>34</v>
      </c>
      <c r="AF5">
        <f t="shared" si="6"/>
        <v>0.54666666666666663</v>
      </c>
      <c r="AG5" t="str">
        <f t="shared" si="7"/>
        <v>,0.546666666666667</v>
      </c>
      <c r="AH5" t="s">
        <v>71</v>
      </c>
    </row>
    <row r="6" spans="1:34" x14ac:dyDescent="0.3">
      <c r="M6">
        <v>281</v>
      </c>
      <c r="O6">
        <v>72</v>
      </c>
      <c r="P6">
        <f t="shared" si="0"/>
        <v>0.79603399433427757</v>
      </c>
      <c r="Q6" t="str">
        <f t="shared" si="1"/>
        <v>[0.796033994334278</v>
      </c>
      <c r="R6" t="str">
        <f t="shared" si="2"/>
        <v>[0.796033994334278]</v>
      </c>
      <c r="S6" t="str">
        <f t="shared" si="3"/>
        <v>[0.796033994334278],</v>
      </c>
      <c r="T6" t="s">
        <v>69</v>
      </c>
      <c r="V6">
        <v>264</v>
      </c>
      <c r="X6">
        <v>222</v>
      </c>
      <c r="Y6">
        <f t="shared" si="4"/>
        <v>0.54320987654320985</v>
      </c>
      <c r="Z6" t="str">
        <f t="shared" si="5"/>
        <v>,0.54320987654321</v>
      </c>
      <c r="AA6" t="s">
        <v>70</v>
      </c>
      <c r="AC6">
        <v>21</v>
      </c>
      <c r="AE6">
        <v>20</v>
      </c>
      <c r="AF6">
        <f t="shared" si="6"/>
        <v>0.51219512195121952</v>
      </c>
      <c r="AG6" t="str">
        <f t="shared" si="7"/>
        <v>,0.51219512195122</v>
      </c>
      <c r="AH6" t="s">
        <v>71</v>
      </c>
    </row>
    <row r="7" spans="1:34" x14ac:dyDescent="0.3">
      <c r="M7">
        <v>275</v>
      </c>
      <c r="O7">
        <v>140</v>
      </c>
      <c r="P7">
        <f t="shared" si="0"/>
        <v>0.66265060240963858</v>
      </c>
      <c r="Q7" t="str">
        <f t="shared" si="1"/>
        <v>[0.662650602409639</v>
      </c>
      <c r="R7" t="str">
        <f t="shared" si="2"/>
        <v>[0.662650602409639]</v>
      </c>
      <c r="S7" t="str">
        <f t="shared" si="3"/>
        <v>[0.662650602409639],</v>
      </c>
      <c r="T7" t="s">
        <v>69</v>
      </c>
      <c r="V7">
        <v>354</v>
      </c>
      <c r="X7">
        <v>260</v>
      </c>
      <c r="Y7">
        <f t="shared" si="4"/>
        <v>0.57654723127035834</v>
      </c>
      <c r="Z7" t="str">
        <f t="shared" si="5"/>
        <v>,0.576547231270358</v>
      </c>
      <c r="AA7" t="s">
        <v>70</v>
      </c>
      <c r="AC7">
        <v>104</v>
      </c>
      <c r="AE7">
        <v>87</v>
      </c>
      <c r="AF7">
        <f t="shared" si="6"/>
        <v>0.54450261780104714</v>
      </c>
      <c r="AG7" t="str">
        <f t="shared" si="7"/>
        <v>,0.544502617801047</v>
      </c>
      <c r="AH7" t="s">
        <v>71</v>
      </c>
    </row>
    <row r="8" spans="1:34" x14ac:dyDescent="0.3">
      <c r="M8">
        <v>30</v>
      </c>
      <c r="O8">
        <v>21</v>
      </c>
      <c r="P8">
        <f t="shared" si="0"/>
        <v>0.58823529411764708</v>
      </c>
      <c r="Q8" t="str">
        <f t="shared" si="1"/>
        <v>[0.588235294117647</v>
      </c>
      <c r="R8" t="str">
        <f t="shared" si="2"/>
        <v>[0.588235294117647]</v>
      </c>
      <c r="S8" t="str">
        <f t="shared" si="3"/>
        <v>[0.588235294117647],</v>
      </c>
      <c r="T8" t="s">
        <v>69</v>
      </c>
      <c r="V8">
        <v>193</v>
      </c>
      <c r="X8">
        <v>331</v>
      </c>
      <c r="Y8">
        <f t="shared" si="4"/>
        <v>0.36832061068702288</v>
      </c>
      <c r="Z8" t="str">
        <f t="shared" si="5"/>
        <v>,0.368320610687023</v>
      </c>
      <c r="AA8" t="s">
        <v>70</v>
      </c>
      <c r="AC8">
        <v>16</v>
      </c>
      <c r="AE8">
        <v>16</v>
      </c>
      <c r="AF8">
        <f t="shared" si="6"/>
        <v>0.5</v>
      </c>
      <c r="AG8" t="str">
        <f t="shared" si="7"/>
        <v>,0.5</v>
      </c>
      <c r="AH8" t="s">
        <v>71</v>
      </c>
    </row>
    <row r="9" spans="1:34" x14ac:dyDescent="0.3">
      <c r="M9">
        <v>105</v>
      </c>
      <c r="O9">
        <v>59</v>
      </c>
      <c r="P9">
        <f t="shared" si="0"/>
        <v>0.6402439024390244</v>
      </c>
      <c r="Q9" t="str">
        <f t="shared" si="1"/>
        <v>[0.640243902439024</v>
      </c>
      <c r="R9" t="str">
        <f t="shared" si="2"/>
        <v>[0.640243902439024]</v>
      </c>
      <c r="S9" t="str">
        <f t="shared" si="3"/>
        <v>[0.640243902439024],</v>
      </c>
      <c r="T9" t="s">
        <v>69</v>
      </c>
      <c r="V9">
        <v>88</v>
      </c>
      <c r="X9">
        <v>204</v>
      </c>
      <c r="Y9">
        <f t="shared" si="4"/>
        <v>0.30136986301369861</v>
      </c>
      <c r="Z9" t="str">
        <f t="shared" si="5"/>
        <v>,0.301369863013699</v>
      </c>
      <c r="AA9" t="s">
        <v>70</v>
      </c>
      <c r="AC9">
        <v>14</v>
      </c>
      <c r="AE9">
        <v>19</v>
      </c>
      <c r="AF9">
        <f t="shared" si="6"/>
        <v>0.42424242424242425</v>
      </c>
      <c r="AG9" t="str">
        <f t="shared" si="7"/>
        <v>,0.424242424242424</v>
      </c>
      <c r="AH9" t="s">
        <v>71</v>
      </c>
    </row>
    <row r="10" spans="1:34" x14ac:dyDescent="0.3">
      <c r="M10">
        <v>232</v>
      </c>
      <c r="O10">
        <v>233</v>
      </c>
      <c r="P10">
        <f t="shared" si="0"/>
        <v>0.49892473118279568</v>
      </c>
      <c r="Q10" t="str">
        <f t="shared" si="1"/>
        <v>[0.498924731182796</v>
      </c>
      <c r="R10" t="str">
        <f t="shared" si="2"/>
        <v>[0.498924731182796]</v>
      </c>
      <c r="S10" t="str">
        <f t="shared" si="3"/>
        <v>[0.498924731182796],</v>
      </c>
      <c r="T10" t="s">
        <v>69</v>
      </c>
      <c r="V10">
        <v>248</v>
      </c>
      <c r="X10">
        <v>152</v>
      </c>
      <c r="Y10">
        <f t="shared" si="4"/>
        <v>0.62</v>
      </c>
      <c r="Z10" t="str">
        <f t="shared" si="5"/>
        <v>,0.62</v>
      </c>
      <c r="AA10" t="s">
        <v>70</v>
      </c>
      <c r="AC10">
        <v>292</v>
      </c>
      <c r="AE10">
        <v>290</v>
      </c>
      <c r="AF10">
        <f t="shared" si="6"/>
        <v>0.50171821305841924</v>
      </c>
      <c r="AG10" t="str">
        <f t="shared" si="7"/>
        <v>,0.501718213058419</v>
      </c>
      <c r="AH10" t="s">
        <v>71</v>
      </c>
    </row>
    <row r="11" spans="1:34" x14ac:dyDescent="0.3">
      <c r="M11">
        <v>217</v>
      </c>
      <c r="O11">
        <v>131</v>
      </c>
      <c r="P11">
        <f t="shared" si="0"/>
        <v>0.62356321839080464</v>
      </c>
      <c r="Q11" t="str">
        <f t="shared" si="1"/>
        <v>[0.623563218390805</v>
      </c>
      <c r="R11" t="str">
        <f t="shared" si="2"/>
        <v>[0.623563218390805]</v>
      </c>
      <c r="S11" t="str">
        <f t="shared" si="3"/>
        <v>[0.623563218390805],</v>
      </c>
      <c r="T11" t="s">
        <v>69</v>
      </c>
      <c r="V11">
        <v>611</v>
      </c>
      <c r="X11">
        <v>301</v>
      </c>
      <c r="Y11">
        <f t="shared" si="4"/>
        <v>0.66995614035087714</v>
      </c>
      <c r="Z11" t="str">
        <f t="shared" si="5"/>
        <v>,0.669956140350877</v>
      </c>
      <c r="AA11" t="s">
        <v>70</v>
      </c>
      <c r="AC11">
        <v>175</v>
      </c>
      <c r="AE11">
        <v>114</v>
      </c>
      <c r="AF11">
        <f t="shared" si="6"/>
        <v>0.60553633217993075</v>
      </c>
      <c r="AG11" t="str">
        <f t="shared" si="7"/>
        <v>,0.605536332179931</v>
      </c>
      <c r="AH11" t="s">
        <v>71</v>
      </c>
    </row>
    <row r="12" spans="1:34" x14ac:dyDescent="0.3">
      <c r="M12">
        <v>103</v>
      </c>
      <c r="O12">
        <v>47</v>
      </c>
      <c r="P12">
        <f t="shared" si="0"/>
        <v>0.68666666666666665</v>
      </c>
      <c r="Q12" t="str">
        <f t="shared" si="1"/>
        <v>[0.686666666666667</v>
      </c>
      <c r="R12" t="str">
        <f t="shared" si="2"/>
        <v>[0.686666666666667]</v>
      </c>
      <c r="S12" t="str">
        <f t="shared" si="3"/>
        <v>[0.686666666666667],</v>
      </c>
      <c r="T12" t="s">
        <v>69</v>
      </c>
      <c r="V12">
        <v>985</v>
      </c>
      <c r="X12">
        <v>489</v>
      </c>
      <c r="Y12">
        <f t="shared" si="4"/>
        <v>0.66824966078697423</v>
      </c>
      <c r="Z12" t="str">
        <f t="shared" si="5"/>
        <v>,0.668249660786974</v>
      </c>
      <c r="AA12" t="s">
        <v>70</v>
      </c>
      <c r="AC12">
        <v>66</v>
      </c>
      <c r="AE12">
        <v>38</v>
      </c>
      <c r="AF12">
        <f t="shared" si="6"/>
        <v>0.63461538461538458</v>
      </c>
      <c r="AG12" t="str">
        <f t="shared" si="7"/>
        <v>,0.634615384615385</v>
      </c>
      <c r="AH12" t="s">
        <v>71</v>
      </c>
    </row>
    <row r="13" spans="1:34" x14ac:dyDescent="0.3">
      <c r="M13">
        <v>180</v>
      </c>
      <c r="O13">
        <v>87</v>
      </c>
      <c r="P13">
        <f t="shared" si="0"/>
        <v>0.6741573033707865</v>
      </c>
      <c r="Q13" t="str">
        <f t="shared" si="1"/>
        <v>[0.674157303370786</v>
      </c>
      <c r="R13" t="str">
        <f t="shared" si="2"/>
        <v>[0.674157303370786]</v>
      </c>
      <c r="S13" t="str">
        <f t="shared" si="3"/>
        <v>[0.674157303370786],</v>
      </c>
      <c r="T13" t="s">
        <v>69</v>
      </c>
      <c r="V13">
        <v>584</v>
      </c>
      <c r="X13">
        <v>363</v>
      </c>
      <c r="Y13">
        <f t="shared" si="4"/>
        <v>0.6166842661034847</v>
      </c>
      <c r="Z13" t="str">
        <f t="shared" si="5"/>
        <v>,0.616684266103485</v>
      </c>
      <c r="AA13" t="s">
        <v>70</v>
      </c>
      <c r="AC13">
        <v>83</v>
      </c>
      <c r="AE13">
        <v>74</v>
      </c>
      <c r="AF13">
        <f t="shared" si="6"/>
        <v>0.5286624203821656</v>
      </c>
      <c r="AG13" t="str">
        <f t="shared" si="7"/>
        <v>,0.528662420382166</v>
      </c>
      <c r="AH13" t="s">
        <v>71</v>
      </c>
    </row>
    <row r="14" spans="1:34" x14ac:dyDescent="0.3">
      <c r="A14" s="21" t="s">
        <v>58</v>
      </c>
      <c r="M14">
        <v>444</v>
      </c>
      <c r="O14">
        <v>404</v>
      </c>
      <c r="P14">
        <f t="shared" si="0"/>
        <v>0.52358490566037741</v>
      </c>
      <c r="Q14" t="str">
        <f t="shared" si="1"/>
        <v>[0.523584905660377</v>
      </c>
      <c r="R14" t="str">
        <f t="shared" si="2"/>
        <v>[0.523584905660377]</v>
      </c>
      <c r="S14" t="str">
        <f t="shared" si="3"/>
        <v>[0.523584905660377],</v>
      </c>
      <c r="T14" t="s">
        <v>69</v>
      </c>
      <c r="V14">
        <v>59</v>
      </c>
      <c r="X14">
        <v>19</v>
      </c>
      <c r="Y14">
        <f t="shared" si="4"/>
        <v>0.75641025641025639</v>
      </c>
      <c r="Z14" t="str">
        <f t="shared" si="5"/>
        <v>,0.756410256410256</v>
      </c>
      <c r="AA14" t="s">
        <v>70</v>
      </c>
      <c r="AC14">
        <v>446</v>
      </c>
      <c r="AE14">
        <v>460</v>
      </c>
      <c r="AF14">
        <f t="shared" si="6"/>
        <v>0.49227373068432673</v>
      </c>
      <c r="AG14" t="str">
        <f t="shared" si="7"/>
        <v>,0.492273730684327</v>
      </c>
      <c r="AH14" t="s">
        <v>71</v>
      </c>
    </row>
    <row r="15" spans="1:34" x14ac:dyDescent="0.3">
      <c r="B15" s="21" t="s">
        <v>47</v>
      </c>
      <c r="C15" s="21" t="s">
        <v>48</v>
      </c>
      <c r="D15" s="21" t="s">
        <v>49</v>
      </c>
      <c r="M15">
        <v>163</v>
      </c>
      <c r="O15">
        <v>263</v>
      </c>
      <c r="P15">
        <f t="shared" si="0"/>
        <v>0.38262910798122068</v>
      </c>
      <c r="Q15" t="str">
        <f t="shared" si="1"/>
        <v>[0.382629107981221</v>
      </c>
      <c r="R15" t="str">
        <f t="shared" si="2"/>
        <v>[0.382629107981221]</v>
      </c>
      <c r="S15" t="str">
        <f t="shared" si="3"/>
        <v>[0.382629107981221],</v>
      </c>
      <c r="T15" t="s">
        <v>69</v>
      </c>
      <c r="V15">
        <v>25</v>
      </c>
      <c r="X15">
        <v>45</v>
      </c>
      <c r="Y15">
        <f t="shared" si="4"/>
        <v>0.35714285714285715</v>
      </c>
      <c r="Z15" t="str">
        <f t="shared" si="5"/>
        <v>,0.357142857142857</v>
      </c>
      <c r="AA15" t="s">
        <v>70</v>
      </c>
      <c r="AC15">
        <v>266</v>
      </c>
      <c r="AE15">
        <v>263</v>
      </c>
      <c r="AF15">
        <f t="shared" si="6"/>
        <v>0.50283553875236298</v>
      </c>
      <c r="AG15" t="str">
        <f t="shared" si="7"/>
        <v>,0.502835538752363</v>
      </c>
      <c r="AH15" t="s">
        <v>71</v>
      </c>
    </row>
    <row r="16" spans="1:34" x14ac:dyDescent="0.3">
      <c r="A16" s="21" t="s">
        <v>46</v>
      </c>
      <c r="B16" s="18">
        <v>12047</v>
      </c>
      <c r="C16" s="18">
        <v>4487</v>
      </c>
      <c r="D16" s="18">
        <v>6676</v>
      </c>
      <c r="E16" s="5">
        <f>SUM(B16:D16)</f>
        <v>23210</v>
      </c>
      <c r="M16">
        <v>95</v>
      </c>
      <c r="O16">
        <v>122</v>
      </c>
      <c r="P16">
        <f t="shared" si="0"/>
        <v>0.43778801843317972</v>
      </c>
      <c r="Q16" t="str">
        <f t="shared" si="1"/>
        <v>[0.43778801843318</v>
      </c>
      <c r="R16" t="str">
        <f t="shared" si="2"/>
        <v>[0.43778801843318]</v>
      </c>
      <c r="S16" t="str">
        <f t="shared" si="3"/>
        <v>[0.43778801843318],</v>
      </c>
      <c r="T16" t="s">
        <v>69</v>
      </c>
      <c r="V16">
        <v>55</v>
      </c>
      <c r="X16">
        <v>30</v>
      </c>
      <c r="Y16">
        <f t="shared" si="4"/>
        <v>0.6470588235294118</v>
      </c>
      <c r="Z16" t="str">
        <f t="shared" si="5"/>
        <v>,0.647058823529412</v>
      </c>
      <c r="AA16" t="s">
        <v>70</v>
      </c>
      <c r="AC16">
        <v>366</v>
      </c>
      <c r="AE16">
        <v>377</v>
      </c>
      <c r="AF16">
        <f t="shared" si="6"/>
        <v>0.49259757738896365</v>
      </c>
      <c r="AG16" t="str">
        <f t="shared" si="7"/>
        <v>,0.492597577388964</v>
      </c>
      <c r="AH16" t="s">
        <v>71</v>
      </c>
    </row>
    <row r="17" spans="1:34" x14ac:dyDescent="0.3">
      <c r="A17" s="21" t="s">
        <v>44</v>
      </c>
      <c r="B17" s="18">
        <v>10452</v>
      </c>
      <c r="C17" s="18">
        <v>3470</v>
      </c>
      <c r="D17" s="20">
        <v>7110</v>
      </c>
      <c r="E17" s="5">
        <f>SUM(B17:D17)</f>
        <v>21032</v>
      </c>
      <c r="M17">
        <v>240</v>
      </c>
      <c r="O17">
        <v>330</v>
      </c>
      <c r="P17">
        <f t="shared" si="0"/>
        <v>0.42105263157894735</v>
      </c>
      <c r="Q17" t="str">
        <f t="shared" si="1"/>
        <v>[0.421052631578947</v>
      </c>
      <c r="R17" t="str">
        <f t="shared" si="2"/>
        <v>[0.421052631578947]</v>
      </c>
      <c r="S17" t="str">
        <f t="shared" si="3"/>
        <v>[0.421052631578947],</v>
      </c>
      <c r="T17" t="s">
        <v>69</v>
      </c>
      <c r="V17">
        <v>183</v>
      </c>
      <c r="X17">
        <v>179</v>
      </c>
      <c r="Y17">
        <f t="shared" si="4"/>
        <v>0.50552486187845302</v>
      </c>
      <c r="Z17" t="str">
        <f t="shared" si="5"/>
        <v>,0.505524861878453</v>
      </c>
      <c r="AA17" t="s">
        <v>70</v>
      </c>
      <c r="AC17">
        <v>96</v>
      </c>
      <c r="AE17">
        <v>58</v>
      </c>
      <c r="AF17">
        <f t="shared" si="6"/>
        <v>0.62337662337662336</v>
      </c>
      <c r="AG17" t="str">
        <f t="shared" si="7"/>
        <v>,0.623376623376623</v>
      </c>
      <c r="AH17" t="s">
        <v>71</v>
      </c>
    </row>
    <row r="18" spans="1:34" x14ac:dyDescent="0.3">
      <c r="B18" s="18">
        <v>22499</v>
      </c>
      <c r="C18" s="18">
        <v>7957</v>
      </c>
      <c r="D18" s="18">
        <v>13786</v>
      </c>
      <c r="E18" s="22">
        <v>44242</v>
      </c>
      <c r="G18" s="24"/>
      <c r="H18" s="24"/>
      <c r="I18" s="24"/>
      <c r="M18">
        <v>1027</v>
      </c>
      <c r="O18">
        <v>601</v>
      </c>
      <c r="P18">
        <f t="shared" si="0"/>
        <v>0.63083538083538082</v>
      </c>
      <c r="Q18" t="str">
        <f t="shared" si="1"/>
        <v>[0.630835380835381</v>
      </c>
      <c r="R18" t="str">
        <f t="shared" si="2"/>
        <v>[0.630835380835381]</v>
      </c>
      <c r="S18" t="str">
        <f t="shared" si="3"/>
        <v>[0.630835380835381],</v>
      </c>
      <c r="T18" t="s">
        <v>69</v>
      </c>
      <c r="V18">
        <v>503</v>
      </c>
      <c r="X18">
        <v>308</v>
      </c>
      <c r="Y18">
        <f t="shared" si="4"/>
        <v>0.62022194821208387</v>
      </c>
      <c r="Z18" t="str">
        <f t="shared" si="5"/>
        <v>,0.620221948212084</v>
      </c>
      <c r="AA18" t="s">
        <v>70</v>
      </c>
      <c r="AC18">
        <v>83</v>
      </c>
      <c r="AE18">
        <v>58</v>
      </c>
      <c r="AF18">
        <f t="shared" si="6"/>
        <v>0.58865248226950351</v>
      </c>
      <c r="AG18" t="str">
        <f t="shared" si="7"/>
        <v>,0.588652482269504</v>
      </c>
      <c r="AH18" t="s">
        <v>71</v>
      </c>
    </row>
    <row r="19" spans="1:34" x14ac:dyDescent="0.3">
      <c r="F19" s="21"/>
      <c r="G19" s="5"/>
      <c r="H19" s="18"/>
      <c r="I19" s="18"/>
      <c r="M19">
        <v>511</v>
      </c>
      <c r="O19">
        <v>305</v>
      </c>
      <c r="P19">
        <f t="shared" si="0"/>
        <v>0.62622549019607843</v>
      </c>
      <c r="Q19" t="str">
        <f t="shared" si="1"/>
        <v>[0.626225490196078</v>
      </c>
      <c r="R19" t="str">
        <f t="shared" si="2"/>
        <v>[0.626225490196078]</v>
      </c>
      <c r="S19" t="str">
        <f t="shared" si="3"/>
        <v>[0.626225490196078],</v>
      </c>
      <c r="T19" t="s">
        <v>69</v>
      </c>
      <c r="V19">
        <v>54</v>
      </c>
      <c r="X19">
        <v>234</v>
      </c>
      <c r="Y19">
        <f t="shared" si="4"/>
        <v>0.1875</v>
      </c>
      <c r="Z19" t="str">
        <f t="shared" si="5"/>
        <v>,0.1875</v>
      </c>
      <c r="AA19" t="s">
        <v>70</v>
      </c>
      <c r="AC19">
        <v>473</v>
      </c>
      <c r="AE19">
        <v>330</v>
      </c>
      <c r="AF19">
        <f t="shared" si="6"/>
        <v>0.58904109589041098</v>
      </c>
      <c r="AG19" t="str">
        <f t="shared" si="7"/>
        <v>,0.589041095890411</v>
      </c>
      <c r="AH19" t="s">
        <v>71</v>
      </c>
    </row>
    <row r="20" spans="1:34" x14ac:dyDescent="0.3">
      <c r="A20" s="21" t="s">
        <v>59</v>
      </c>
      <c r="F20" s="21"/>
      <c r="G20" s="5"/>
      <c r="H20" s="18"/>
      <c r="I20" s="18"/>
      <c r="M20">
        <v>747</v>
      </c>
      <c r="O20">
        <v>292</v>
      </c>
      <c r="P20">
        <f t="shared" si="0"/>
        <v>0.71896053897978829</v>
      </c>
      <c r="Q20" t="str">
        <f t="shared" si="1"/>
        <v>[0.718960538979788</v>
      </c>
      <c r="R20" t="str">
        <f t="shared" si="2"/>
        <v>[0.718960538979788]</v>
      </c>
      <c r="S20" t="str">
        <f t="shared" si="3"/>
        <v>[0.718960538979788],</v>
      </c>
      <c r="T20" t="s">
        <v>69</v>
      </c>
      <c r="V20">
        <v>15</v>
      </c>
      <c r="X20">
        <v>127</v>
      </c>
      <c r="Y20">
        <f t="shared" si="4"/>
        <v>0.10563380281690141</v>
      </c>
      <c r="Z20" t="str">
        <f t="shared" si="5"/>
        <v>,0.105633802816901</v>
      </c>
      <c r="AA20" t="s">
        <v>70</v>
      </c>
      <c r="AC20">
        <v>489</v>
      </c>
      <c r="AE20">
        <v>565</v>
      </c>
      <c r="AF20">
        <f t="shared" si="6"/>
        <v>0.46394686907020871</v>
      </c>
      <c r="AG20" t="str">
        <f t="shared" si="7"/>
        <v>,0.463946869070209</v>
      </c>
      <c r="AH20" t="s">
        <v>71</v>
      </c>
    </row>
    <row r="21" spans="1:34" x14ac:dyDescent="0.3">
      <c r="B21" s="21" t="s">
        <v>47</v>
      </c>
      <c r="C21" s="21" t="s">
        <v>48</v>
      </c>
      <c r="D21" s="21" t="s">
        <v>49</v>
      </c>
      <c r="M21">
        <v>88</v>
      </c>
      <c r="O21">
        <v>68</v>
      </c>
      <c r="P21">
        <f t="shared" si="0"/>
        <v>0.5641025641025641</v>
      </c>
      <c r="Q21" t="str">
        <f t="shared" si="1"/>
        <v>[0.564102564102564</v>
      </c>
      <c r="R21" t="str">
        <f t="shared" si="2"/>
        <v>[0.564102564102564]</v>
      </c>
      <c r="S21" t="str">
        <f t="shared" si="3"/>
        <v>[0.564102564102564],</v>
      </c>
      <c r="T21" t="s">
        <v>69</v>
      </c>
      <c r="AC21">
        <v>510</v>
      </c>
      <c r="AE21">
        <v>351</v>
      </c>
      <c r="AF21">
        <f t="shared" si="6"/>
        <v>0.59233449477351918</v>
      </c>
      <c r="AG21" t="str">
        <f t="shared" si="7"/>
        <v>,0.592334494773519</v>
      </c>
      <c r="AH21" t="s">
        <v>71</v>
      </c>
    </row>
    <row r="22" spans="1:34" x14ac:dyDescent="0.3">
      <c r="A22" s="21" t="s">
        <v>46</v>
      </c>
      <c r="B22" s="23">
        <f>(E16*B18)/E18</f>
        <v>11803.304326205867</v>
      </c>
      <c r="C22" s="23">
        <f>(E16*C18)/E18</f>
        <v>4174.3585280954749</v>
      </c>
      <c r="D22" s="23">
        <f>(E16*D18)/E18</f>
        <v>7232.337145698657</v>
      </c>
      <c r="M22">
        <v>104</v>
      </c>
      <c r="O22">
        <v>106</v>
      </c>
      <c r="P22">
        <f t="shared" si="0"/>
        <v>0.49523809523809526</v>
      </c>
      <c r="Q22" t="str">
        <f t="shared" si="1"/>
        <v>[0.495238095238095</v>
      </c>
      <c r="R22" t="str">
        <f t="shared" si="2"/>
        <v>[0.495238095238095]</v>
      </c>
      <c r="S22" t="str">
        <f t="shared" si="3"/>
        <v>[0.495238095238095],</v>
      </c>
      <c r="T22" t="s">
        <v>69</v>
      </c>
      <c r="AC22">
        <v>616</v>
      </c>
      <c r="AE22">
        <v>594</v>
      </c>
      <c r="AF22">
        <f t="shared" si="6"/>
        <v>0.50909090909090904</v>
      </c>
      <c r="AG22" t="str">
        <f t="shared" si="7"/>
        <v>,0.509090909090909</v>
      </c>
      <c r="AH22" t="s">
        <v>71</v>
      </c>
    </row>
    <row r="23" spans="1:34" x14ac:dyDescent="0.3">
      <c r="A23" s="21" t="s">
        <v>44</v>
      </c>
      <c r="B23" s="23">
        <f>(E17*B18)/E18</f>
        <v>10695.695673794133</v>
      </c>
      <c r="C23" s="23">
        <f>(E17*C18)/E18</f>
        <v>3782.6414719045251</v>
      </c>
      <c r="D23" s="23">
        <f>(E17*D18)/E18</f>
        <v>6553.662854301343</v>
      </c>
      <c r="M23">
        <v>83</v>
      </c>
      <c r="O23">
        <v>67</v>
      </c>
      <c r="P23">
        <f t="shared" si="0"/>
        <v>0.55333333333333334</v>
      </c>
      <c r="Q23" t="str">
        <f t="shared" si="1"/>
        <v>[0.553333333333333</v>
      </c>
      <c r="R23" t="str">
        <f t="shared" si="2"/>
        <v>[0.553333333333333]</v>
      </c>
      <c r="S23" t="str">
        <f t="shared" si="3"/>
        <v>[0.553333333333333],</v>
      </c>
      <c r="T23" t="s">
        <v>69</v>
      </c>
      <c r="AC23">
        <v>120</v>
      </c>
      <c r="AE23">
        <v>103</v>
      </c>
      <c r="AF23">
        <f t="shared" si="6"/>
        <v>0.53811659192825112</v>
      </c>
      <c r="AG23" t="str">
        <f t="shared" si="7"/>
        <v>,0.538116591928251</v>
      </c>
      <c r="AH23" t="s">
        <v>71</v>
      </c>
    </row>
    <row r="24" spans="1:34" x14ac:dyDescent="0.3">
      <c r="M24">
        <v>124</v>
      </c>
      <c r="O24">
        <v>90</v>
      </c>
      <c r="P24">
        <f t="shared" si="0"/>
        <v>0.57943925233644855</v>
      </c>
      <c r="Q24" t="str">
        <f t="shared" si="1"/>
        <v>[0.579439252336449</v>
      </c>
      <c r="R24" t="str">
        <f t="shared" si="2"/>
        <v>[0.579439252336449]</v>
      </c>
      <c r="S24" t="str">
        <f t="shared" si="3"/>
        <v>[0.579439252336449],</v>
      </c>
      <c r="T24" t="s">
        <v>69</v>
      </c>
      <c r="AC24">
        <v>180</v>
      </c>
      <c r="AE24">
        <v>180</v>
      </c>
      <c r="AF24">
        <f t="shared" si="6"/>
        <v>0.5</v>
      </c>
      <c r="AG24" t="str">
        <f t="shared" si="7"/>
        <v>,0.5</v>
      </c>
      <c r="AH24" t="s">
        <v>71</v>
      </c>
    </row>
    <row r="25" spans="1:34" x14ac:dyDescent="0.3">
      <c r="A25" s="21" t="s">
        <v>60</v>
      </c>
      <c r="M25">
        <v>82</v>
      </c>
      <c r="O25">
        <v>80</v>
      </c>
      <c r="P25">
        <f t="shared" si="0"/>
        <v>0.50617283950617287</v>
      </c>
      <c r="Q25" t="str">
        <f t="shared" si="1"/>
        <v>[0.506172839506173</v>
      </c>
      <c r="R25" t="str">
        <f t="shared" si="2"/>
        <v>[0.506172839506173]</v>
      </c>
      <c r="S25" t="str">
        <f t="shared" si="3"/>
        <v>[0.506172839506173],</v>
      </c>
      <c r="T25" t="s">
        <v>69</v>
      </c>
      <c r="AC25">
        <v>168</v>
      </c>
      <c r="AE25">
        <v>224</v>
      </c>
      <c r="AF25">
        <f t="shared" si="6"/>
        <v>0.42857142857142855</v>
      </c>
      <c r="AG25" t="str">
        <f t="shared" si="7"/>
        <v>,0.428571428571429</v>
      </c>
      <c r="AH25" t="s">
        <v>71</v>
      </c>
    </row>
    <row r="26" spans="1:34" x14ac:dyDescent="0.3">
      <c r="B26" s="21" t="s">
        <v>47</v>
      </c>
      <c r="C26" s="21" t="s">
        <v>48</v>
      </c>
      <c r="D26" s="21" t="s">
        <v>49</v>
      </c>
      <c r="M26">
        <v>117</v>
      </c>
      <c r="O26">
        <v>84</v>
      </c>
      <c r="P26">
        <f t="shared" si="0"/>
        <v>0.58208955223880599</v>
      </c>
      <c r="Q26" t="str">
        <f t="shared" si="1"/>
        <v>[0.582089552238806</v>
      </c>
      <c r="R26" t="str">
        <f t="shared" si="2"/>
        <v>[0.582089552238806]</v>
      </c>
      <c r="S26" t="str">
        <f t="shared" si="3"/>
        <v>[0.582089552238806],</v>
      </c>
      <c r="T26" t="s">
        <v>69</v>
      </c>
      <c r="AC26">
        <v>97</v>
      </c>
      <c r="AE26">
        <v>86</v>
      </c>
      <c r="AF26">
        <f t="shared" si="6"/>
        <v>0.5300546448087432</v>
      </c>
      <c r="AG26" t="str">
        <f t="shared" si="7"/>
        <v>,0.530054644808743</v>
      </c>
      <c r="AH26" t="s">
        <v>71</v>
      </c>
    </row>
    <row r="27" spans="1:34" x14ac:dyDescent="0.3">
      <c r="A27" s="21" t="s">
        <v>46</v>
      </c>
      <c r="B27">
        <f>(B16-B22)^2/B22</f>
        <v>5.0314369421216387</v>
      </c>
      <c r="C27">
        <f t="shared" ref="C27:D27" si="8">(C16-C22)^2/C22</f>
        <v>23.415499482557234</v>
      </c>
      <c r="D27">
        <f t="shared" si="8"/>
        <v>42.795435755951523</v>
      </c>
      <c r="M27">
        <v>2290</v>
      </c>
      <c r="O27">
        <v>1007</v>
      </c>
      <c r="P27">
        <f t="shared" si="0"/>
        <v>0.69457082195935704</v>
      </c>
      <c r="Q27" t="str">
        <f t="shared" si="1"/>
        <v>[0.694570821959357</v>
      </c>
      <c r="R27" t="str">
        <f t="shared" si="2"/>
        <v>[0.694570821959357]</v>
      </c>
      <c r="S27" t="str">
        <f t="shared" si="3"/>
        <v>[0.694570821959357],</v>
      </c>
      <c r="T27" t="s">
        <v>69</v>
      </c>
      <c r="AC27">
        <v>311</v>
      </c>
      <c r="AE27">
        <v>685</v>
      </c>
      <c r="AF27">
        <f t="shared" si="6"/>
        <v>0.31224899598393574</v>
      </c>
      <c r="AG27" t="str">
        <f t="shared" si="7"/>
        <v>,0.312248995983936</v>
      </c>
      <c r="AH27" t="s">
        <v>71</v>
      </c>
    </row>
    <row r="28" spans="1:34" x14ac:dyDescent="0.3">
      <c r="A28" s="21" t="s">
        <v>44</v>
      </c>
      <c r="B28">
        <f>(B17-B23)^2/B23</f>
        <v>5.5524748681363265</v>
      </c>
      <c r="C28">
        <f t="shared" ref="C28:D28" si="9">(C17-C23)^2/C23</f>
        <v>25.840326311817869</v>
      </c>
      <c r="D28">
        <f t="shared" si="9"/>
        <v>47.227180672101312</v>
      </c>
      <c r="I28" s="21"/>
      <c r="M28">
        <v>1094</v>
      </c>
      <c r="O28">
        <v>2236</v>
      </c>
      <c r="P28">
        <f t="shared" si="0"/>
        <v>0.32852852852852854</v>
      </c>
      <c r="Q28" t="str">
        <f t="shared" si="1"/>
        <v>[0.328528528528529</v>
      </c>
      <c r="R28" t="str">
        <f t="shared" si="2"/>
        <v>[0.328528528528529]</v>
      </c>
      <c r="S28" t="str">
        <f t="shared" si="3"/>
        <v>[0.328528528528529],</v>
      </c>
      <c r="T28" t="s">
        <v>69</v>
      </c>
      <c r="AC28">
        <v>51</v>
      </c>
      <c r="AE28">
        <v>26</v>
      </c>
      <c r="AF28">
        <f t="shared" si="6"/>
        <v>0.66233766233766234</v>
      </c>
      <c r="AG28" t="str">
        <f t="shared" si="7"/>
        <v>,0.662337662337662</v>
      </c>
      <c r="AH28" t="s">
        <v>71</v>
      </c>
    </row>
    <row r="29" spans="1:34" x14ac:dyDescent="0.3">
      <c r="I29" s="21"/>
      <c r="M29">
        <v>1367</v>
      </c>
      <c r="O29">
        <v>855</v>
      </c>
      <c r="P29">
        <f t="shared" si="0"/>
        <v>0.61521152115211519</v>
      </c>
      <c r="Q29" t="str">
        <f t="shared" si="1"/>
        <v>[0.615211521152115</v>
      </c>
      <c r="R29" t="str">
        <f t="shared" si="2"/>
        <v>[0.615211521152115]</v>
      </c>
      <c r="S29" t="str">
        <f t="shared" si="3"/>
        <v>[0.615211521152115],</v>
      </c>
      <c r="T29" t="s">
        <v>69</v>
      </c>
      <c r="AC29">
        <v>101</v>
      </c>
      <c r="AE29">
        <v>81</v>
      </c>
      <c r="AF29">
        <f t="shared" si="6"/>
        <v>0.55494505494505497</v>
      </c>
      <c r="AG29" t="str">
        <f t="shared" si="7"/>
        <v>,0.554945054945055</v>
      </c>
      <c r="AH29" t="s">
        <v>71</v>
      </c>
    </row>
    <row r="30" spans="1:34" x14ac:dyDescent="0.3">
      <c r="A30" s="21" t="s">
        <v>61</v>
      </c>
      <c r="B30">
        <f>SUM(B27:D28)</f>
        <v>149.86235403268591</v>
      </c>
      <c r="D30" s="21" t="s">
        <v>61</v>
      </c>
      <c r="E30">
        <f>SUM(B27:D28)</f>
        <v>149.86235403268591</v>
      </c>
      <c r="I30" s="21"/>
      <c r="M30">
        <v>607</v>
      </c>
      <c r="O30">
        <v>452</v>
      </c>
      <c r="P30">
        <f t="shared" si="0"/>
        <v>0.57318224740321055</v>
      </c>
      <c r="Q30" t="str">
        <f t="shared" si="1"/>
        <v>[0.573182247403211</v>
      </c>
      <c r="R30" t="str">
        <f t="shared" si="2"/>
        <v>[0.573182247403211]</v>
      </c>
      <c r="S30" t="str">
        <f t="shared" si="3"/>
        <v>[0.573182247403211],</v>
      </c>
      <c r="T30" t="s">
        <v>69</v>
      </c>
      <c r="AC30">
        <v>61</v>
      </c>
      <c r="AE30">
        <v>68</v>
      </c>
      <c r="AF30">
        <f t="shared" si="6"/>
        <v>0.47286821705426357</v>
      </c>
      <c r="AG30" t="str">
        <f t="shared" si="7"/>
        <v>,0.472868217054264</v>
      </c>
      <c r="AH30" t="s">
        <v>71</v>
      </c>
    </row>
    <row r="31" spans="1:34" x14ac:dyDescent="0.3">
      <c r="A31" s="21" t="s">
        <v>62</v>
      </c>
      <c r="B31">
        <f>(3-1)*(2-1)</f>
        <v>2</v>
      </c>
      <c r="D31" s="21" t="s">
        <v>64</v>
      </c>
      <c r="E31">
        <f>MIN(COUNT(B2:B3)-1,COUNT(C2:C3)-1,COUNT(D2:D3)-1)</f>
        <v>1</v>
      </c>
      <c r="M31">
        <v>22</v>
      </c>
      <c r="O31">
        <v>18</v>
      </c>
      <c r="P31">
        <f t="shared" si="0"/>
        <v>0.55000000000000004</v>
      </c>
      <c r="Q31" t="str">
        <f t="shared" si="1"/>
        <v>[0.55</v>
      </c>
      <c r="R31" t="str">
        <f t="shared" si="2"/>
        <v>[0.55]</v>
      </c>
      <c r="S31" t="str">
        <f t="shared" si="3"/>
        <v>[0.55],</v>
      </c>
      <c r="T31" t="s">
        <v>69</v>
      </c>
      <c r="AC31">
        <v>65</v>
      </c>
      <c r="AE31">
        <v>56</v>
      </c>
      <c r="AF31">
        <f t="shared" si="6"/>
        <v>0.53719008264462809</v>
      </c>
      <c r="AG31" t="str">
        <f t="shared" si="7"/>
        <v>,0.537190082644628</v>
      </c>
      <c r="AH31" t="s">
        <v>71</v>
      </c>
    </row>
    <row r="32" spans="1:34" x14ac:dyDescent="0.3">
      <c r="A32" s="21" t="s">
        <v>63</v>
      </c>
      <c r="B32">
        <f>_xlfn.CHISQ.DIST.RT(B30,B31)</f>
        <v>2.8694806421149038E-33</v>
      </c>
      <c r="D32" s="21" t="s">
        <v>65</v>
      </c>
      <c r="E32" s="5">
        <f>SUM(B2:D3)</f>
        <v>44242</v>
      </c>
      <c r="M32">
        <v>194</v>
      </c>
      <c r="O32">
        <v>116</v>
      </c>
      <c r="P32">
        <f t="shared" si="0"/>
        <v>0.62580645161290327</v>
      </c>
      <c r="Q32" t="str">
        <f t="shared" si="1"/>
        <v>[0.625806451612903</v>
      </c>
      <c r="R32" t="str">
        <f t="shared" si="2"/>
        <v>[0.625806451612903]</v>
      </c>
      <c r="S32" t="str">
        <f t="shared" si="3"/>
        <v>[0.625806451612903],</v>
      </c>
      <c r="T32" t="s">
        <v>69</v>
      </c>
      <c r="AC32">
        <v>34</v>
      </c>
      <c r="AE32">
        <v>176</v>
      </c>
      <c r="AF32">
        <f t="shared" si="6"/>
        <v>0.16190476190476191</v>
      </c>
      <c r="AG32" t="str">
        <f t="shared" si="7"/>
        <v>,0.161904761904762</v>
      </c>
      <c r="AH32" t="s">
        <v>71</v>
      </c>
    </row>
    <row r="33" spans="1:34" x14ac:dyDescent="0.3">
      <c r="B33">
        <f>_xlfn.CHISQ.TEST(B16:D17,B22:D23)</f>
        <v>2.8694806421149038E-33</v>
      </c>
      <c r="D33" s="21" t="s">
        <v>66</v>
      </c>
      <c r="E33">
        <f>SQRT((E30/E32)/E31)</f>
        <v>5.820079264235891E-2</v>
      </c>
      <c r="M33">
        <v>210</v>
      </c>
      <c r="O33">
        <v>201</v>
      </c>
      <c r="P33">
        <f t="shared" si="0"/>
        <v>0.51094890510948909</v>
      </c>
      <c r="Q33" t="str">
        <f t="shared" si="1"/>
        <v>[0.510948905109489</v>
      </c>
      <c r="R33" t="str">
        <f t="shared" si="2"/>
        <v>[0.510948905109489]</v>
      </c>
      <c r="S33" t="str">
        <f t="shared" si="3"/>
        <v>[0.510948905109489],</v>
      </c>
      <c r="T33" t="s">
        <v>69</v>
      </c>
      <c r="AC33">
        <v>86</v>
      </c>
      <c r="AE33">
        <v>426</v>
      </c>
      <c r="AF33">
        <f t="shared" si="6"/>
        <v>0.16796875</v>
      </c>
      <c r="AG33" t="str">
        <f t="shared" si="7"/>
        <v>,0.16796875</v>
      </c>
      <c r="AH33" t="s">
        <v>71</v>
      </c>
    </row>
    <row r="34" spans="1:34" x14ac:dyDescent="0.3">
      <c r="M34">
        <v>71</v>
      </c>
      <c r="O34">
        <v>239</v>
      </c>
      <c r="P34">
        <f t="shared" si="0"/>
        <v>0.22903225806451613</v>
      </c>
      <c r="Q34" t="str">
        <f t="shared" si="1"/>
        <v>[0.229032258064516</v>
      </c>
      <c r="R34" t="str">
        <f t="shared" si="2"/>
        <v>[0.229032258064516]</v>
      </c>
      <c r="S34" t="str">
        <f t="shared" si="3"/>
        <v>[0.229032258064516],</v>
      </c>
      <c r="T34" t="s">
        <v>69</v>
      </c>
      <c r="AC34">
        <v>196</v>
      </c>
      <c r="AE34">
        <v>435</v>
      </c>
      <c r="AF34">
        <f t="shared" si="6"/>
        <v>0.31061806656101426</v>
      </c>
      <c r="AG34" t="str">
        <f t="shared" si="7"/>
        <v>,0.310618066561014</v>
      </c>
      <c r="AH34" t="s">
        <v>71</v>
      </c>
    </row>
    <row r="35" spans="1:34" x14ac:dyDescent="0.3">
      <c r="M35">
        <v>80</v>
      </c>
      <c r="O35">
        <v>373</v>
      </c>
      <c r="P35">
        <f t="shared" si="0"/>
        <v>0.17660044150110377</v>
      </c>
      <c r="Q35" t="str">
        <f t="shared" si="1"/>
        <v>[0.176600441501104</v>
      </c>
      <c r="R35" t="str">
        <f t="shared" si="2"/>
        <v>[0.176600441501104]</v>
      </c>
      <c r="S35" t="str">
        <f t="shared" si="3"/>
        <v>[0.176600441501104],</v>
      </c>
      <c r="T35" t="s">
        <v>69</v>
      </c>
      <c r="AC35">
        <v>127</v>
      </c>
      <c r="AE35">
        <v>289</v>
      </c>
      <c r="AF35">
        <f t="shared" si="6"/>
        <v>0.30528846153846156</v>
      </c>
      <c r="AG35" t="str">
        <f t="shared" si="7"/>
        <v>,0.305288461538462</v>
      </c>
      <c r="AH35" t="s">
        <v>71</v>
      </c>
    </row>
    <row r="36" spans="1:34" x14ac:dyDescent="0.3">
      <c r="A36" s="21" t="s">
        <v>58</v>
      </c>
      <c r="M36">
        <v>57</v>
      </c>
      <c r="O36">
        <v>384</v>
      </c>
      <c r="P36">
        <f t="shared" si="0"/>
        <v>0.12925170068027211</v>
      </c>
      <c r="Q36" t="str">
        <f t="shared" si="1"/>
        <v>[0.129251700680272</v>
      </c>
      <c r="R36" t="str">
        <f t="shared" si="2"/>
        <v>[0.129251700680272]</v>
      </c>
      <c r="S36" t="str">
        <f>R36&amp;","</f>
        <v>[0.129251700680272],</v>
      </c>
      <c r="T36" t="s">
        <v>72</v>
      </c>
    </row>
    <row r="37" spans="1:34" x14ac:dyDescent="0.3">
      <c r="B37" s="24" t="s">
        <v>50</v>
      </c>
      <c r="C37" s="24" t="s">
        <v>51</v>
      </c>
      <c r="D37" s="24" t="s">
        <v>52</v>
      </c>
      <c r="G37" t="s">
        <v>50</v>
      </c>
      <c r="H37" t="s">
        <v>51</v>
      </c>
      <c r="I37" t="s">
        <v>52</v>
      </c>
    </row>
    <row r="38" spans="1:34" x14ac:dyDescent="0.3">
      <c r="A38" s="21" t="s">
        <v>46</v>
      </c>
      <c r="B38" s="5">
        <v>20139</v>
      </c>
      <c r="C38" s="18">
        <v>21769</v>
      </c>
      <c r="D38" s="18">
        <v>46068</v>
      </c>
      <c r="E38" s="5">
        <f>SUM(B38:D38)</f>
        <v>87976</v>
      </c>
      <c r="G38" s="5">
        <v>20139</v>
      </c>
      <c r="H38" s="18">
        <v>21769</v>
      </c>
      <c r="I38" s="18">
        <v>67467</v>
      </c>
      <c r="J38" s="5">
        <f>SUM(G38:I38)</f>
        <v>109375</v>
      </c>
    </row>
    <row r="39" spans="1:34" x14ac:dyDescent="0.3">
      <c r="A39" s="21" t="s">
        <v>44</v>
      </c>
      <c r="B39" s="5">
        <v>22497</v>
      </c>
      <c r="C39" s="18">
        <v>23448</v>
      </c>
      <c r="D39" s="18">
        <v>38426</v>
      </c>
      <c r="E39" s="5">
        <f>SUM(B39:D39)</f>
        <v>84371</v>
      </c>
      <c r="G39" s="5">
        <v>54320</v>
      </c>
      <c r="H39" s="18">
        <v>35876</v>
      </c>
      <c r="I39" s="18">
        <v>38426</v>
      </c>
      <c r="J39" s="5">
        <f>SUM(G39:I39)</f>
        <v>128622</v>
      </c>
    </row>
    <row r="40" spans="1:34" x14ac:dyDescent="0.3">
      <c r="B40" s="5">
        <f>SUM(B38:B39)</f>
        <v>42636</v>
      </c>
      <c r="C40" s="5">
        <f>SUM(C38:C39)</f>
        <v>45217</v>
      </c>
      <c r="D40" s="5">
        <f>SUM(D38:D39)</f>
        <v>84494</v>
      </c>
      <c r="E40" s="5">
        <f>SUM(E38:E39)</f>
        <v>172347</v>
      </c>
      <c r="G40" s="5">
        <f>SUM(G38:G39)</f>
        <v>74459</v>
      </c>
      <c r="H40" s="5">
        <f>SUM(H38:H39)</f>
        <v>57645</v>
      </c>
      <c r="I40" s="5">
        <f>SUM(I38:I39)</f>
        <v>105893</v>
      </c>
      <c r="J40" s="5">
        <f>SUM(J38:J39)</f>
        <v>237997</v>
      </c>
    </row>
    <row r="42" spans="1:34" x14ac:dyDescent="0.3">
      <c r="A42" s="21" t="s">
        <v>59</v>
      </c>
    </row>
    <row r="43" spans="1:34" x14ac:dyDescent="0.3">
      <c r="B43" s="24" t="s">
        <v>50</v>
      </c>
      <c r="C43" s="24" t="s">
        <v>51</v>
      </c>
      <c r="D43" s="24" t="s">
        <v>52</v>
      </c>
    </row>
    <row r="44" spans="1:34" x14ac:dyDescent="0.3">
      <c r="A44" s="21" t="s">
        <v>46</v>
      </c>
      <c r="B44" s="23">
        <f>(E38*B40)/E40</f>
        <v>21763.910807846962</v>
      </c>
      <c r="C44" s="23">
        <f>(E38*C40)/E40</f>
        <v>23081.404329637302</v>
      </c>
      <c r="D44" s="23">
        <f>(E38*D40)/E40</f>
        <v>43130.684862515736</v>
      </c>
      <c r="G44" s="5">
        <f>(J38*G40)/J40</f>
        <v>34218.72176960214</v>
      </c>
      <c r="H44" s="23">
        <f>(J38*H40)/J40</f>
        <v>26491.602310113154</v>
      </c>
      <c r="I44" s="23">
        <f>(J38*I40)/J40</f>
        <v>48664.67592028471</v>
      </c>
    </row>
    <row r="45" spans="1:34" x14ac:dyDescent="0.3">
      <c r="A45" s="21" t="s">
        <v>44</v>
      </c>
      <c r="B45" s="23">
        <f>(E39*B40)/E40</f>
        <v>20872.089192153038</v>
      </c>
      <c r="C45" s="23">
        <f>(E39*C40)/E40</f>
        <v>22135.595670362698</v>
      </c>
      <c r="D45" s="23">
        <f>(E39*D40)/E40</f>
        <v>41363.315137484264</v>
      </c>
      <c r="G45" s="23">
        <f>(J39*G40)/J40</f>
        <v>40240.27823039786</v>
      </c>
      <c r="H45" s="23">
        <f>(J39*H40)/J40</f>
        <v>31153.397689886846</v>
      </c>
      <c r="I45" s="23">
        <f>(J39*I40)/J40</f>
        <v>57228.32407971529</v>
      </c>
    </row>
    <row r="47" spans="1:34" x14ac:dyDescent="0.3">
      <c r="A47" s="21" t="s">
        <v>60</v>
      </c>
    </row>
    <row r="48" spans="1:34" x14ac:dyDescent="0.3">
      <c r="B48" s="24" t="s">
        <v>50</v>
      </c>
      <c r="C48" s="24" t="s">
        <v>51</v>
      </c>
      <c r="D48" s="24" t="s">
        <v>52</v>
      </c>
    </row>
    <row r="49" spans="1:10" x14ac:dyDescent="0.3">
      <c r="A49" s="21" t="s">
        <v>46</v>
      </c>
      <c r="B49">
        <f>(B38-B44)^2/B44</f>
        <v>121.31712709031571</v>
      </c>
      <c r="C49">
        <f t="shared" ref="C49:D49" si="10">(C38-C44)^2/C44</f>
        <v>74.623064517747295</v>
      </c>
      <c r="D49">
        <f t="shared" si="10"/>
        <v>200.0390266093946</v>
      </c>
      <c r="G49" s="23">
        <f>(G38-G44)^2/G44</f>
        <v>5793.2779150596925</v>
      </c>
      <c r="H49" s="23">
        <f t="shared" ref="H49:I49" si="11">(H38-H44)^2/H44</f>
        <v>841.88839611909589</v>
      </c>
      <c r="I49" s="23">
        <f t="shared" si="11"/>
        <v>7264.5586169676308</v>
      </c>
    </row>
    <row r="50" spans="1:10" x14ac:dyDescent="0.3">
      <c r="A50" s="21" t="s">
        <v>44</v>
      </c>
      <c r="B50">
        <f>(B39-B45)^2/B45</f>
        <v>126.50075941849234</v>
      </c>
      <c r="C50">
        <f t="shared" ref="C50:D50" si="12">(C39-C45)^2/C45</f>
        <v>77.811555202775068</v>
      </c>
      <c r="D50">
        <f t="shared" si="12"/>
        <v>208.58628444593637</v>
      </c>
      <c r="G50" s="23">
        <f>(G39-G45)^2/G45</f>
        <v>4926.3716312890019</v>
      </c>
      <c r="H50" s="23">
        <f t="shared" ref="H50:I50" si="13">(H39-H45)^2/H45</f>
        <v>715.9081908656849</v>
      </c>
      <c r="I50" s="23">
        <f t="shared" si="13"/>
        <v>6177.4898441233581</v>
      </c>
    </row>
    <row r="52" spans="1:10" x14ac:dyDescent="0.3">
      <c r="A52" s="21" t="s">
        <v>61</v>
      </c>
      <c r="B52">
        <f>SUM(B49:D50)</f>
        <v>808.87781728466132</v>
      </c>
      <c r="D52" s="21" t="s">
        <v>61</v>
      </c>
      <c r="E52">
        <v>808.87781729999995</v>
      </c>
      <c r="G52" s="21" t="s">
        <v>61</v>
      </c>
      <c r="H52" s="25">
        <f>SUM(G49:I50)</f>
        <v>25719.494594424461</v>
      </c>
      <c r="J52">
        <v>808.87781729999995</v>
      </c>
    </row>
    <row r="53" spans="1:10" x14ac:dyDescent="0.3">
      <c r="A53" s="21" t="s">
        <v>62</v>
      </c>
      <c r="B53">
        <f>(3-1)*(2-1)</f>
        <v>2</v>
      </c>
      <c r="D53" s="21" t="s">
        <v>64</v>
      </c>
      <c r="E53">
        <v>1</v>
      </c>
      <c r="G53" t="s">
        <v>62</v>
      </c>
      <c r="H53">
        <v>2</v>
      </c>
      <c r="J53">
        <v>1</v>
      </c>
    </row>
    <row r="54" spans="1:10" x14ac:dyDescent="0.3">
      <c r="A54" s="21" t="s">
        <v>63</v>
      </c>
      <c r="B54">
        <f>_xlfn.CHISQ.DIST.RT(B52,B53)</f>
        <v>2.261589138068193E-176</v>
      </c>
      <c r="D54" s="21" t="s">
        <v>65</v>
      </c>
      <c r="E54" s="5">
        <f>SUM(B38:D39)</f>
        <v>172347</v>
      </c>
      <c r="G54" t="s">
        <v>63</v>
      </c>
      <c r="H54">
        <f>_xlfn.CHISQ.DIST.RT(H52,H53)</f>
        <v>0</v>
      </c>
      <c r="J54" s="5">
        <f>SUM(G38:I39)</f>
        <v>237997</v>
      </c>
    </row>
    <row r="55" spans="1:10" x14ac:dyDescent="0.3">
      <c r="D55" s="21" t="s">
        <v>67</v>
      </c>
      <c r="E55">
        <f>SQRT((E52/E54)/E53)</f>
        <v>6.8507733347785787E-2</v>
      </c>
      <c r="J55">
        <f>SQRT((J52/J54)/J53)</f>
        <v>5.8298277262675426E-2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55ED-8B8E-4F99-A55C-AF4ABEE1B5A4}">
  <dimension ref="A1:AI24"/>
  <sheetViews>
    <sheetView topLeftCell="J1" workbookViewId="0">
      <selection activeCell="B23" sqref="B23:AI23"/>
    </sheetView>
  </sheetViews>
  <sheetFormatPr defaultRowHeight="14.4" x14ac:dyDescent="0.3"/>
  <sheetData>
    <row r="1" spans="1:35" x14ac:dyDescent="0.3">
      <c r="B1" t="s">
        <v>52</v>
      </c>
      <c r="M1" t="s">
        <v>55</v>
      </c>
    </row>
    <row r="2" spans="1:35" x14ac:dyDescent="0.3">
      <c r="A2" t="s">
        <v>73</v>
      </c>
      <c r="B2">
        <v>0.51</v>
      </c>
      <c r="C2">
        <v>0.59</v>
      </c>
      <c r="D2">
        <v>0.56999999999999995</v>
      </c>
      <c r="E2">
        <v>0.54</v>
      </c>
      <c r="F2">
        <v>0.52</v>
      </c>
      <c r="M2" t="s">
        <v>56</v>
      </c>
    </row>
    <row r="3" spans="1:35" x14ac:dyDescent="0.3">
      <c r="A3" t="s">
        <v>74</v>
      </c>
      <c r="B3">
        <v>0.49</v>
      </c>
      <c r="C3">
        <v>0.41</v>
      </c>
      <c r="D3">
        <v>0.43</v>
      </c>
      <c r="E3">
        <v>0.47</v>
      </c>
      <c r="F3">
        <v>0.48</v>
      </c>
      <c r="M3" t="s">
        <v>57</v>
      </c>
    </row>
    <row r="5" spans="1:35" x14ac:dyDescent="0.3">
      <c r="B5" t="s">
        <v>51</v>
      </c>
    </row>
    <row r="6" spans="1:35" x14ac:dyDescent="0.3">
      <c r="A6" t="s">
        <v>73</v>
      </c>
      <c r="B6">
        <v>0.6</v>
      </c>
      <c r="C6">
        <v>0.57999999999999996</v>
      </c>
      <c r="D6">
        <v>0.54</v>
      </c>
      <c r="E6">
        <v>0.46</v>
      </c>
      <c r="F6">
        <v>0.6</v>
      </c>
      <c r="G6">
        <v>0.44</v>
      </c>
      <c r="H6">
        <v>0.45</v>
      </c>
      <c r="I6">
        <v>0.63</v>
      </c>
      <c r="J6">
        <v>0.23</v>
      </c>
      <c r="K6">
        <v>0.51</v>
      </c>
    </row>
    <row r="7" spans="1:35" x14ac:dyDescent="0.3">
      <c r="A7" t="s">
        <v>74</v>
      </c>
      <c r="B7">
        <v>0.4</v>
      </c>
      <c r="C7">
        <v>0.42</v>
      </c>
      <c r="D7">
        <v>0.46</v>
      </c>
      <c r="E7">
        <v>0.54</v>
      </c>
      <c r="F7">
        <v>0.4</v>
      </c>
      <c r="G7">
        <v>0.56999999999999995</v>
      </c>
      <c r="H7">
        <v>0.55000000000000004</v>
      </c>
      <c r="I7">
        <v>0.37</v>
      </c>
      <c r="J7">
        <v>0.77</v>
      </c>
      <c r="K7">
        <v>0.49</v>
      </c>
    </row>
    <row r="9" spans="1:35" x14ac:dyDescent="0.3">
      <c r="B9" t="s">
        <v>50</v>
      </c>
    </row>
    <row r="10" spans="1:35" x14ac:dyDescent="0.3">
      <c r="A10" t="s">
        <v>73</v>
      </c>
      <c r="B10">
        <v>0.48</v>
      </c>
      <c r="C10">
        <v>0.45</v>
      </c>
      <c r="D10">
        <v>0.49</v>
      </c>
      <c r="E10">
        <v>0.37</v>
      </c>
      <c r="F10">
        <v>0.39</v>
      </c>
    </row>
    <row r="11" spans="1:35" x14ac:dyDescent="0.3">
      <c r="A11" t="s">
        <v>74</v>
      </c>
      <c r="B11">
        <v>0.52</v>
      </c>
      <c r="C11">
        <v>0.55000000000000004</v>
      </c>
      <c r="D11">
        <v>0.51</v>
      </c>
      <c r="E11">
        <v>0.63</v>
      </c>
      <c r="F11">
        <v>0.61</v>
      </c>
    </row>
    <row r="14" spans="1:35" x14ac:dyDescent="0.3">
      <c r="B14" t="s">
        <v>47</v>
      </c>
    </row>
    <row r="15" spans="1:35" x14ac:dyDescent="0.3">
      <c r="A15" t="s">
        <v>73</v>
      </c>
      <c r="B15">
        <v>0.53</v>
      </c>
      <c r="C15">
        <v>0.32</v>
      </c>
      <c r="D15">
        <v>0.51</v>
      </c>
      <c r="E15">
        <v>0.69</v>
      </c>
      <c r="F15">
        <v>0.8</v>
      </c>
      <c r="G15">
        <v>0.66</v>
      </c>
      <c r="H15">
        <v>0.59</v>
      </c>
      <c r="I15">
        <v>0.64</v>
      </c>
      <c r="J15">
        <v>0.5</v>
      </c>
      <c r="K15">
        <v>0.62</v>
      </c>
      <c r="L15">
        <v>0.38</v>
      </c>
      <c r="M15">
        <v>0.44</v>
      </c>
      <c r="N15">
        <v>0.42</v>
      </c>
      <c r="O15">
        <v>0.63</v>
      </c>
      <c r="P15">
        <v>0.63</v>
      </c>
      <c r="Q15">
        <v>0.72</v>
      </c>
      <c r="R15">
        <v>0.56000000000000005</v>
      </c>
      <c r="S15">
        <v>0.5</v>
      </c>
      <c r="T15">
        <v>0.55000000000000004</v>
      </c>
      <c r="U15">
        <v>0.57999999999999996</v>
      </c>
      <c r="V15">
        <v>0.5</v>
      </c>
      <c r="W15">
        <v>0.57999999999999996</v>
      </c>
      <c r="X15">
        <v>0.69</v>
      </c>
      <c r="Y15">
        <v>0.33</v>
      </c>
      <c r="Z15">
        <v>0.62</v>
      </c>
      <c r="AA15">
        <v>0.56999999999999995</v>
      </c>
      <c r="AB15">
        <v>0.55000000000000004</v>
      </c>
      <c r="AC15">
        <v>0.63</v>
      </c>
      <c r="AD15">
        <v>0.51</v>
      </c>
      <c r="AE15">
        <v>0.23</v>
      </c>
      <c r="AF15">
        <v>0.18</v>
      </c>
      <c r="AG15">
        <v>0.13</v>
      </c>
      <c r="AH15">
        <v>0.67</v>
      </c>
      <c r="AI15">
        <v>0.69</v>
      </c>
    </row>
    <row r="16" spans="1:35" x14ac:dyDescent="0.3">
      <c r="A16" t="s">
        <v>74</v>
      </c>
      <c r="B16">
        <v>0.47</v>
      </c>
      <c r="C16">
        <v>0.68</v>
      </c>
      <c r="D16">
        <v>0.49</v>
      </c>
      <c r="E16">
        <v>0.31</v>
      </c>
      <c r="F16">
        <v>0.2</v>
      </c>
      <c r="G16">
        <v>0.34</v>
      </c>
      <c r="H16">
        <v>0.41</v>
      </c>
      <c r="I16">
        <v>0.36</v>
      </c>
      <c r="J16">
        <v>0.5</v>
      </c>
      <c r="K16">
        <v>0.38</v>
      </c>
      <c r="L16">
        <v>0.62</v>
      </c>
      <c r="M16">
        <v>0.56000000000000005</v>
      </c>
      <c r="N16">
        <v>0.57999999999999996</v>
      </c>
      <c r="O16">
        <v>0.37</v>
      </c>
      <c r="P16">
        <v>0.37</v>
      </c>
      <c r="Q16">
        <v>0.28000000000000003</v>
      </c>
      <c r="R16">
        <v>0.44</v>
      </c>
      <c r="S16">
        <v>0.5</v>
      </c>
      <c r="T16">
        <v>0.45</v>
      </c>
      <c r="U16">
        <v>0.42</v>
      </c>
      <c r="V16">
        <v>0.5</v>
      </c>
      <c r="W16">
        <v>0.42</v>
      </c>
      <c r="X16">
        <v>0.31</v>
      </c>
      <c r="Y16">
        <v>0.67</v>
      </c>
      <c r="Z16">
        <v>0.38</v>
      </c>
      <c r="AA16">
        <v>0.43</v>
      </c>
      <c r="AB16">
        <v>0.45</v>
      </c>
      <c r="AC16">
        <v>0.37</v>
      </c>
      <c r="AD16">
        <v>0.49</v>
      </c>
      <c r="AE16">
        <v>0.77</v>
      </c>
      <c r="AF16">
        <v>0.82</v>
      </c>
      <c r="AG16">
        <v>0.87</v>
      </c>
      <c r="AH16">
        <f>1-AH15</f>
        <v>0.32999999999999996</v>
      </c>
      <c r="AI16">
        <f>1-AI15</f>
        <v>0.31000000000000005</v>
      </c>
    </row>
    <row r="18" spans="1:35" x14ac:dyDescent="0.3">
      <c r="B18" t="s">
        <v>53</v>
      </c>
    </row>
    <row r="19" spans="1:35" x14ac:dyDescent="0.3">
      <c r="A19" t="s">
        <v>73</v>
      </c>
      <c r="B19">
        <v>0.49</v>
      </c>
      <c r="C19">
        <v>0.53</v>
      </c>
      <c r="D19">
        <v>0.65</v>
      </c>
      <c r="E19">
        <v>0.52</v>
      </c>
      <c r="F19">
        <v>0.54</v>
      </c>
      <c r="G19">
        <v>0.57999999999999996</v>
      </c>
      <c r="H19">
        <v>0.37</v>
      </c>
      <c r="I19">
        <v>0.3</v>
      </c>
      <c r="J19">
        <v>0.62</v>
      </c>
      <c r="K19">
        <v>0.67</v>
      </c>
      <c r="L19">
        <v>0.67</v>
      </c>
      <c r="M19">
        <v>0.62</v>
      </c>
      <c r="N19">
        <v>0.76</v>
      </c>
      <c r="O19">
        <v>0.36</v>
      </c>
      <c r="P19">
        <v>0.65</v>
      </c>
      <c r="Q19">
        <v>0.51</v>
      </c>
      <c r="R19">
        <v>0.62</v>
      </c>
      <c r="S19">
        <v>0.19</v>
      </c>
      <c r="T19">
        <v>0.11</v>
      </c>
    </row>
    <row r="20" spans="1:35" x14ac:dyDescent="0.3">
      <c r="A20" t="s">
        <v>74</v>
      </c>
      <c r="B20">
        <v>0.51</v>
      </c>
      <c r="C20">
        <v>0.47</v>
      </c>
      <c r="D20">
        <v>0.35</v>
      </c>
      <c r="E20">
        <v>0.48</v>
      </c>
      <c r="F20">
        <v>0.46</v>
      </c>
      <c r="G20">
        <v>0.42</v>
      </c>
      <c r="H20">
        <v>0.63</v>
      </c>
      <c r="I20">
        <v>0.7</v>
      </c>
      <c r="J20">
        <v>0.38</v>
      </c>
      <c r="K20">
        <v>0.33</v>
      </c>
      <c r="L20">
        <v>0.33</v>
      </c>
      <c r="M20">
        <v>0.38</v>
      </c>
      <c r="N20">
        <v>0.24</v>
      </c>
      <c r="O20">
        <v>0.64</v>
      </c>
      <c r="P20">
        <v>0.35</v>
      </c>
      <c r="Q20">
        <v>0.49</v>
      </c>
      <c r="R20">
        <v>0.38</v>
      </c>
      <c r="S20">
        <v>0.81</v>
      </c>
      <c r="T20">
        <v>0.89</v>
      </c>
    </row>
    <row r="22" spans="1:35" x14ac:dyDescent="0.3">
      <c r="B22" t="s">
        <v>75</v>
      </c>
    </row>
    <row r="23" spans="1:35" x14ac:dyDescent="0.3">
      <c r="A23" t="s">
        <v>73</v>
      </c>
      <c r="B23">
        <v>0.6</v>
      </c>
      <c r="C23">
        <v>0.76</v>
      </c>
      <c r="D23">
        <v>0.6</v>
      </c>
      <c r="E23">
        <v>0.51</v>
      </c>
      <c r="F23">
        <v>0.54</v>
      </c>
      <c r="G23">
        <v>0.5</v>
      </c>
      <c r="H23">
        <v>0.42</v>
      </c>
      <c r="I23">
        <v>0.5</v>
      </c>
      <c r="J23">
        <v>0.6</v>
      </c>
      <c r="K23">
        <v>0.63</v>
      </c>
      <c r="L23">
        <v>0.53</v>
      </c>
      <c r="M23">
        <v>0.49</v>
      </c>
      <c r="N23">
        <v>0.5</v>
      </c>
      <c r="O23">
        <v>0.49</v>
      </c>
      <c r="P23">
        <v>0.62</v>
      </c>
      <c r="Q23">
        <v>0.59</v>
      </c>
      <c r="R23">
        <v>0.59</v>
      </c>
      <c r="S23">
        <v>0.46</v>
      </c>
      <c r="T23">
        <v>0.46</v>
      </c>
      <c r="U23">
        <v>0.59</v>
      </c>
      <c r="V23">
        <v>0.51</v>
      </c>
      <c r="W23">
        <v>0.54</v>
      </c>
      <c r="X23">
        <v>0.5</v>
      </c>
      <c r="Y23">
        <v>0.43</v>
      </c>
      <c r="Z23">
        <v>0.53</v>
      </c>
      <c r="AA23">
        <v>0.31</v>
      </c>
      <c r="AB23">
        <v>0.66</v>
      </c>
      <c r="AC23">
        <v>0.55000000000000004</v>
      </c>
      <c r="AD23">
        <v>0.47</v>
      </c>
      <c r="AE23">
        <v>0.54</v>
      </c>
      <c r="AF23">
        <v>0.16</v>
      </c>
      <c r="AG23">
        <v>0.17</v>
      </c>
      <c r="AH23">
        <v>0.31</v>
      </c>
      <c r="AI23">
        <v>0.31</v>
      </c>
    </row>
    <row r="24" spans="1:35" x14ac:dyDescent="0.3">
      <c r="A24" t="s">
        <v>74</v>
      </c>
      <c r="B24">
        <v>0.4</v>
      </c>
      <c r="C24">
        <v>0.24</v>
      </c>
      <c r="D24">
        <v>0.4</v>
      </c>
      <c r="E24">
        <v>0.49</v>
      </c>
      <c r="F24">
        <v>0.46</v>
      </c>
      <c r="G24">
        <v>0.5</v>
      </c>
      <c r="H24">
        <v>0.57999999999999996</v>
      </c>
      <c r="I24">
        <v>0.5</v>
      </c>
      <c r="J24">
        <v>0.4</v>
      </c>
      <c r="K24">
        <v>0.37</v>
      </c>
      <c r="L24">
        <v>0.47</v>
      </c>
      <c r="M24">
        <v>0.51</v>
      </c>
      <c r="N24">
        <v>0.5</v>
      </c>
      <c r="O24">
        <v>0.5</v>
      </c>
      <c r="P24">
        <v>0.38</v>
      </c>
      <c r="Q24">
        <v>0.41</v>
      </c>
      <c r="R24">
        <v>0.41</v>
      </c>
      <c r="S24">
        <v>0.54</v>
      </c>
      <c r="T24">
        <v>0.54</v>
      </c>
      <c r="U24">
        <v>0.41</v>
      </c>
      <c r="V24">
        <v>0.49</v>
      </c>
      <c r="W24">
        <v>0.46</v>
      </c>
      <c r="X24">
        <v>0.5</v>
      </c>
      <c r="Y24">
        <v>0.56999999999999995</v>
      </c>
      <c r="Z24">
        <v>0.47</v>
      </c>
      <c r="AA24">
        <v>0.69</v>
      </c>
      <c r="AB24">
        <v>0.34</v>
      </c>
      <c r="AC24">
        <v>0.45</v>
      </c>
      <c r="AD24">
        <v>0.53</v>
      </c>
      <c r="AE24">
        <v>0.46</v>
      </c>
      <c r="AF24">
        <v>0.84</v>
      </c>
      <c r="AG24">
        <v>0.83</v>
      </c>
      <c r="AH24">
        <v>0.69</v>
      </c>
      <c r="AI24">
        <v>0.69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BFB1-2F52-485E-B008-8EE88F121A7D}">
  <dimension ref="A1:AJ11"/>
  <sheetViews>
    <sheetView topLeftCell="I1" workbookViewId="0">
      <selection activeCell="B3" sqref="B3:AJ3"/>
    </sheetView>
  </sheetViews>
  <sheetFormatPr defaultRowHeight="14.4" x14ac:dyDescent="0.3"/>
  <sheetData>
    <row r="1" spans="1:36" x14ac:dyDescent="0.3">
      <c r="B1" t="s">
        <v>47</v>
      </c>
    </row>
    <row r="2" spans="1:36" x14ac:dyDescent="0.3">
      <c r="A2" t="s">
        <v>73</v>
      </c>
      <c r="B2">
        <v>0.53</v>
      </c>
      <c r="C2">
        <v>0.32</v>
      </c>
      <c r="D2">
        <v>0.51</v>
      </c>
      <c r="E2">
        <f>1-E3</f>
        <v>0.69</v>
      </c>
      <c r="F2">
        <v>0.8</v>
      </c>
      <c r="G2">
        <v>0.66</v>
      </c>
      <c r="H2">
        <v>0.59</v>
      </c>
      <c r="I2">
        <v>0.64</v>
      </c>
      <c r="J2">
        <v>0.5</v>
      </c>
      <c r="K2">
        <v>0.62</v>
      </c>
      <c r="L2">
        <v>0.69</v>
      </c>
      <c r="M2">
        <v>0.67</v>
      </c>
      <c r="N2">
        <v>0.52</v>
      </c>
      <c r="O2">
        <v>0.38</v>
      </c>
      <c r="P2">
        <v>0.44</v>
      </c>
      <c r="Q2">
        <v>0.42</v>
      </c>
      <c r="R2">
        <v>0.63</v>
      </c>
      <c r="S2">
        <v>0.63</v>
      </c>
      <c r="T2">
        <v>0.72</v>
      </c>
      <c r="U2">
        <v>0.56000000000000005</v>
      </c>
      <c r="V2">
        <v>0.5</v>
      </c>
      <c r="W2">
        <v>0.55000000000000004</v>
      </c>
      <c r="X2">
        <v>0.57999999999999996</v>
      </c>
      <c r="Y2">
        <v>0.51</v>
      </c>
      <c r="Z2">
        <v>0.57999999999999996</v>
      </c>
      <c r="AA2">
        <v>0.69</v>
      </c>
      <c r="AB2">
        <v>0.33</v>
      </c>
      <c r="AC2">
        <v>0.62</v>
      </c>
      <c r="AD2">
        <v>0.56999999999999995</v>
      </c>
      <c r="AE2">
        <v>0.55000000000000004</v>
      </c>
      <c r="AF2">
        <v>0.63</v>
      </c>
      <c r="AG2">
        <v>0.51</v>
      </c>
      <c r="AH2">
        <v>0.23</v>
      </c>
      <c r="AI2">
        <v>0.18</v>
      </c>
      <c r="AJ2">
        <v>0.13</v>
      </c>
    </row>
    <row r="3" spans="1:36" x14ac:dyDescent="0.3">
      <c r="A3" t="s">
        <v>74</v>
      </c>
      <c r="B3">
        <v>0.47</v>
      </c>
      <c r="C3">
        <v>0.68</v>
      </c>
      <c r="D3">
        <v>0.49</v>
      </c>
      <c r="E3">
        <v>0.31</v>
      </c>
      <c r="F3">
        <v>0.2</v>
      </c>
      <c r="G3">
        <v>0.34</v>
      </c>
      <c r="H3">
        <f>1-H2</f>
        <v>0.41000000000000003</v>
      </c>
      <c r="I3">
        <v>0.36</v>
      </c>
      <c r="J3">
        <v>0.5</v>
      </c>
      <c r="K3">
        <v>0.38</v>
      </c>
      <c r="L3">
        <v>0.31</v>
      </c>
      <c r="M3">
        <v>0.36</v>
      </c>
      <c r="N3">
        <v>0.48</v>
      </c>
      <c r="O3">
        <v>0.62</v>
      </c>
      <c r="P3">
        <v>0.56000000000000005</v>
      </c>
      <c r="Q3">
        <v>0.57999999999999996</v>
      </c>
      <c r="R3">
        <v>0.37</v>
      </c>
      <c r="S3">
        <v>0.37</v>
      </c>
      <c r="T3">
        <v>0.28000000000000003</v>
      </c>
      <c r="U3">
        <v>0.44</v>
      </c>
      <c r="V3">
        <v>0.5</v>
      </c>
      <c r="W3">
        <v>0.45</v>
      </c>
      <c r="X3">
        <v>0.42</v>
      </c>
      <c r="Y3">
        <v>0.49</v>
      </c>
      <c r="Z3">
        <v>0.42</v>
      </c>
      <c r="AA3">
        <v>0.31</v>
      </c>
      <c r="AB3">
        <v>0.66</v>
      </c>
      <c r="AC3">
        <v>0.38</v>
      </c>
      <c r="AD3">
        <v>0.43</v>
      </c>
      <c r="AE3">
        <v>0.45</v>
      </c>
      <c r="AF3">
        <v>0.37</v>
      </c>
      <c r="AG3">
        <v>0.49</v>
      </c>
      <c r="AH3">
        <v>0.77</v>
      </c>
      <c r="AI3">
        <v>0.82</v>
      </c>
      <c r="AJ3">
        <v>0.87</v>
      </c>
    </row>
    <row r="5" spans="1:36" x14ac:dyDescent="0.3">
      <c r="B5" t="s">
        <v>53</v>
      </c>
    </row>
    <row r="6" spans="1:36" x14ac:dyDescent="0.3">
      <c r="A6" t="s">
        <v>73</v>
      </c>
      <c r="B6">
        <v>0.49</v>
      </c>
      <c r="C6">
        <v>0.53</v>
      </c>
      <c r="D6">
        <v>0.65</v>
      </c>
      <c r="E6">
        <v>0.48</v>
      </c>
      <c r="F6">
        <v>0.54</v>
      </c>
      <c r="G6">
        <v>0.57999999999999996</v>
      </c>
      <c r="H6">
        <v>0.37</v>
      </c>
      <c r="I6">
        <v>0.3</v>
      </c>
      <c r="J6">
        <v>0.62</v>
      </c>
      <c r="K6">
        <v>0.67</v>
      </c>
      <c r="L6">
        <v>0.67</v>
      </c>
      <c r="M6">
        <v>0.62</v>
      </c>
      <c r="N6">
        <v>0.76</v>
      </c>
      <c r="O6">
        <v>0.36</v>
      </c>
      <c r="P6">
        <v>0.65</v>
      </c>
      <c r="Q6">
        <v>0.51</v>
      </c>
      <c r="R6">
        <v>0.62</v>
      </c>
      <c r="S6">
        <v>0.19</v>
      </c>
      <c r="T6">
        <v>0.11</v>
      </c>
    </row>
    <row r="7" spans="1:36" x14ac:dyDescent="0.3">
      <c r="A7" t="s">
        <v>74</v>
      </c>
      <c r="B7">
        <v>0.51</v>
      </c>
      <c r="C7">
        <v>0.47</v>
      </c>
      <c r="D7">
        <v>0.35</v>
      </c>
      <c r="E7">
        <v>0.52</v>
      </c>
      <c r="F7">
        <v>0.46</v>
      </c>
      <c r="G7">
        <v>0.42</v>
      </c>
      <c r="H7">
        <v>0.63</v>
      </c>
      <c r="I7">
        <v>0.7</v>
      </c>
      <c r="J7">
        <v>0.38</v>
      </c>
      <c r="K7">
        <v>0.33</v>
      </c>
      <c r="L7">
        <v>0.33</v>
      </c>
      <c r="M7">
        <v>0.38</v>
      </c>
      <c r="N7">
        <v>0.24</v>
      </c>
      <c r="O7">
        <v>0.64</v>
      </c>
      <c r="P7">
        <v>0.35</v>
      </c>
      <c r="Q7">
        <v>0.49</v>
      </c>
      <c r="R7">
        <v>0.38</v>
      </c>
      <c r="S7">
        <v>0.81</v>
      </c>
      <c r="T7">
        <v>0.89</v>
      </c>
    </row>
    <row r="9" spans="1:36" x14ac:dyDescent="0.3">
      <c r="B9" t="s">
        <v>76</v>
      </c>
    </row>
    <row r="10" spans="1:36" x14ac:dyDescent="0.3">
      <c r="A10" t="s">
        <v>73</v>
      </c>
      <c r="B10">
        <v>0.6</v>
      </c>
      <c r="C10">
        <v>0.76</v>
      </c>
      <c r="D10">
        <v>0.6</v>
      </c>
      <c r="E10">
        <v>0.55000000000000004</v>
      </c>
      <c r="F10">
        <v>0.51</v>
      </c>
      <c r="G10">
        <v>0.54</v>
      </c>
      <c r="H10">
        <v>0.5</v>
      </c>
      <c r="I10">
        <v>0.42</v>
      </c>
      <c r="J10">
        <v>0.5</v>
      </c>
      <c r="K10">
        <v>0.6</v>
      </c>
      <c r="L10">
        <v>0.63</v>
      </c>
      <c r="M10">
        <v>0.53</v>
      </c>
      <c r="N10">
        <v>0.49</v>
      </c>
      <c r="O10">
        <v>0.5</v>
      </c>
      <c r="P10">
        <v>0.49</v>
      </c>
      <c r="Q10">
        <v>0.62</v>
      </c>
      <c r="R10">
        <v>0.59</v>
      </c>
      <c r="S10">
        <v>0.59</v>
      </c>
      <c r="T10">
        <v>0.46</v>
      </c>
      <c r="U10">
        <v>0.59</v>
      </c>
      <c r="V10">
        <v>0.51</v>
      </c>
      <c r="W10">
        <v>0.54</v>
      </c>
      <c r="X10">
        <v>0.5</v>
      </c>
      <c r="Y10">
        <v>0.43</v>
      </c>
      <c r="Z10">
        <v>0.53</v>
      </c>
      <c r="AA10">
        <v>0.31</v>
      </c>
      <c r="AB10">
        <v>0.66</v>
      </c>
      <c r="AC10">
        <v>0.55000000000000004</v>
      </c>
      <c r="AD10">
        <v>0.47</v>
      </c>
      <c r="AE10">
        <v>0.54</v>
      </c>
      <c r="AF10">
        <v>0.16</v>
      </c>
      <c r="AG10">
        <v>0.17</v>
      </c>
      <c r="AH10">
        <v>0.31</v>
      </c>
      <c r="AI10">
        <v>0.31</v>
      </c>
    </row>
    <row r="11" spans="1:36" x14ac:dyDescent="0.3">
      <c r="A11" t="s">
        <v>74</v>
      </c>
      <c r="B11">
        <v>0.4</v>
      </c>
      <c r="C11">
        <v>0.24</v>
      </c>
      <c r="D11">
        <v>0.4</v>
      </c>
      <c r="E11">
        <v>0.45</v>
      </c>
      <c r="F11">
        <v>0.49</v>
      </c>
      <c r="G11">
        <v>0.46</v>
      </c>
      <c r="H11">
        <v>0.5</v>
      </c>
      <c r="I11">
        <v>0.57999999999999996</v>
      </c>
      <c r="J11">
        <v>0.5</v>
      </c>
      <c r="K11">
        <v>0.4</v>
      </c>
      <c r="L11">
        <v>0.37</v>
      </c>
      <c r="M11">
        <v>0.47</v>
      </c>
      <c r="N11">
        <v>0.51</v>
      </c>
      <c r="O11">
        <v>0.5</v>
      </c>
      <c r="P11">
        <v>0.51</v>
      </c>
      <c r="Q11">
        <v>0.38</v>
      </c>
      <c r="R11">
        <v>0.41</v>
      </c>
      <c r="S11">
        <v>0.41</v>
      </c>
      <c r="T11">
        <v>0.54</v>
      </c>
      <c r="U11">
        <v>0.41</v>
      </c>
      <c r="V11">
        <v>0.49</v>
      </c>
      <c r="W11">
        <v>0.46</v>
      </c>
      <c r="X11">
        <v>0.5</v>
      </c>
      <c r="Y11">
        <v>0.56999999999999995</v>
      </c>
      <c r="Z11">
        <v>0.47</v>
      </c>
      <c r="AA11">
        <v>0.69</v>
      </c>
      <c r="AB11">
        <v>0.33</v>
      </c>
      <c r="AC11">
        <v>0.45</v>
      </c>
      <c r="AD11">
        <v>0.53</v>
      </c>
      <c r="AE11">
        <v>0.46</v>
      </c>
      <c r="AF11">
        <v>0.84</v>
      </c>
      <c r="AG11">
        <v>0.83</v>
      </c>
      <c r="AH11">
        <v>0.69</v>
      </c>
      <c r="AI11">
        <v>0.69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4420-77AA-4CF4-9BD3-CF3D5824370C}">
  <dimension ref="A1:AI19"/>
  <sheetViews>
    <sheetView workbookViewId="0">
      <selection activeCell="S5" sqref="A5:S5"/>
    </sheetView>
  </sheetViews>
  <sheetFormatPr defaultRowHeight="14.4" x14ac:dyDescent="0.3"/>
  <sheetData>
    <row r="1" spans="1:35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</row>
    <row r="2" spans="1:35" x14ac:dyDescent="0.3">
      <c r="A2" t="str">
        <f>A1&amp;","</f>
        <v>1,</v>
      </c>
      <c r="B2" t="str">
        <f t="shared" ref="B2:AI2" si="0">B1&amp;","</f>
        <v>1,</v>
      </c>
      <c r="C2" t="str">
        <f t="shared" si="0"/>
        <v>1,</v>
      </c>
      <c r="D2" t="str">
        <f t="shared" si="0"/>
        <v>1,</v>
      </c>
      <c r="E2" t="str">
        <f t="shared" si="0"/>
        <v>1,</v>
      </c>
      <c r="F2" t="str">
        <f t="shared" si="0"/>
        <v>1,</v>
      </c>
      <c r="G2" t="str">
        <f t="shared" si="0"/>
        <v>1,</v>
      </c>
      <c r="H2" t="str">
        <f t="shared" si="0"/>
        <v>1,</v>
      </c>
      <c r="I2" t="str">
        <f t="shared" si="0"/>
        <v>1,</v>
      </c>
      <c r="J2" t="str">
        <f t="shared" si="0"/>
        <v>1,</v>
      </c>
      <c r="K2" t="str">
        <f t="shared" si="0"/>
        <v>1,</v>
      </c>
      <c r="L2" t="str">
        <f t="shared" si="0"/>
        <v>1,</v>
      </c>
      <c r="M2" t="str">
        <f t="shared" si="0"/>
        <v>1,</v>
      </c>
      <c r="N2" t="str">
        <f t="shared" si="0"/>
        <v>1,</v>
      </c>
      <c r="O2" t="str">
        <f t="shared" si="0"/>
        <v>1,</v>
      </c>
      <c r="P2" t="str">
        <f t="shared" si="0"/>
        <v>1,</v>
      </c>
      <c r="Q2" t="str">
        <f t="shared" si="0"/>
        <v>1,</v>
      </c>
      <c r="R2" t="str">
        <f t="shared" si="0"/>
        <v>1,</v>
      </c>
      <c r="S2" t="str">
        <f t="shared" si="0"/>
        <v>1,</v>
      </c>
      <c r="T2" t="str">
        <f t="shared" si="0"/>
        <v>1,</v>
      </c>
      <c r="U2" t="str">
        <f t="shared" si="0"/>
        <v>1,</v>
      </c>
      <c r="V2" t="str">
        <f t="shared" si="0"/>
        <v>1,</v>
      </c>
      <c r="W2" t="str">
        <f t="shared" si="0"/>
        <v>1,</v>
      </c>
      <c r="X2" t="str">
        <f t="shared" si="0"/>
        <v>1,</v>
      </c>
      <c r="Y2" t="str">
        <f t="shared" si="0"/>
        <v>1,</v>
      </c>
      <c r="Z2" t="str">
        <f t="shared" si="0"/>
        <v>1,</v>
      </c>
      <c r="AA2" t="str">
        <f t="shared" si="0"/>
        <v>1,</v>
      </c>
      <c r="AB2" t="str">
        <f t="shared" si="0"/>
        <v>1,</v>
      </c>
      <c r="AC2" t="str">
        <f t="shared" si="0"/>
        <v>1,</v>
      </c>
      <c r="AD2" t="str">
        <f t="shared" si="0"/>
        <v>1,</v>
      </c>
      <c r="AE2" t="str">
        <f t="shared" si="0"/>
        <v>1,</v>
      </c>
      <c r="AF2" t="str">
        <f t="shared" si="0"/>
        <v>1,</v>
      </c>
      <c r="AG2" t="str">
        <f t="shared" si="0"/>
        <v>1,</v>
      </c>
      <c r="AH2" t="str">
        <f t="shared" si="0"/>
        <v>1,</v>
      </c>
      <c r="AI2" t="str">
        <f t="shared" si="0"/>
        <v>1,</v>
      </c>
    </row>
    <row r="4" spans="1:3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35" x14ac:dyDescent="0.3">
      <c r="A5" t="str">
        <f>A4&amp;","</f>
        <v>0,</v>
      </c>
      <c r="B5" t="str">
        <f t="shared" ref="B5:S5" si="1">B4&amp;","</f>
        <v>0,</v>
      </c>
      <c r="C5" t="str">
        <f t="shared" si="1"/>
        <v>0,</v>
      </c>
      <c r="D5" t="str">
        <f t="shared" si="1"/>
        <v>0,</v>
      </c>
      <c r="E5" t="str">
        <f t="shared" si="1"/>
        <v>0,</v>
      </c>
      <c r="F5" t="str">
        <f t="shared" si="1"/>
        <v>0,</v>
      </c>
      <c r="G5" t="str">
        <f t="shared" si="1"/>
        <v>0,</v>
      </c>
      <c r="H5" t="str">
        <f t="shared" si="1"/>
        <v>0,</v>
      </c>
      <c r="I5" t="str">
        <f t="shared" si="1"/>
        <v>0,</v>
      </c>
      <c r="J5" t="str">
        <f t="shared" si="1"/>
        <v>0,</v>
      </c>
      <c r="K5" t="str">
        <f t="shared" si="1"/>
        <v>0,</v>
      </c>
      <c r="L5" t="str">
        <f t="shared" si="1"/>
        <v>0,</v>
      </c>
      <c r="M5" t="str">
        <f t="shared" si="1"/>
        <v>0,</v>
      </c>
      <c r="N5" t="str">
        <f t="shared" si="1"/>
        <v>0,</v>
      </c>
      <c r="O5" t="str">
        <f t="shared" si="1"/>
        <v>0,</v>
      </c>
      <c r="P5" t="str">
        <f t="shared" si="1"/>
        <v>0,</v>
      </c>
      <c r="Q5" t="str">
        <f t="shared" si="1"/>
        <v>0,</v>
      </c>
      <c r="R5" t="str">
        <f t="shared" si="1"/>
        <v>0,</v>
      </c>
      <c r="S5" t="str">
        <f t="shared" si="1"/>
        <v>0,</v>
      </c>
    </row>
    <row r="8" spans="1:3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5" x14ac:dyDescent="0.3">
      <c r="A9" t="str">
        <f>A8&amp;","</f>
        <v>0,</v>
      </c>
      <c r="B9" t="str">
        <f t="shared" ref="B9:AH9" si="2">B8&amp;","</f>
        <v>0,</v>
      </c>
      <c r="C9" t="str">
        <f t="shared" si="2"/>
        <v>0,</v>
      </c>
      <c r="D9" t="str">
        <f t="shared" si="2"/>
        <v>0,</v>
      </c>
      <c r="E9" t="str">
        <f t="shared" si="2"/>
        <v>0,</v>
      </c>
      <c r="F9" t="str">
        <f t="shared" si="2"/>
        <v>0,</v>
      </c>
      <c r="G9" t="str">
        <f t="shared" si="2"/>
        <v>0,</v>
      </c>
      <c r="H9" t="str">
        <f t="shared" si="2"/>
        <v>0,</v>
      </c>
      <c r="I9" t="str">
        <f t="shared" si="2"/>
        <v>0,</v>
      </c>
      <c r="J9" t="str">
        <f t="shared" si="2"/>
        <v>0,</v>
      </c>
      <c r="K9" t="str">
        <f t="shared" si="2"/>
        <v>0,</v>
      </c>
      <c r="L9" t="str">
        <f t="shared" si="2"/>
        <v>0,</v>
      </c>
      <c r="M9" t="str">
        <f t="shared" si="2"/>
        <v>0,</v>
      </c>
      <c r="N9" t="str">
        <f t="shared" si="2"/>
        <v>0,</v>
      </c>
      <c r="O9" t="str">
        <f t="shared" si="2"/>
        <v>0,</v>
      </c>
      <c r="P9" t="str">
        <f t="shared" si="2"/>
        <v>0,</v>
      </c>
      <c r="Q9" t="str">
        <f t="shared" si="2"/>
        <v>0,</v>
      </c>
      <c r="R9" t="str">
        <f t="shared" si="2"/>
        <v>0,</v>
      </c>
      <c r="S9" t="str">
        <f t="shared" si="2"/>
        <v>0,</v>
      </c>
      <c r="T9" t="str">
        <f t="shared" si="2"/>
        <v>0,</v>
      </c>
      <c r="U9" t="str">
        <f t="shared" si="2"/>
        <v>0,</v>
      </c>
      <c r="V9" t="str">
        <f t="shared" si="2"/>
        <v>0,</v>
      </c>
      <c r="W9" t="str">
        <f t="shared" si="2"/>
        <v>0,</v>
      </c>
      <c r="X9" t="str">
        <f t="shared" si="2"/>
        <v>0,</v>
      </c>
      <c r="Y9" t="str">
        <f t="shared" si="2"/>
        <v>0,</v>
      </c>
      <c r="Z9" t="str">
        <f t="shared" si="2"/>
        <v>0,</v>
      </c>
      <c r="AA9" t="str">
        <f t="shared" si="2"/>
        <v>0,</v>
      </c>
      <c r="AB9" t="str">
        <f t="shared" si="2"/>
        <v>0,</v>
      </c>
      <c r="AC9" t="str">
        <f t="shared" si="2"/>
        <v>0,</v>
      </c>
      <c r="AD9" t="str">
        <f t="shared" si="2"/>
        <v>0,</v>
      </c>
      <c r="AE9" t="str">
        <f t="shared" si="2"/>
        <v>0,</v>
      </c>
      <c r="AF9" t="str">
        <f t="shared" si="2"/>
        <v>0,</v>
      </c>
      <c r="AG9" t="str">
        <f t="shared" si="2"/>
        <v>0,</v>
      </c>
      <c r="AH9" t="str">
        <f t="shared" si="2"/>
        <v>0,</v>
      </c>
    </row>
    <row r="12" spans="1:35" x14ac:dyDescent="0.3">
      <c r="A12">
        <v>0.53</v>
      </c>
      <c r="B12">
        <v>0.32</v>
      </c>
      <c r="C12">
        <v>0.51</v>
      </c>
      <c r="D12">
        <v>0.69</v>
      </c>
      <c r="E12">
        <v>0.8</v>
      </c>
      <c r="F12">
        <v>0.66</v>
      </c>
      <c r="G12">
        <v>0.59</v>
      </c>
      <c r="H12">
        <v>0.64</v>
      </c>
      <c r="I12">
        <v>0.5</v>
      </c>
      <c r="J12">
        <v>0.62</v>
      </c>
      <c r="K12">
        <v>0.69</v>
      </c>
      <c r="L12">
        <v>0.67</v>
      </c>
      <c r="M12">
        <v>0.52</v>
      </c>
      <c r="N12">
        <v>0.38</v>
      </c>
      <c r="O12">
        <v>0.44</v>
      </c>
      <c r="P12">
        <v>0.42</v>
      </c>
      <c r="Q12">
        <v>0.63</v>
      </c>
      <c r="R12">
        <v>0.63</v>
      </c>
      <c r="S12">
        <v>0.72</v>
      </c>
      <c r="T12">
        <v>0.56000000000000005</v>
      </c>
      <c r="U12">
        <v>0.5</v>
      </c>
      <c r="V12">
        <v>0.55000000000000004</v>
      </c>
      <c r="W12">
        <v>0.57999999999999996</v>
      </c>
      <c r="X12">
        <v>0.51</v>
      </c>
      <c r="Y12">
        <v>0.57999999999999996</v>
      </c>
      <c r="Z12">
        <v>0.69</v>
      </c>
      <c r="AA12">
        <v>0.33</v>
      </c>
      <c r="AB12">
        <v>0.62</v>
      </c>
      <c r="AC12">
        <v>0.56999999999999995</v>
      </c>
      <c r="AD12">
        <v>0.55000000000000004</v>
      </c>
      <c r="AE12">
        <v>0.63</v>
      </c>
      <c r="AF12">
        <v>0.51</v>
      </c>
      <c r="AG12">
        <v>0.23</v>
      </c>
      <c r="AH12">
        <v>0.18</v>
      </c>
      <c r="AI12">
        <v>0.13</v>
      </c>
    </row>
    <row r="13" spans="1:35" x14ac:dyDescent="0.3">
      <c r="A13" t="str">
        <f>A12&amp;","</f>
        <v>0.53,</v>
      </c>
      <c r="B13" t="str">
        <f t="shared" ref="B13:AI13" si="3">B12&amp;","</f>
        <v>0.32,</v>
      </c>
      <c r="C13" t="str">
        <f t="shared" si="3"/>
        <v>0.51,</v>
      </c>
      <c r="D13" t="str">
        <f t="shared" si="3"/>
        <v>0.69,</v>
      </c>
      <c r="E13" t="str">
        <f t="shared" si="3"/>
        <v>0.8,</v>
      </c>
      <c r="F13" t="str">
        <f t="shared" si="3"/>
        <v>0.66,</v>
      </c>
      <c r="G13" t="str">
        <f t="shared" si="3"/>
        <v>0.59,</v>
      </c>
      <c r="H13" t="str">
        <f t="shared" si="3"/>
        <v>0.64,</v>
      </c>
      <c r="I13" t="str">
        <f t="shared" si="3"/>
        <v>0.5,</v>
      </c>
      <c r="J13" t="str">
        <f t="shared" si="3"/>
        <v>0.62,</v>
      </c>
      <c r="K13" t="str">
        <f t="shared" si="3"/>
        <v>0.69,</v>
      </c>
      <c r="L13" t="str">
        <f t="shared" si="3"/>
        <v>0.67,</v>
      </c>
      <c r="M13" t="str">
        <f t="shared" si="3"/>
        <v>0.52,</v>
      </c>
      <c r="N13" t="str">
        <f t="shared" si="3"/>
        <v>0.38,</v>
      </c>
      <c r="O13" t="str">
        <f t="shared" si="3"/>
        <v>0.44,</v>
      </c>
      <c r="P13" t="str">
        <f t="shared" si="3"/>
        <v>0.42,</v>
      </c>
      <c r="Q13" t="str">
        <f t="shared" si="3"/>
        <v>0.63,</v>
      </c>
      <c r="R13" t="str">
        <f t="shared" si="3"/>
        <v>0.63,</v>
      </c>
      <c r="S13" t="str">
        <f t="shared" si="3"/>
        <v>0.72,</v>
      </c>
      <c r="T13" t="str">
        <f t="shared" si="3"/>
        <v>0.56,</v>
      </c>
      <c r="U13" t="str">
        <f t="shared" si="3"/>
        <v>0.5,</v>
      </c>
      <c r="V13" t="str">
        <f t="shared" si="3"/>
        <v>0.55,</v>
      </c>
      <c r="W13" t="str">
        <f t="shared" si="3"/>
        <v>0.58,</v>
      </c>
      <c r="X13" t="str">
        <f t="shared" si="3"/>
        <v>0.51,</v>
      </c>
      <c r="Y13" t="str">
        <f t="shared" si="3"/>
        <v>0.58,</v>
      </c>
      <c r="Z13" t="str">
        <f t="shared" si="3"/>
        <v>0.69,</v>
      </c>
      <c r="AA13" t="str">
        <f t="shared" si="3"/>
        <v>0.33,</v>
      </c>
      <c r="AB13" t="str">
        <f t="shared" si="3"/>
        <v>0.62,</v>
      </c>
      <c r="AC13" t="str">
        <f t="shared" si="3"/>
        <v>0.57,</v>
      </c>
      <c r="AD13" t="str">
        <f t="shared" si="3"/>
        <v>0.55,</v>
      </c>
      <c r="AE13" t="str">
        <f t="shared" si="3"/>
        <v>0.63,</v>
      </c>
      <c r="AF13" t="str">
        <f t="shared" si="3"/>
        <v>0.51,</v>
      </c>
      <c r="AG13" t="str">
        <f t="shared" si="3"/>
        <v>0.23,</v>
      </c>
      <c r="AH13" t="str">
        <f t="shared" si="3"/>
        <v>0.18,</v>
      </c>
      <c r="AI13" t="str">
        <f t="shared" si="3"/>
        <v>0.13,</v>
      </c>
    </row>
    <row r="15" spans="1:35" x14ac:dyDescent="0.3">
      <c r="A15">
        <v>0.49</v>
      </c>
      <c r="B15">
        <v>0.53</v>
      </c>
      <c r="C15">
        <v>0.65</v>
      </c>
      <c r="D15">
        <v>0.48</v>
      </c>
      <c r="E15">
        <v>0.54</v>
      </c>
      <c r="F15">
        <v>0.57999999999999996</v>
      </c>
      <c r="G15">
        <v>0.37</v>
      </c>
      <c r="H15">
        <v>0.3</v>
      </c>
      <c r="I15">
        <v>0.62</v>
      </c>
      <c r="J15">
        <v>0.67</v>
      </c>
      <c r="K15">
        <v>0.67</v>
      </c>
      <c r="L15">
        <v>0.62</v>
      </c>
      <c r="M15">
        <v>0.76</v>
      </c>
      <c r="N15">
        <v>0.36</v>
      </c>
      <c r="O15">
        <v>0.65</v>
      </c>
      <c r="P15">
        <v>0.51</v>
      </c>
      <c r="Q15">
        <v>0.62</v>
      </c>
      <c r="R15">
        <v>0.19</v>
      </c>
      <c r="S15">
        <v>0.11</v>
      </c>
    </row>
    <row r="16" spans="1:35" x14ac:dyDescent="0.3">
      <c r="A16" t="str">
        <f>A15&amp;","</f>
        <v>0.49,</v>
      </c>
      <c r="B16" t="str">
        <f t="shared" ref="B16:S16" si="4">B15&amp;","</f>
        <v>0.53,</v>
      </c>
      <c r="C16" t="str">
        <f t="shared" si="4"/>
        <v>0.65,</v>
      </c>
      <c r="D16" t="str">
        <f t="shared" si="4"/>
        <v>0.48,</v>
      </c>
      <c r="E16" t="str">
        <f t="shared" si="4"/>
        <v>0.54,</v>
      </c>
      <c r="F16" t="str">
        <f t="shared" si="4"/>
        <v>0.58,</v>
      </c>
      <c r="G16" t="str">
        <f t="shared" si="4"/>
        <v>0.37,</v>
      </c>
      <c r="H16" t="str">
        <f t="shared" si="4"/>
        <v>0.3,</v>
      </c>
      <c r="I16" t="str">
        <f t="shared" si="4"/>
        <v>0.62,</v>
      </c>
      <c r="J16" t="str">
        <f t="shared" si="4"/>
        <v>0.67,</v>
      </c>
      <c r="K16" t="str">
        <f t="shared" si="4"/>
        <v>0.67,</v>
      </c>
      <c r="L16" t="str">
        <f t="shared" si="4"/>
        <v>0.62,</v>
      </c>
      <c r="M16" t="str">
        <f t="shared" si="4"/>
        <v>0.76,</v>
      </c>
      <c r="N16" t="str">
        <f t="shared" si="4"/>
        <v>0.36,</v>
      </c>
      <c r="O16" t="str">
        <f t="shared" si="4"/>
        <v>0.65,</v>
      </c>
      <c r="P16" t="str">
        <f t="shared" si="4"/>
        <v>0.51,</v>
      </c>
      <c r="Q16" t="str">
        <f t="shared" si="4"/>
        <v>0.62,</v>
      </c>
      <c r="R16" t="str">
        <f t="shared" si="4"/>
        <v>0.19,</v>
      </c>
      <c r="S16" t="str">
        <f t="shared" si="4"/>
        <v>0.11,</v>
      </c>
    </row>
    <row r="18" spans="1:34" x14ac:dyDescent="0.3">
      <c r="A18">
        <v>0.6</v>
      </c>
      <c r="B18">
        <v>0.76</v>
      </c>
      <c r="C18">
        <v>0.6</v>
      </c>
      <c r="D18">
        <v>0.55000000000000004</v>
      </c>
      <c r="E18">
        <v>0.51</v>
      </c>
      <c r="F18">
        <v>0.54</v>
      </c>
      <c r="G18">
        <v>0.5</v>
      </c>
      <c r="H18">
        <v>0.42</v>
      </c>
      <c r="I18">
        <v>0.5</v>
      </c>
      <c r="J18">
        <v>0.6</v>
      </c>
      <c r="K18">
        <v>0.63</v>
      </c>
      <c r="L18">
        <v>0.53</v>
      </c>
      <c r="M18">
        <v>0.49</v>
      </c>
      <c r="N18">
        <v>0.5</v>
      </c>
      <c r="O18">
        <v>0.49</v>
      </c>
      <c r="P18">
        <v>0.62</v>
      </c>
      <c r="Q18">
        <v>0.59</v>
      </c>
      <c r="R18">
        <v>0.59</v>
      </c>
      <c r="S18">
        <v>0.46</v>
      </c>
      <c r="T18">
        <v>0.59</v>
      </c>
      <c r="U18">
        <v>0.51</v>
      </c>
      <c r="V18">
        <v>0.54</v>
      </c>
      <c r="W18">
        <v>0.5</v>
      </c>
      <c r="X18">
        <v>0.43</v>
      </c>
      <c r="Y18">
        <v>0.53</v>
      </c>
      <c r="Z18">
        <v>0.31</v>
      </c>
      <c r="AA18">
        <v>0.66</v>
      </c>
      <c r="AB18">
        <v>0.55000000000000004</v>
      </c>
      <c r="AC18">
        <v>0.47</v>
      </c>
      <c r="AD18">
        <v>0.54</v>
      </c>
      <c r="AE18">
        <v>0.16</v>
      </c>
      <c r="AF18">
        <v>0.17</v>
      </c>
      <c r="AG18">
        <v>0.31</v>
      </c>
      <c r="AH18">
        <v>0.31</v>
      </c>
    </row>
    <row r="19" spans="1:34" x14ac:dyDescent="0.3">
      <c r="A19" t="str">
        <f>A18&amp;","</f>
        <v>0.6,</v>
      </c>
      <c r="B19" t="str">
        <f t="shared" ref="B19:AH19" si="5">B18&amp;","</f>
        <v>0.76,</v>
      </c>
      <c r="C19" t="str">
        <f t="shared" si="5"/>
        <v>0.6,</v>
      </c>
      <c r="D19" t="str">
        <f t="shared" si="5"/>
        <v>0.55,</v>
      </c>
      <c r="E19" t="str">
        <f t="shared" si="5"/>
        <v>0.51,</v>
      </c>
      <c r="F19" t="str">
        <f t="shared" si="5"/>
        <v>0.54,</v>
      </c>
      <c r="G19" t="str">
        <f t="shared" si="5"/>
        <v>0.5,</v>
      </c>
      <c r="H19" t="str">
        <f t="shared" si="5"/>
        <v>0.42,</v>
      </c>
      <c r="I19" t="str">
        <f t="shared" si="5"/>
        <v>0.5,</v>
      </c>
      <c r="J19" t="str">
        <f t="shared" si="5"/>
        <v>0.6,</v>
      </c>
      <c r="K19" t="str">
        <f t="shared" si="5"/>
        <v>0.63,</v>
      </c>
      <c r="L19" t="str">
        <f t="shared" si="5"/>
        <v>0.53,</v>
      </c>
      <c r="M19" t="str">
        <f t="shared" si="5"/>
        <v>0.49,</v>
      </c>
      <c r="N19" t="str">
        <f t="shared" si="5"/>
        <v>0.5,</v>
      </c>
      <c r="O19" t="str">
        <f t="shared" si="5"/>
        <v>0.49,</v>
      </c>
      <c r="P19" t="str">
        <f t="shared" si="5"/>
        <v>0.62,</v>
      </c>
      <c r="Q19" t="str">
        <f t="shared" si="5"/>
        <v>0.59,</v>
      </c>
      <c r="R19" t="str">
        <f t="shared" si="5"/>
        <v>0.59,</v>
      </c>
      <c r="S19" t="str">
        <f t="shared" si="5"/>
        <v>0.46,</v>
      </c>
      <c r="T19" t="str">
        <f t="shared" si="5"/>
        <v>0.59,</v>
      </c>
      <c r="U19" t="str">
        <f t="shared" si="5"/>
        <v>0.51,</v>
      </c>
      <c r="V19" t="str">
        <f t="shared" si="5"/>
        <v>0.54,</v>
      </c>
      <c r="W19" t="str">
        <f t="shared" si="5"/>
        <v>0.5,</v>
      </c>
      <c r="X19" t="str">
        <f t="shared" si="5"/>
        <v>0.43,</v>
      </c>
      <c r="Y19" t="str">
        <f t="shared" si="5"/>
        <v>0.53,</v>
      </c>
      <c r="Z19" t="str">
        <f t="shared" si="5"/>
        <v>0.31,</v>
      </c>
      <c r="AA19" t="str">
        <f t="shared" si="5"/>
        <v>0.66,</v>
      </c>
      <c r="AB19" t="str">
        <f t="shared" si="5"/>
        <v>0.55,</v>
      </c>
      <c r="AC19" t="str">
        <f t="shared" si="5"/>
        <v>0.47,</v>
      </c>
      <c r="AD19" t="str">
        <f t="shared" si="5"/>
        <v>0.54,</v>
      </c>
      <c r="AE19" t="str">
        <f t="shared" si="5"/>
        <v>0.16,</v>
      </c>
      <c r="AF19" t="str">
        <f t="shared" si="5"/>
        <v>0.17,</v>
      </c>
      <c r="AG19" t="str">
        <f t="shared" si="5"/>
        <v>0.31,</v>
      </c>
      <c r="AH19" t="str">
        <f t="shared" si="5"/>
        <v>0.31,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288F-BE01-46F8-ADEB-1DDDEE8C58B0}">
  <dimension ref="A1:AI16"/>
  <sheetViews>
    <sheetView topLeftCell="H2" workbookViewId="0">
      <selection activeCell="A16" sqref="A16:AI16"/>
    </sheetView>
  </sheetViews>
  <sheetFormatPr defaultRowHeight="14.4" x14ac:dyDescent="0.3"/>
  <sheetData>
    <row r="1" spans="1:35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</row>
    <row r="2" spans="1:35" x14ac:dyDescent="0.3">
      <c r="A2" t="str">
        <f>A1&amp;","</f>
        <v>1,</v>
      </c>
      <c r="B2" t="str">
        <f t="shared" ref="B2:AH2" si="0">B1&amp;","</f>
        <v>1,</v>
      </c>
      <c r="C2" t="str">
        <f t="shared" si="0"/>
        <v>1,</v>
      </c>
      <c r="D2" t="str">
        <f t="shared" si="0"/>
        <v>1,</v>
      </c>
      <c r="E2" t="str">
        <f t="shared" si="0"/>
        <v>1,</v>
      </c>
      <c r="F2" t="str">
        <f t="shared" si="0"/>
        <v>1,</v>
      </c>
      <c r="G2" t="str">
        <f t="shared" si="0"/>
        <v>1,</v>
      </c>
      <c r="H2" t="str">
        <f t="shared" si="0"/>
        <v>1,</v>
      </c>
      <c r="I2" t="str">
        <f t="shared" si="0"/>
        <v>1,</v>
      </c>
      <c r="J2" t="str">
        <f t="shared" si="0"/>
        <v>1,</v>
      </c>
      <c r="K2" t="str">
        <f t="shared" si="0"/>
        <v>1,</v>
      </c>
      <c r="L2" t="str">
        <f t="shared" si="0"/>
        <v>1,</v>
      </c>
      <c r="M2" t="str">
        <f t="shared" si="0"/>
        <v>1,</v>
      </c>
      <c r="N2" t="str">
        <f t="shared" si="0"/>
        <v>1,</v>
      </c>
      <c r="O2" t="str">
        <f t="shared" si="0"/>
        <v>1,</v>
      </c>
      <c r="P2" t="str">
        <f t="shared" si="0"/>
        <v>1,</v>
      </c>
      <c r="Q2" t="str">
        <f t="shared" si="0"/>
        <v>1,</v>
      </c>
      <c r="R2" t="str">
        <f t="shared" si="0"/>
        <v>1,</v>
      </c>
      <c r="S2" t="str">
        <f t="shared" si="0"/>
        <v>1,</v>
      </c>
      <c r="T2" t="str">
        <f t="shared" si="0"/>
        <v>1,</v>
      </c>
      <c r="U2" t="str">
        <f t="shared" si="0"/>
        <v>1,</v>
      </c>
      <c r="V2" t="str">
        <f t="shared" si="0"/>
        <v>1,</v>
      </c>
      <c r="W2" t="str">
        <f t="shared" si="0"/>
        <v>1,</v>
      </c>
      <c r="X2" t="str">
        <f t="shared" si="0"/>
        <v>1,</v>
      </c>
      <c r="Y2" t="str">
        <f t="shared" si="0"/>
        <v>1,</v>
      </c>
      <c r="Z2" t="str">
        <f t="shared" si="0"/>
        <v>1,</v>
      </c>
      <c r="AA2" t="str">
        <f t="shared" si="0"/>
        <v>1,</v>
      </c>
      <c r="AB2" t="str">
        <f t="shared" si="0"/>
        <v>1,</v>
      </c>
      <c r="AC2" t="str">
        <f t="shared" si="0"/>
        <v>1,</v>
      </c>
      <c r="AD2" t="str">
        <f t="shared" si="0"/>
        <v>1,</v>
      </c>
      <c r="AE2" t="str">
        <f t="shared" si="0"/>
        <v>1,</v>
      </c>
      <c r="AF2" t="str">
        <f t="shared" si="0"/>
        <v>1,</v>
      </c>
      <c r="AG2" t="str">
        <f t="shared" si="0"/>
        <v>1,</v>
      </c>
      <c r="AH2" t="str">
        <f t="shared" si="0"/>
        <v>1,</v>
      </c>
    </row>
    <row r="4" spans="1:3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">
      <c r="A5" t="str">
        <f>A4&amp;","</f>
        <v>0,</v>
      </c>
      <c r="B5" t="str">
        <f t="shared" ref="B5:AI5" si="1">B4&amp;","</f>
        <v>0,</v>
      </c>
      <c r="C5" t="str">
        <f t="shared" si="1"/>
        <v>0,</v>
      </c>
      <c r="D5" t="str">
        <f t="shared" si="1"/>
        <v>0,</v>
      </c>
      <c r="E5" t="str">
        <f t="shared" si="1"/>
        <v>0,</v>
      </c>
      <c r="F5" t="str">
        <f t="shared" si="1"/>
        <v>0,</v>
      </c>
      <c r="G5" t="str">
        <f t="shared" si="1"/>
        <v>0,</v>
      </c>
      <c r="H5" t="str">
        <f t="shared" si="1"/>
        <v>0,</v>
      </c>
      <c r="I5" t="str">
        <f t="shared" si="1"/>
        <v>0,</v>
      </c>
      <c r="J5" t="str">
        <f t="shared" si="1"/>
        <v>0,</v>
      </c>
      <c r="K5" t="str">
        <f t="shared" si="1"/>
        <v>0,</v>
      </c>
      <c r="L5" t="str">
        <f t="shared" si="1"/>
        <v>0,</v>
      </c>
      <c r="M5" t="str">
        <f t="shared" si="1"/>
        <v>0,</v>
      </c>
      <c r="N5" t="str">
        <f t="shared" si="1"/>
        <v>0,</v>
      </c>
      <c r="O5" t="str">
        <f t="shared" si="1"/>
        <v>0,</v>
      </c>
      <c r="P5" t="str">
        <f t="shared" si="1"/>
        <v>0,</v>
      </c>
      <c r="Q5" t="str">
        <f t="shared" si="1"/>
        <v>0,</v>
      </c>
      <c r="R5" t="str">
        <f t="shared" si="1"/>
        <v>0,</v>
      </c>
      <c r="S5" t="str">
        <f t="shared" si="1"/>
        <v>0,</v>
      </c>
      <c r="T5" t="str">
        <f t="shared" si="1"/>
        <v>0,</v>
      </c>
      <c r="U5" t="str">
        <f t="shared" si="1"/>
        <v>0,</v>
      </c>
      <c r="V5" t="str">
        <f t="shared" si="1"/>
        <v>0,</v>
      </c>
      <c r="W5" t="str">
        <f t="shared" si="1"/>
        <v>0,</v>
      </c>
      <c r="X5" t="str">
        <f t="shared" si="1"/>
        <v>0,</v>
      </c>
      <c r="Y5" t="str">
        <f t="shared" si="1"/>
        <v>0,</v>
      </c>
      <c r="Z5" t="str">
        <f t="shared" si="1"/>
        <v>0,</v>
      </c>
      <c r="AA5" t="str">
        <f t="shared" si="1"/>
        <v>0,</v>
      </c>
      <c r="AB5" t="str">
        <f t="shared" si="1"/>
        <v>0,</v>
      </c>
      <c r="AC5" t="str">
        <f t="shared" si="1"/>
        <v>0,</v>
      </c>
      <c r="AD5" t="str">
        <f t="shared" si="1"/>
        <v>0,</v>
      </c>
      <c r="AE5" t="str">
        <f t="shared" si="1"/>
        <v>0,</v>
      </c>
      <c r="AF5" t="str">
        <f t="shared" si="1"/>
        <v>0,</v>
      </c>
      <c r="AG5" t="str">
        <f t="shared" si="1"/>
        <v>0,</v>
      </c>
      <c r="AH5" t="str">
        <f t="shared" si="1"/>
        <v>0,</v>
      </c>
      <c r="AI5" t="str">
        <f t="shared" si="1"/>
        <v>0,</v>
      </c>
    </row>
    <row r="8" spans="1:35" x14ac:dyDescent="0.3">
      <c r="A8">
        <v>0.4</v>
      </c>
      <c r="B8">
        <v>0.24</v>
      </c>
      <c r="C8">
        <v>0.4</v>
      </c>
      <c r="D8">
        <v>0.45</v>
      </c>
      <c r="E8">
        <v>0.49</v>
      </c>
      <c r="F8">
        <v>0.46</v>
      </c>
      <c r="G8">
        <v>0.5</v>
      </c>
      <c r="H8">
        <v>0.57999999999999996</v>
      </c>
      <c r="I8">
        <v>0.5</v>
      </c>
      <c r="J8">
        <v>0.4</v>
      </c>
      <c r="K8">
        <v>0.37</v>
      </c>
      <c r="L8">
        <v>0.47</v>
      </c>
      <c r="M8">
        <v>0.51</v>
      </c>
      <c r="N8">
        <v>0.5</v>
      </c>
      <c r="O8">
        <v>0.51</v>
      </c>
      <c r="P8">
        <v>0.38</v>
      </c>
      <c r="Q8">
        <v>0.41</v>
      </c>
      <c r="R8">
        <v>0.41</v>
      </c>
      <c r="S8">
        <v>0.54</v>
      </c>
      <c r="T8">
        <v>0.41</v>
      </c>
      <c r="U8">
        <v>0.49</v>
      </c>
      <c r="V8">
        <v>0.46</v>
      </c>
      <c r="W8">
        <v>0.5</v>
      </c>
      <c r="X8">
        <v>0.56999999999999995</v>
      </c>
      <c r="Y8">
        <v>0.47</v>
      </c>
      <c r="Z8">
        <v>0.69</v>
      </c>
      <c r="AA8">
        <v>0.33</v>
      </c>
      <c r="AB8">
        <v>0.45</v>
      </c>
      <c r="AC8">
        <v>0.53</v>
      </c>
      <c r="AD8">
        <v>0.46</v>
      </c>
      <c r="AE8">
        <v>0.84</v>
      </c>
      <c r="AF8">
        <v>0.83</v>
      </c>
      <c r="AG8">
        <v>0.69</v>
      </c>
      <c r="AH8">
        <v>0.69</v>
      </c>
    </row>
    <row r="9" spans="1:35" x14ac:dyDescent="0.3">
      <c r="A9" t="str">
        <f>A8&amp;","</f>
        <v>0.4,</v>
      </c>
      <c r="B9" t="str">
        <f t="shared" ref="B9:AH9" si="2">B8&amp;","</f>
        <v>0.24,</v>
      </c>
      <c r="C9" t="str">
        <f t="shared" si="2"/>
        <v>0.4,</v>
      </c>
      <c r="D9" t="str">
        <f t="shared" si="2"/>
        <v>0.45,</v>
      </c>
      <c r="E9" t="str">
        <f t="shared" si="2"/>
        <v>0.49,</v>
      </c>
      <c r="F9" t="str">
        <f t="shared" si="2"/>
        <v>0.46,</v>
      </c>
      <c r="G9" t="str">
        <f t="shared" si="2"/>
        <v>0.5,</v>
      </c>
      <c r="H9" t="str">
        <f t="shared" si="2"/>
        <v>0.58,</v>
      </c>
      <c r="I9" t="str">
        <f t="shared" si="2"/>
        <v>0.5,</v>
      </c>
      <c r="J9" t="str">
        <f t="shared" si="2"/>
        <v>0.4,</v>
      </c>
      <c r="K9" t="str">
        <f t="shared" si="2"/>
        <v>0.37,</v>
      </c>
      <c r="L9" t="str">
        <f t="shared" si="2"/>
        <v>0.47,</v>
      </c>
      <c r="M9" t="str">
        <f t="shared" si="2"/>
        <v>0.51,</v>
      </c>
      <c r="N9" t="str">
        <f t="shared" si="2"/>
        <v>0.5,</v>
      </c>
      <c r="O9" t="str">
        <f t="shared" si="2"/>
        <v>0.51,</v>
      </c>
      <c r="P9" t="str">
        <f t="shared" si="2"/>
        <v>0.38,</v>
      </c>
      <c r="Q9" t="str">
        <f t="shared" si="2"/>
        <v>0.41,</v>
      </c>
      <c r="R9" t="str">
        <f t="shared" si="2"/>
        <v>0.41,</v>
      </c>
      <c r="S9" t="str">
        <f t="shared" si="2"/>
        <v>0.54,</v>
      </c>
      <c r="T9" t="str">
        <f t="shared" si="2"/>
        <v>0.41,</v>
      </c>
      <c r="U9" t="str">
        <f t="shared" si="2"/>
        <v>0.49,</v>
      </c>
      <c r="V9" t="str">
        <f t="shared" si="2"/>
        <v>0.46,</v>
      </c>
      <c r="W9" t="str">
        <f t="shared" si="2"/>
        <v>0.5,</v>
      </c>
      <c r="X9" t="str">
        <f t="shared" si="2"/>
        <v>0.57,</v>
      </c>
      <c r="Y9" t="str">
        <f t="shared" si="2"/>
        <v>0.47,</v>
      </c>
      <c r="Z9" t="str">
        <f t="shared" si="2"/>
        <v>0.69,</v>
      </c>
      <c r="AA9" t="str">
        <f t="shared" si="2"/>
        <v>0.33,</v>
      </c>
      <c r="AB9" t="str">
        <f t="shared" si="2"/>
        <v>0.45,</v>
      </c>
      <c r="AC9" t="str">
        <f t="shared" si="2"/>
        <v>0.53,</v>
      </c>
      <c r="AD9" t="str">
        <f t="shared" si="2"/>
        <v>0.46,</v>
      </c>
      <c r="AE9" t="str">
        <f t="shared" si="2"/>
        <v>0.84,</v>
      </c>
      <c r="AF9" t="str">
        <f t="shared" si="2"/>
        <v>0.83,</v>
      </c>
      <c r="AG9" t="str">
        <f t="shared" si="2"/>
        <v>0.69,</v>
      </c>
      <c r="AH9" t="str">
        <f t="shared" si="2"/>
        <v>0.69,</v>
      </c>
    </row>
    <row r="11" spans="1:35" x14ac:dyDescent="0.3">
      <c r="A11">
        <v>0.51</v>
      </c>
      <c r="B11">
        <v>0.47</v>
      </c>
      <c r="C11">
        <v>0.35</v>
      </c>
      <c r="D11">
        <v>0.52</v>
      </c>
      <c r="E11">
        <v>0.46</v>
      </c>
      <c r="F11">
        <v>0.42</v>
      </c>
      <c r="G11">
        <v>0.63</v>
      </c>
      <c r="H11">
        <v>0.7</v>
      </c>
      <c r="I11">
        <v>0.38</v>
      </c>
      <c r="J11">
        <v>0.33</v>
      </c>
      <c r="K11">
        <v>0.33</v>
      </c>
      <c r="L11">
        <v>0.38</v>
      </c>
      <c r="M11">
        <v>0.24</v>
      </c>
      <c r="N11">
        <v>0.64</v>
      </c>
      <c r="O11">
        <v>0.35</v>
      </c>
      <c r="P11">
        <v>0.49</v>
      </c>
      <c r="Q11">
        <v>0.38</v>
      </c>
      <c r="R11">
        <v>0.81</v>
      </c>
      <c r="S11">
        <v>0.89</v>
      </c>
    </row>
    <row r="12" spans="1:35" x14ac:dyDescent="0.3">
      <c r="A12" t="str">
        <f>A11&amp;","</f>
        <v>0.51,</v>
      </c>
      <c r="B12" t="str">
        <f t="shared" ref="B12:S12" si="3">B11&amp;","</f>
        <v>0.47,</v>
      </c>
      <c r="C12" t="str">
        <f t="shared" si="3"/>
        <v>0.35,</v>
      </c>
      <c r="D12" t="str">
        <f t="shared" si="3"/>
        <v>0.52,</v>
      </c>
      <c r="E12" t="str">
        <f t="shared" si="3"/>
        <v>0.46,</v>
      </c>
      <c r="F12" t="str">
        <f t="shared" si="3"/>
        <v>0.42,</v>
      </c>
      <c r="G12" t="str">
        <f t="shared" si="3"/>
        <v>0.63,</v>
      </c>
      <c r="H12" t="str">
        <f t="shared" si="3"/>
        <v>0.7,</v>
      </c>
      <c r="I12" t="str">
        <f t="shared" si="3"/>
        <v>0.38,</v>
      </c>
      <c r="J12" t="str">
        <f t="shared" si="3"/>
        <v>0.33,</v>
      </c>
      <c r="K12" t="str">
        <f t="shared" si="3"/>
        <v>0.33,</v>
      </c>
      <c r="L12" t="str">
        <f t="shared" si="3"/>
        <v>0.38,</v>
      </c>
      <c r="M12" t="str">
        <f t="shared" si="3"/>
        <v>0.24,</v>
      </c>
      <c r="N12" t="str">
        <f t="shared" si="3"/>
        <v>0.64,</v>
      </c>
      <c r="O12" t="str">
        <f t="shared" si="3"/>
        <v>0.35,</v>
      </c>
      <c r="P12" t="str">
        <f t="shared" si="3"/>
        <v>0.49,</v>
      </c>
      <c r="Q12" t="str">
        <f t="shared" si="3"/>
        <v>0.38,</v>
      </c>
      <c r="R12" t="str">
        <f t="shared" si="3"/>
        <v>0.81,</v>
      </c>
      <c r="S12" t="str">
        <f t="shared" si="3"/>
        <v>0.89,</v>
      </c>
    </row>
    <row r="15" spans="1:35" x14ac:dyDescent="0.3">
      <c r="A15">
        <v>0.47</v>
      </c>
      <c r="B15">
        <v>0.68</v>
      </c>
      <c r="C15">
        <v>0.49</v>
      </c>
      <c r="D15">
        <v>0.31</v>
      </c>
      <c r="E15">
        <v>0.2</v>
      </c>
      <c r="F15">
        <v>0.34</v>
      </c>
      <c r="G15">
        <f>1-G14</f>
        <v>1</v>
      </c>
      <c r="H15">
        <v>0.36</v>
      </c>
      <c r="I15">
        <v>0.5</v>
      </c>
      <c r="J15">
        <v>0.38</v>
      </c>
      <c r="K15">
        <v>0.31</v>
      </c>
      <c r="L15">
        <v>0.36</v>
      </c>
      <c r="M15">
        <v>0.48</v>
      </c>
      <c r="N15">
        <v>0.62</v>
      </c>
      <c r="O15">
        <v>0.56000000000000005</v>
      </c>
      <c r="P15">
        <v>0.57999999999999996</v>
      </c>
      <c r="Q15">
        <v>0.37</v>
      </c>
      <c r="R15">
        <v>0.37</v>
      </c>
      <c r="S15">
        <v>0.28000000000000003</v>
      </c>
      <c r="T15">
        <v>0.44</v>
      </c>
      <c r="U15">
        <v>0.5</v>
      </c>
      <c r="V15">
        <v>0.45</v>
      </c>
      <c r="W15">
        <v>0.42</v>
      </c>
      <c r="X15">
        <v>0.49</v>
      </c>
      <c r="Y15">
        <v>0.42</v>
      </c>
      <c r="Z15">
        <v>0.31</v>
      </c>
      <c r="AA15">
        <v>0.66</v>
      </c>
      <c r="AB15">
        <v>0.38</v>
      </c>
      <c r="AC15">
        <v>0.43</v>
      </c>
      <c r="AD15">
        <v>0.45</v>
      </c>
      <c r="AE15">
        <v>0.37</v>
      </c>
      <c r="AF15">
        <v>0.49</v>
      </c>
      <c r="AG15">
        <v>0.77</v>
      </c>
      <c r="AH15">
        <v>0.82</v>
      </c>
      <c r="AI15">
        <v>0.87</v>
      </c>
    </row>
    <row r="16" spans="1:35" x14ac:dyDescent="0.3">
      <c r="A16" t="str">
        <f>A15&amp;","</f>
        <v>0.47,</v>
      </c>
      <c r="B16" t="str">
        <f t="shared" ref="B16:AI16" si="4">B15&amp;","</f>
        <v>0.68,</v>
      </c>
      <c r="C16" t="str">
        <f t="shared" si="4"/>
        <v>0.49,</v>
      </c>
      <c r="D16" t="str">
        <f t="shared" si="4"/>
        <v>0.31,</v>
      </c>
      <c r="E16" t="str">
        <f t="shared" si="4"/>
        <v>0.2,</v>
      </c>
      <c r="F16" t="str">
        <f t="shared" si="4"/>
        <v>0.34,</v>
      </c>
      <c r="G16" t="str">
        <f t="shared" si="4"/>
        <v>1,</v>
      </c>
      <c r="H16" t="str">
        <f t="shared" si="4"/>
        <v>0.36,</v>
      </c>
      <c r="I16" t="str">
        <f t="shared" si="4"/>
        <v>0.5,</v>
      </c>
      <c r="J16" t="str">
        <f t="shared" si="4"/>
        <v>0.38,</v>
      </c>
      <c r="K16" t="str">
        <f t="shared" si="4"/>
        <v>0.31,</v>
      </c>
      <c r="L16" t="str">
        <f t="shared" si="4"/>
        <v>0.36,</v>
      </c>
      <c r="M16" t="str">
        <f t="shared" si="4"/>
        <v>0.48,</v>
      </c>
      <c r="N16" t="str">
        <f t="shared" si="4"/>
        <v>0.62,</v>
      </c>
      <c r="O16" t="str">
        <f t="shared" si="4"/>
        <v>0.56,</v>
      </c>
      <c r="P16" t="str">
        <f t="shared" si="4"/>
        <v>0.58,</v>
      </c>
      <c r="Q16" t="str">
        <f t="shared" si="4"/>
        <v>0.37,</v>
      </c>
      <c r="R16" t="str">
        <f t="shared" si="4"/>
        <v>0.37,</v>
      </c>
      <c r="S16" t="str">
        <f t="shared" si="4"/>
        <v>0.28,</v>
      </c>
      <c r="T16" t="str">
        <f t="shared" si="4"/>
        <v>0.44,</v>
      </c>
      <c r="U16" t="str">
        <f t="shared" si="4"/>
        <v>0.5,</v>
      </c>
      <c r="V16" t="str">
        <f t="shared" si="4"/>
        <v>0.45,</v>
      </c>
      <c r="W16" t="str">
        <f t="shared" si="4"/>
        <v>0.42,</v>
      </c>
      <c r="X16" t="str">
        <f t="shared" si="4"/>
        <v>0.49,</v>
      </c>
      <c r="Y16" t="str">
        <f t="shared" si="4"/>
        <v>0.42,</v>
      </c>
      <c r="Z16" t="str">
        <f t="shared" si="4"/>
        <v>0.31,</v>
      </c>
      <c r="AA16" t="str">
        <f t="shared" si="4"/>
        <v>0.66,</v>
      </c>
      <c r="AB16" t="str">
        <f t="shared" si="4"/>
        <v>0.38,</v>
      </c>
      <c r="AC16" t="str">
        <f t="shared" si="4"/>
        <v>0.43,</v>
      </c>
      <c r="AD16" t="str">
        <f t="shared" si="4"/>
        <v>0.45,</v>
      </c>
      <c r="AE16" t="str">
        <f t="shared" si="4"/>
        <v>0.37,</v>
      </c>
      <c r="AF16" t="str">
        <f t="shared" si="4"/>
        <v>0.49,</v>
      </c>
      <c r="AG16" t="str">
        <f t="shared" si="4"/>
        <v>0.77,</v>
      </c>
      <c r="AH16" t="str">
        <f t="shared" si="4"/>
        <v>0.82,</v>
      </c>
      <c r="AI16" t="str">
        <f t="shared" si="4"/>
        <v>0.87,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MOS Results</vt:lpstr>
      <vt:lpstr>MOS Tweets</vt:lpstr>
      <vt:lpstr>MOS PPG</vt:lpstr>
      <vt:lpstr>Sentiment Results</vt:lpstr>
      <vt:lpstr>Contingency Table</vt:lpstr>
      <vt:lpstr>ANOVA test</vt:lpstr>
      <vt:lpstr>Correct Table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James Borda</dc:creator>
  <cp:lastModifiedBy>Clayton Borda</cp:lastModifiedBy>
  <dcterms:created xsi:type="dcterms:W3CDTF">2023-04-28T07:10:02Z</dcterms:created>
  <dcterms:modified xsi:type="dcterms:W3CDTF">2023-05-27T20:34:15Z</dcterms:modified>
</cp:coreProperties>
</file>