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5a912db83fd400/Desktop/DissertationRepository2023/Dissertation 2023 - Bachelor Degree/EOS - Tweets 2022/"/>
    </mc:Choice>
  </mc:AlternateContent>
  <xr:revisionPtr revIDLastSave="800" documentId="8_{D8E6A5F6-E7BB-4102-ADC5-34B78C280278}" xr6:coauthVersionLast="47" xr6:coauthVersionMax="47" xr10:uidLastSave="{36E82376-6744-44E8-B2C6-481DBE5FBD9A}"/>
  <bookViews>
    <workbookView xWindow="53535" yWindow="-1965" windowWidth="27060" windowHeight="21105" xr2:uid="{3FE3C018-F761-4452-BAD4-9E91D9E53B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2" i="1" l="1"/>
  <c r="D361" i="1"/>
  <c r="D359" i="1"/>
  <c r="D358" i="1"/>
  <c r="D356" i="1"/>
  <c r="D355" i="1"/>
  <c r="D351" i="1"/>
  <c r="D350" i="1"/>
  <c r="D347" i="1"/>
  <c r="D345" i="1"/>
  <c r="D344" i="1"/>
  <c r="D342" i="1"/>
  <c r="D341" i="1"/>
  <c r="D333" i="1"/>
  <c r="D332" i="1"/>
  <c r="D330" i="1"/>
  <c r="D329" i="1"/>
  <c r="D327" i="1"/>
  <c r="D326" i="1"/>
  <c r="D324" i="1"/>
  <c r="D323" i="1"/>
  <c r="D316" i="1"/>
  <c r="D315" i="1"/>
  <c r="D313" i="1"/>
  <c r="D312" i="1"/>
  <c r="D310" i="1"/>
  <c r="D309" i="1"/>
  <c r="D307" i="1"/>
  <c r="D306" i="1"/>
  <c r="D298" i="1"/>
  <c r="D297" i="1"/>
  <c r="D295" i="1"/>
  <c r="D294" i="1"/>
  <c r="D292" i="1"/>
  <c r="D291" i="1"/>
  <c r="D289" i="1"/>
  <c r="D288" i="1"/>
  <c r="D286" i="1"/>
  <c r="D285" i="1"/>
  <c r="D277" i="1"/>
  <c r="D276" i="1"/>
  <c r="D274" i="1"/>
  <c r="D273" i="1"/>
  <c r="D271" i="1"/>
  <c r="D270" i="1"/>
  <c r="D268" i="1"/>
  <c r="D267" i="1"/>
  <c r="D259" i="1"/>
  <c r="D258" i="1"/>
  <c r="D256" i="1"/>
  <c r="D255" i="1"/>
  <c r="D253" i="1"/>
  <c r="D252" i="1"/>
  <c r="D250" i="1"/>
  <c r="D249" i="1"/>
  <c r="D246" i="1"/>
  <c r="D243" i="1"/>
  <c r="D234" i="1"/>
  <c r="D232" i="1"/>
  <c r="D231" i="1"/>
  <c r="D229" i="1"/>
  <c r="D228" i="1"/>
  <c r="D226" i="1"/>
  <c r="D225" i="1"/>
  <c r="D223" i="1"/>
  <c r="D222" i="1"/>
  <c r="D215" i="1"/>
  <c r="D214" i="1"/>
  <c r="D212" i="1"/>
  <c r="D211" i="1"/>
  <c r="D209" i="1"/>
  <c r="D208" i="1"/>
  <c r="D206" i="1"/>
  <c r="D205" i="1"/>
  <c r="D198" i="1"/>
  <c r="D197" i="1"/>
  <c r="D195" i="1"/>
  <c r="D194" i="1"/>
  <c r="D192" i="1"/>
  <c r="D191" i="1"/>
  <c r="D188" i="1"/>
  <c r="D180" i="1"/>
  <c r="D178" i="1"/>
  <c r="D177" i="1"/>
  <c r="D174" i="1"/>
  <c r="D172" i="1"/>
  <c r="D171" i="1"/>
  <c r="D163" i="1"/>
  <c r="D162" i="1"/>
  <c r="D160" i="1"/>
  <c r="D159" i="1"/>
  <c r="D157" i="1"/>
  <c r="D156" i="1"/>
  <c r="D147" i="1"/>
  <c r="D144" i="1"/>
  <c r="D142" i="1"/>
  <c r="D141" i="1"/>
  <c r="D139" i="1"/>
  <c r="D138" i="1"/>
  <c r="D135" i="1"/>
  <c r="D128" i="1"/>
  <c r="D127" i="1"/>
  <c r="D124" i="1"/>
  <c r="D121" i="1"/>
  <c r="D118" i="1"/>
  <c r="D116" i="1"/>
  <c r="D115" i="1"/>
  <c r="D107" i="1"/>
  <c r="D106" i="1"/>
  <c r="D103" i="1"/>
  <c r="D101" i="1"/>
  <c r="D100" i="1"/>
  <c r="D98" i="1"/>
  <c r="D97" i="1"/>
  <c r="D89" i="1"/>
  <c r="D87" i="1"/>
  <c r="D86" i="1"/>
  <c r="D84" i="1"/>
  <c r="D83" i="1"/>
  <c r="D81" i="1"/>
  <c r="D80" i="1"/>
  <c r="D78" i="1"/>
  <c r="D77" i="1"/>
  <c r="D75" i="1"/>
  <c r="D74" i="1"/>
  <c r="D66" i="1"/>
  <c r="D64" i="1"/>
  <c r="D63" i="1"/>
  <c r="D60" i="1"/>
  <c r="D58" i="1"/>
  <c r="D57" i="1"/>
  <c r="D55" i="1"/>
  <c r="D54" i="1"/>
  <c r="D47" i="1"/>
  <c r="D46" i="1"/>
  <c r="D43" i="1"/>
  <c r="D41" i="1"/>
  <c r="D40" i="1"/>
  <c r="D33" i="1"/>
  <c r="D32" i="1"/>
  <c r="D30" i="1"/>
  <c r="D29" i="1"/>
  <c r="D26" i="1"/>
  <c r="D15" i="1"/>
  <c r="D12" i="1"/>
  <c r="D10" i="1"/>
  <c r="D9" i="1"/>
  <c r="D7" i="1"/>
  <c r="D6" i="1"/>
  <c r="C239" i="1"/>
  <c r="C218" i="1"/>
  <c r="C184" i="1"/>
  <c r="C166" i="1"/>
  <c r="C152" i="1"/>
  <c r="C131" i="1"/>
  <c r="C110" i="1"/>
  <c r="C112" i="1"/>
  <c r="C93" i="1"/>
  <c r="C70" i="1"/>
  <c r="C50" i="1"/>
  <c r="C2" i="1"/>
  <c r="C22" i="1"/>
  <c r="C36" i="1"/>
  <c r="D353" i="1"/>
  <c r="C338" i="1"/>
  <c r="C320" i="1"/>
  <c r="C303" i="1"/>
  <c r="C282" i="1"/>
  <c r="C264" i="1"/>
  <c r="C240" i="1"/>
  <c r="C219" i="1"/>
  <c r="C202" i="1"/>
  <c r="C185" i="1"/>
  <c r="C167" i="1"/>
  <c r="C153" i="1"/>
  <c r="C133" i="1"/>
  <c r="C95" i="1"/>
  <c r="C71" i="1"/>
  <c r="C51" i="1"/>
  <c r="C37" i="1"/>
</calcChain>
</file>

<file path=xl/sharedStrings.xml><?xml version="1.0" encoding="utf-8"?>
<sst xmlns="http://schemas.openxmlformats.org/spreadsheetml/2006/main" count="1020" uniqueCount="31">
  <si>
    <t>Arsenal</t>
  </si>
  <si>
    <t>NEGATIVE</t>
  </si>
  <si>
    <t>NEUTRAL</t>
  </si>
  <si>
    <t>POSITIVE</t>
  </si>
  <si>
    <t>Aston Villa</t>
  </si>
  <si>
    <t>DOUBLE CHECK TIMINGS</t>
  </si>
  <si>
    <t xml:space="preserve">Brentford </t>
  </si>
  <si>
    <t>positive</t>
  </si>
  <si>
    <t>negative</t>
  </si>
  <si>
    <t>Brighton</t>
  </si>
  <si>
    <t>negatve</t>
  </si>
  <si>
    <t>Burnley</t>
  </si>
  <si>
    <t>Positive</t>
  </si>
  <si>
    <t>Negative</t>
  </si>
  <si>
    <t>Chelsea</t>
  </si>
  <si>
    <t>Crystal Palace</t>
  </si>
  <si>
    <t>Everton</t>
  </si>
  <si>
    <t>Leeds</t>
  </si>
  <si>
    <t>Leicester</t>
  </si>
  <si>
    <t>Liverpool</t>
  </si>
  <si>
    <t>Man City</t>
  </si>
  <si>
    <t>POSITIV</t>
  </si>
  <si>
    <t>Man Utd</t>
  </si>
  <si>
    <t>Newcaslte</t>
  </si>
  <si>
    <t>Norwich</t>
  </si>
  <si>
    <t>Southampton</t>
  </si>
  <si>
    <t>Spurs</t>
  </si>
  <si>
    <t>Watford</t>
  </si>
  <si>
    <t>West Ham</t>
  </si>
  <si>
    <t>Wolves</t>
  </si>
  <si>
    <t>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</si>
</sst>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3" borderId="4" xfId="0" applyNumberFormat="1" applyFill="1" applyBorder="1"/>
    <xf numFmtId="16" fontId="0" fillId="2" borderId="4" xfId="0" applyNumberFormat="1" applyFill="1" applyBorder="1"/>
    <xf numFmtId="16" fontId="0" fillId="3" borderId="4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4" borderId="4" xfId="0" applyNumberFormat="1" applyFill="1" applyBorder="1"/>
    <xf numFmtId="16" fontId="0" fillId="5" borderId="4" xfId="0" applyNumberFormat="1" applyFill="1" applyBorder="1"/>
    <xf numFmtId="16" fontId="0" fillId="6" borderId="4" xfId="0" applyNumberFormat="1" applyFill="1" applyBorder="1"/>
    <xf numFmtId="14" fontId="0" fillId="0" borderId="7" xfId="0" applyNumberFormat="1" applyBorder="1"/>
    <xf numFmtId="16" fontId="0" fillId="7" borderId="4" xfId="0" applyNumberFormat="1" applyFill="1" applyBorder="1"/>
    <xf numFmtId="0" fontId="0" fillId="8" borderId="0" xfId="0" applyFill="1"/>
    <xf numFmtId="0" fontId="0" fillId="9" borderId="0" xfId="0" applyFill="1"/>
    <xf numFmtId="2" fontId="0" fillId="0" borderId="0" xfId="0" applyNumberFormat="1"/>
    <xf numFmtId="2" fontId="0" fillId="0" borderId="7" xfId="0" applyNumberFormat="1" applyBorder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9D35-5101-48E1-A0AA-BE397EB6158F}">
  <dimension ref="A1:X362"/>
  <sheetViews>
    <sheetView tabSelected="1" topLeftCell="A27" workbookViewId="0">
      <selection activeCell="D35" sqref="D35"/>
    </sheetView>
  </sheetViews>
  <sheetFormatPr defaultRowHeight="14.4" x14ac:dyDescent="0.3"/>
  <cols>
    <col min="1" max="1" width="10.5546875" bestFit="1" customWidth="1"/>
    <col min="4" max="5" width="10.5546875" bestFit="1" customWidth="1"/>
    <col min="9" max="9" width="10.5546875" bestFit="1" customWidth="1"/>
    <col min="13" max="13" width="10.5546875" bestFit="1" customWidth="1"/>
    <col min="15" max="15" width="10.5546875" customWidth="1"/>
    <col min="17" max="17" width="10.5546875" bestFit="1" customWidth="1"/>
    <col min="19" max="19" width="10.88671875" customWidth="1"/>
    <col min="21" max="21" width="10.5546875" bestFit="1" customWidth="1"/>
  </cols>
  <sheetData>
    <row r="1" spans="1:24" x14ac:dyDescent="0.3">
      <c r="A1" s="2" t="s">
        <v>0</v>
      </c>
      <c r="B1" s="3">
        <v>1.2</v>
      </c>
      <c r="C1" s="3"/>
      <c r="D1" s="3"/>
      <c r="E1" s="4">
        <v>44658</v>
      </c>
      <c r="F1" s="3">
        <v>25</v>
      </c>
      <c r="G1" s="3" t="s">
        <v>1</v>
      </c>
      <c r="H1" s="3"/>
      <c r="I1" s="4">
        <v>44672</v>
      </c>
      <c r="J1" s="3">
        <v>51</v>
      </c>
      <c r="K1" s="3" t="s">
        <v>1</v>
      </c>
      <c r="L1" s="3"/>
      <c r="M1" s="4">
        <v>44653</v>
      </c>
      <c r="N1" s="3">
        <v>21</v>
      </c>
      <c r="O1" s="3" t="s">
        <v>1</v>
      </c>
      <c r="P1" s="3"/>
      <c r="Q1" s="4">
        <v>44665</v>
      </c>
      <c r="R1" s="3">
        <v>28</v>
      </c>
      <c r="S1" s="3" t="s">
        <v>1</v>
      </c>
      <c r="T1" s="3"/>
      <c r="U1" s="4">
        <v>44669</v>
      </c>
      <c r="V1" s="3">
        <v>49</v>
      </c>
      <c r="W1" s="5" t="s">
        <v>1</v>
      </c>
    </row>
    <row r="2" spans="1:24" x14ac:dyDescent="0.3">
      <c r="A2" s="6">
        <v>3050</v>
      </c>
      <c r="B2" t="s">
        <v>1</v>
      </c>
      <c r="C2">
        <f>A2/(A2+A4)</f>
        <v>0.45495226730310262</v>
      </c>
      <c r="E2" s="1">
        <v>44659</v>
      </c>
      <c r="F2">
        <v>30</v>
      </c>
      <c r="G2" t="s">
        <v>1</v>
      </c>
      <c r="I2" s="1">
        <v>44673</v>
      </c>
      <c r="J2">
        <v>22</v>
      </c>
      <c r="K2" t="s">
        <v>1</v>
      </c>
      <c r="M2" s="1">
        <v>44654</v>
      </c>
      <c r="N2">
        <v>18</v>
      </c>
      <c r="O2" t="s">
        <v>1</v>
      </c>
      <c r="Q2" s="1">
        <v>44666</v>
      </c>
      <c r="R2">
        <v>33</v>
      </c>
      <c r="S2" t="s">
        <v>1</v>
      </c>
      <c r="U2" s="1">
        <v>44670</v>
      </c>
      <c r="V2">
        <v>60</v>
      </c>
      <c r="W2" s="7" t="s">
        <v>1</v>
      </c>
    </row>
    <row r="3" spans="1:24" x14ac:dyDescent="0.3">
      <c r="A3" s="6">
        <v>14551</v>
      </c>
      <c r="B3" t="s">
        <v>2</v>
      </c>
      <c r="E3" s="1">
        <v>44660</v>
      </c>
      <c r="F3">
        <v>30</v>
      </c>
      <c r="G3" t="s">
        <v>1</v>
      </c>
      <c r="I3" s="1">
        <v>44674</v>
      </c>
      <c r="J3">
        <v>124</v>
      </c>
      <c r="K3" t="s">
        <v>1</v>
      </c>
      <c r="M3" s="1">
        <v>44655</v>
      </c>
      <c r="N3">
        <v>231</v>
      </c>
      <c r="O3" t="s">
        <v>1</v>
      </c>
      <c r="Q3" s="1">
        <v>44667</v>
      </c>
      <c r="R3">
        <v>106</v>
      </c>
      <c r="S3" t="s">
        <v>1</v>
      </c>
      <c r="U3" s="1">
        <v>44671</v>
      </c>
      <c r="V3">
        <v>153</v>
      </c>
      <c r="W3" s="7" t="s">
        <v>1</v>
      </c>
    </row>
    <row r="4" spans="1:24" x14ac:dyDescent="0.3">
      <c r="A4" s="6">
        <v>3654</v>
      </c>
      <c r="B4" t="s">
        <v>3</v>
      </c>
      <c r="C4">
        <v>0.54500000000000004</v>
      </c>
      <c r="E4" s="1">
        <v>44658</v>
      </c>
      <c r="F4">
        <v>290</v>
      </c>
      <c r="G4" t="s">
        <v>2</v>
      </c>
      <c r="I4" s="1">
        <v>44672</v>
      </c>
      <c r="J4">
        <v>879</v>
      </c>
      <c r="K4" t="s">
        <v>2</v>
      </c>
      <c r="M4" s="1">
        <v>44653</v>
      </c>
      <c r="N4">
        <v>295</v>
      </c>
      <c r="O4" t="s">
        <v>2</v>
      </c>
      <c r="Q4" s="1">
        <v>44665</v>
      </c>
      <c r="R4">
        <v>343</v>
      </c>
      <c r="S4" t="s">
        <v>2</v>
      </c>
      <c r="U4" s="1">
        <v>44669</v>
      </c>
      <c r="V4">
        <v>373</v>
      </c>
      <c r="W4" s="7" t="s">
        <v>2</v>
      </c>
      <c r="X4" t="s">
        <v>5</v>
      </c>
    </row>
    <row r="5" spans="1:24" x14ac:dyDescent="0.3">
      <c r="A5" s="6"/>
      <c r="E5" s="1">
        <v>44659</v>
      </c>
      <c r="F5">
        <v>367</v>
      </c>
      <c r="G5" t="s">
        <v>2</v>
      </c>
      <c r="I5" s="1">
        <v>44673</v>
      </c>
      <c r="J5">
        <v>435</v>
      </c>
      <c r="K5" t="s">
        <v>2</v>
      </c>
      <c r="M5" s="1">
        <v>44654</v>
      </c>
      <c r="N5">
        <v>272</v>
      </c>
      <c r="O5" t="s">
        <v>2</v>
      </c>
      <c r="Q5" s="1">
        <v>44666</v>
      </c>
      <c r="R5">
        <v>292</v>
      </c>
      <c r="S5" t="s">
        <v>2</v>
      </c>
      <c r="U5" s="1">
        <v>44670</v>
      </c>
      <c r="V5">
        <v>387</v>
      </c>
      <c r="W5" s="7" t="s">
        <v>2</v>
      </c>
    </row>
    <row r="6" spans="1:24" x14ac:dyDescent="0.3">
      <c r="A6" s="8">
        <v>44660</v>
      </c>
      <c r="B6">
        <v>200</v>
      </c>
      <c r="C6" t="s">
        <v>3</v>
      </c>
      <c r="D6" s="21">
        <f>B6/(B6+B7)</f>
        <v>0.70175438596491224</v>
      </c>
      <c r="E6" s="1">
        <v>44660</v>
      </c>
      <c r="F6">
        <v>262</v>
      </c>
      <c r="G6" t="s">
        <v>2</v>
      </c>
      <c r="I6" s="1">
        <v>44674</v>
      </c>
      <c r="J6">
        <v>633</v>
      </c>
      <c r="K6" t="s">
        <v>2</v>
      </c>
      <c r="M6" s="1">
        <v>44655</v>
      </c>
      <c r="N6">
        <v>649</v>
      </c>
      <c r="O6" t="s">
        <v>2</v>
      </c>
      <c r="Q6" s="1">
        <v>44667</v>
      </c>
      <c r="R6">
        <v>457</v>
      </c>
      <c r="S6" t="s">
        <v>2</v>
      </c>
      <c r="U6" s="1">
        <v>44671</v>
      </c>
      <c r="V6">
        <v>731</v>
      </c>
      <c r="W6" s="7" t="s">
        <v>2</v>
      </c>
    </row>
    <row r="7" spans="1:24" x14ac:dyDescent="0.3">
      <c r="A7" s="6"/>
      <c r="B7">
        <v>85</v>
      </c>
      <c r="C7" t="s">
        <v>1</v>
      </c>
      <c r="D7" s="21">
        <f>1-D6</f>
        <v>0.29824561403508776</v>
      </c>
      <c r="E7" s="1">
        <v>44658</v>
      </c>
      <c r="F7">
        <v>55</v>
      </c>
      <c r="G7" t="s">
        <v>3</v>
      </c>
      <c r="I7" s="1">
        <v>44672</v>
      </c>
      <c r="J7">
        <v>147</v>
      </c>
      <c r="K7" t="s">
        <v>3</v>
      </c>
      <c r="M7" s="1">
        <v>44653</v>
      </c>
      <c r="N7">
        <v>68</v>
      </c>
      <c r="O7" t="s">
        <v>3</v>
      </c>
      <c r="Q7" s="1">
        <v>44665</v>
      </c>
      <c r="R7">
        <v>62</v>
      </c>
      <c r="S7" t="s">
        <v>3</v>
      </c>
      <c r="U7" s="1">
        <v>44669</v>
      </c>
      <c r="V7">
        <v>51</v>
      </c>
      <c r="W7" s="7" t="s">
        <v>3</v>
      </c>
    </row>
    <row r="8" spans="1:24" x14ac:dyDescent="0.3">
      <c r="A8" s="6"/>
      <c r="D8" s="21"/>
      <c r="E8" s="1">
        <v>44659</v>
      </c>
      <c r="F8">
        <v>86</v>
      </c>
      <c r="G8" t="s">
        <v>3</v>
      </c>
      <c r="I8" s="1">
        <v>44673</v>
      </c>
      <c r="J8">
        <v>91</v>
      </c>
      <c r="K8" t="s">
        <v>3</v>
      </c>
      <c r="M8" s="1">
        <v>44654</v>
      </c>
      <c r="N8">
        <v>56</v>
      </c>
      <c r="O8" t="s">
        <v>3</v>
      </c>
      <c r="Q8" s="1">
        <v>44666</v>
      </c>
      <c r="R8">
        <v>78</v>
      </c>
      <c r="S8" t="s">
        <v>3</v>
      </c>
      <c r="U8" s="1">
        <v>44670</v>
      </c>
      <c r="V8">
        <v>64</v>
      </c>
      <c r="W8" s="7" t="s">
        <v>3</v>
      </c>
    </row>
    <row r="9" spans="1:24" x14ac:dyDescent="0.3">
      <c r="A9" s="9">
        <v>45039</v>
      </c>
      <c r="B9">
        <v>395</v>
      </c>
      <c r="C9" t="s">
        <v>3</v>
      </c>
      <c r="D9" s="21">
        <f>B9/(B9+B10)</f>
        <v>0.66722972972972971</v>
      </c>
      <c r="E9" s="1">
        <v>44660</v>
      </c>
      <c r="F9">
        <v>59</v>
      </c>
      <c r="G9" t="s">
        <v>3</v>
      </c>
      <c r="I9" s="1">
        <v>44674</v>
      </c>
      <c r="J9">
        <v>157</v>
      </c>
      <c r="K9" t="s">
        <v>3</v>
      </c>
      <c r="M9" s="1">
        <v>44655</v>
      </c>
      <c r="N9">
        <v>151</v>
      </c>
      <c r="O9" t="s">
        <v>3</v>
      </c>
      <c r="Q9" s="1">
        <v>44667</v>
      </c>
      <c r="R9">
        <v>111</v>
      </c>
      <c r="S9" t="s">
        <v>3</v>
      </c>
      <c r="U9" s="1">
        <v>44671</v>
      </c>
      <c r="V9">
        <v>151</v>
      </c>
      <c r="W9" s="7" t="s">
        <v>3</v>
      </c>
    </row>
    <row r="10" spans="1:24" x14ac:dyDescent="0.3">
      <c r="A10" s="6"/>
      <c r="B10">
        <v>197</v>
      </c>
      <c r="C10" t="s">
        <v>1</v>
      </c>
      <c r="D10" s="21">
        <f>1-D9</f>
        <v>0.33277027027027029</v>
      </c>
      <c r="W10" s="7"/>
    </row>
    <row r="11" spans="1:24" x14ac:dyDescent="0.3">
      <c r="A11" s="6"/>
      <c r="D11" s="21"/>
      <c r="W11" s="7"/>
    </row>
    <row r="12" spans="1:24" x14ac:dyDescent="0.3">
      <c r="A12" s="10">
        <v>45020</v>
      </c>
      <c r="B12">
        <v>275</v>
      </c>
      <c r="C12" t="s">
        <v>3</v>
      </c>
      <c r="D12" s="21">
        <f>B12/(B12+B13)</f>
        <v>0.50458715596330272</v>
      </c>
      <c r="W12" s="7"/>
    </row>
    <row r="13" spans="1:24" x14ac:dyDescent="0.3">
      <c r="A13" s="6"/>
      <c r="B13">
        <v>270</v>
      </c>
      <c r="C13" t="s">
        <v>1</v>
      </c>
      <c r="D13" s="21">
        <v>0.5</v>
      </c>
      <c r="W13" s="7"/>
    </row>
    <row r="14" spans="1:24" x14ac:dyDescent="0.3">
      <c r="A14" s="6"/>
      <c r="D14" s="21"/>
      <c r="W14" s="7"/>
    </row>
    <row r="15" spans="1:24" x14ac:dyDescent="0.3">
      <c r="A15" s="10">
        <v>45032</v>
      </c>
      <c r="B15">
        <v>251</v>
      </c>
      <c r="C15" t="s">
        <v>3</v>
      </c>
      <c r="D15" s="21">
        <f>B15/(B15+B16)</f>
        <v>0.6004784688995215</v>
      </c>
      <c r="W15" s="7"/>
    </row>
    <row r="16" spans="1:24" x14ac:dyDescent="0.3">
      <c r="A16" s="6"/>
      <c r="B16">
        <v>167</v>
      </c>
      <c r="C16" t="s">
        <v>1</v>
      </c>
      <c r="D16" s="21"/>
      <c r="W16" s="7"/>
    </row>
    <row r="17" spans="1:23" x14ac:dyDescent="0.3">
      <c r="A17" s="6"/>
      <c r="D17" s="21"/>
      <c r="W17" s="7"/>
    </row>
    <row r="18" spans="1:23" x14ac:dyDescent="0.3">
      <c r="A18" s="9">
        <v>45036</v>
      </c>
      <c r="B18">
        <v>266</v>
      </c>
      <c r="C18" t="s">
        <v>3</v>
      </c>
      <c r="D18" s="21" t="s">
        <v>30</v>
      </c>
      <c r="W18" s="7"/>
    </row>
    <row r="19" spans="1:23" ht="15" thickBot="1" x14ac:dyDescent="0.35">
      <c r="A19" s="11"/>
      <c r="B19" s="12">
        <v>262</v>
      </c>
      <c r="C19" s="12" t="s">
        <v>1</v>
      </c>
      <c r="D19" s="22">
        <v>0.5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3"/>
    </row>
    <row r="20" spans="1:23" ht="15" thickBot="1" x14ac:dyDescent="0.35">
      <c r="D20" s="21"/>
    </row>
    <row r="21" spans="1:23" x14ac:dyDescent="0.3">
      <c r="A21" s="2" t="s">
        <v>4</v>
      </c>
      <c r="B21" s="3">
        <v>1</v>
      </c>
      <c r="C21" s="3"/>
      <c r="D21" s="23"/>
      <c r="E21" s="4">
        <v>44658</v>
      </c>
      <c r="F21" s="3">
        <v>21</v>
      </c>
      <c r="G21" s="3" t="s">
        <v>1</v>
      </c>
      <c r="H21" s="3"/>
      <c r="I21" s="4">
        <v>44679</v>
      </c>
      <c r="J21" s="3">
        <v>18</v>
      </c>
      <c r="K21" s="3" t="s">
        <v>1</v>
      </c>
      <c r="L21" s="3"/>
      <c r="M21" s="4">
        <v>44672</v>
      </c>
      <c r="N21" s="3">
        <v>36</v>
      </c>
      <c r="O21" s="5" t="s">
        <v>1</v>
      </c>
    </row>
    <row r="22" spans="1:23" x14ac:dyDescent="0.3">
      <c r="A22" s="6">
        <v>3159</v>
      </c>
      <c r="B22" t="s">
        <v>1</v>
      </c>
      <c r="C22" s="19">
        <f>A22/(A22+A24)</f>
        <v>0.51299123091912957</v>
      </c>
      <c r="D22" s="21"/>
      <c r="E22" s="1">
        <v>44659</v>
      </c>
      <c r="F22">
        <v>30</v>
      </c>
      <c r="G22" t="s">
        <v>1</v>
      </c>
      <c r="I22" s="1">
        <v>44680</v>
      </c>
      <c r="J22">
        <v>25</v>
      </c>
      <c r="K22" t="s">
        <v>1</v>
      </c>
      <c r="M22" s="1">
        <v>44673</v>
      </c>
      <c r="N22">
        <v>23</v>
      </c>
      <c r="O22" s="7" t="s">
        <v>1</v>
      </c>
    </row>
    <row r="23" spans="1:23" x14ac:dyDescent="0.3">
      <c r="A23" s="6">
        <v>9445</v>
      </c>
      <c r="B23" t="s">
        <v>2</v>
      </c>
      <c r="D23" s="21"/>
      <c r="E23" s="1">
        <v>44660</v>
      </c>
      <c r="F23">
        <v>52</v>
      </c>
      <c r="G23" t="s">
        <v>1</v>
      </c>
      <c r="I23" s="1">
        <v>44681</v>
      </c>
      <c r="J23">
        <v>47</v>
      </c>
      <c r="K23" t="s">
        <v>1</v>
      </c>
      <c r="M23" s="1">
        <v>44674</v>
      </c>
      <c r="N23">
        <v>48</v>
      </c>
      <c r="O23" s="7" t="s">
        <v>1</v>
      </c>
    </row>
    <row r="24" spans="1:23" x14ac:dyDescent="0.3">
      <c r="A24" s="6">
        <v>2999</v>
      </c>
      <c r="B24" t="s">
        <v>3</v>
      </c>
      <c r="C24" s="20">
        <v>0.48</v>
      </c>
      <c r="D24" s="21"/>
      <c r="E24" s="1">
        <v>44658</v>
      </c>
      <c r="F24">
        <v>179</v>
      </c>
      <c r="G24" t="s">
        <v>2</v>
      </c>
      <c r="I24" s="1">
        <v>44679</v>
      </c>
      <c r="J24">
        <v>212</v>
      </c>
      <c r="K24" t="s">
        <v>2</v>
      </c>
      <c r="M24" s="1">
        <v>44672</v>
      </c>
      <c r="N24">
        <v>246</v>
      </c>
      <c r="O24" s="7" t="s">
        <v>2</v>
      </c>
    </row>
    <row r="25" spans="1:23" x14ac:dyDescent="0.3">
      <c r="A25" s="6"/>
      <c r="D25" s="21"/>
      <c r="E25" s="1">
        <v>44659</v>
      </c>
      <c r="F25">
        <v>225</v>
      </c>
      <c r="G25" t="s">
        <v>2</v>
      </c>
      <c r="I25" s="1">
        <v>44680</v>
      </c>
      <c r="J25">
        <v>210</v>
      </c>
      <c r="K25" t="s">
        <v>2</v>
      </c>
      <c r="M25" s="1">
        <v>44673</v>
      </c>
      <c r="N25">
        <v>219</v>
      </c>
      <c r="O25" s="7" t="s">
        <v>2</v>
      </c>
    </row>
    <row r="26" spans="1:23" x14ac:dyDescent="0.3">
      <c r="A26" s="10">
        <v>45025</v>
      </c>
      <c r="B26">
        <v>224</v>
      </c>
      <c r="C26" t="s">
        <v>3</v>
      </c>
      <c r="D26" s="21">
        <f>B26/(B26+B27)</f>
        <v>0.68501529051987764</v>
      </c>
      <c r="E26" s="1">
        <v>44660</v>
      </c>
      <c r="F26">
        <v>382</v>
      </c>
      <c r="G26" t="s">
        <v>2</v>
      </c>
      <c r="I26" s="1">
        <v>44681</v>
      </c>
      <c r="J26">
        <v>351</v>
      </c>
      <c r="K26" t="s">
        <v>2</v>
      </c>
      <c r="M26" s="1">
        <v>44674</v>
      </c>
      <c r="N26">
        <v>264</v>
      </c>
      <c r="O26" s="7" t="s">
        <v>2</v>
      </c>
    </row>
    <row r="27" spans="1:23" x14ac:dyDescent="0.3">
      <c r="A27" s="6"/>
      <c r="B27">
        <v>103</v>
      </c>
      <c r="C27" t="s">
        <v>1</v>
      </c>
      <c r="D27" s="21"/>
      <c r="E27" s="1">
        <v>44658</v>
      </c>
      <c r="F27">
        <v>62</v>
      </c>
      <c r="G27" t="s">
        <v>3</v>
      </c>
      <c r="I27" s="1">
        <v>44679</v>
      </c>
      <c r="J27">
        <v>51</v>
      </c>
      <c r="K27" t="s">
        <v>3</v>
      </c>
      <c r="M27" s="1">
        <v>44672</v>
      </c>
      <c r="N27">
        <v>49</v>
      </c>
      <c r="O27" s="7" t="s">
        <v>3</v>
      </c>
    </row>
    <row r="28" spans="1:23" x14ac:dyDescent="0.3">
      <c r="A28" s="6"/>
      <c r="D28" s="21"/>
      <c r="E28" s="1">
        <v>44659</v>
      </c>
      <c r="F28">
        <v>70</v>
      </c>
      <c r="G28" t="s">
        <v>3</v>
      </c>
      <c r="I28" s="1">
        <v>44680</v>
      </c>
      <c r="J28">
        <v>66</v>
      </c>
      <c r="K28" t="s">
        <v>3</v>
      </c>
      <c r="M28" s="1">
        <v>44673</v>
      </c>
      <c r="N28">
        <v>51</v>
      </c>
      <c r="O28" s="7" t="s">
        <v>3</v>
      </c>
    </row>
    <row r="29" spans="1:23" x14ac:dyDescent="0.3">
      <c r="A29" s="9">
        <v>45046</v>
      </c>
      <c r="B29">
        <v>245</v>
      </c>
      <c r="C29" t="s">
        <v>3</v>
      </c>
      <c r="D29" s="21">
        <f>B29/(B29+B30)</f>
        <v>0.73134328358208955</v>
      </c>
      <c r="E29" s="1">
        <v>44660</v>
      </c>
      <c r="F29">
        <v>92</v>
      </c>
      <c r="G29" t="s">
        <v>3</v>
      </c>
      <c r="I29" s="1">
        <v>44681</v>
      </c>
      <c r="J29">
        <v>128</v>
      </c>
      <c r="K29" t="s">
        <v>3</v>
      </c>
      <c r="M29" s="1">
        <v>44674</v>
      </c>
      <c r="N29">
        <v>54</v>
      </c>
      <c r="O29" s="7" t="s">
        <v>3</v>
      </c>
    </row>
    <row r="30" spans="1:23" x14ac:dyDescent="0.3">
      <c r="A30" s="6"/>
      <c r="B30">
        <v>90</v>
      </c>
      <c r="C30" t="s">
        <v>1</v>
      </c>
      <c r="D30" s="21">
        <f>1-0.73</f>
        <v>0.27</v>
      </c>
      <c r="O30" s="7"/>
    </row>
    <row r="31" spans="1:23" x14ac:dyDescent="0.3">
      <c r="A31" s="6"/>
      <c r="D31" s="21"/>
      <c r="O31" s="7"/>
    </row>
    <row r="32" spans="1:23" x14ac:dyDescent="0.3">
      <c r="A32" s="14">
        <v>45039</v>
      </c>
      <c r="B32">
        <v>154</v>
      </c>
      <c r="C32" t="s">
        <v>3</v>
      </c>
      <c r="D32" s="21">
        <f>B32/(B32+B33)</f>
        <v>0.59003831417624519</v>
      </c>
      <c r="O32" s="7"/>
    </row>
    <row r="33" spans="1:15" ht="15" thickBot="1" x14ac:dyDescent="0.35">
      <c r="A33" s="11"/>
      <c r="B33" s="12">
        <v>107</v>
      </c>
      <c r="C33" s="12" t="s">
        <v>1</v>
      </c>
      <c r="D33" s="22">
        <f>1-0.59</f>
        <v>0.41000000000000003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3"/>
    </row>
    <row r="34" spans="1:15" ht="15" thickBot="1" x14ac:dyDescent="0.35">
      <c r="D34" s="21"/>
    </row>
    <row r="35" spans="1:15" x14ac:dyDescent="0.3">
      <c r="A35" s="2" t="s">
        <v>6</v>
      </c>
      <c r="B35" s="3">
        <v>2.3330000000000002</v>
      </c>
      <c r="C35" s="3"/>
      <c r="D35" s="23"/>
      <c r="E35" s="3">
        <v>3</v>
      </c>
      <c r="F35" s="3" t="s">
        <v>1</v>
      </c>
      <c r="G35" s="3"/>
      <c r="H35" s="4">
        <v>44672</v>
      </c>
      <c r="I35" s="3">
        <v>5</v>
      </c>
      <c r="J35" s="3" t="s">
        <v>1</v>
      </c>
      <c r="K35" s="3"/>
      <c r="L35" s="4">
        <v>44666</v>
      </c>
      <c r="M35" s="3">
        <v>3</v>
      </c>
      <c r="N35" s="5" t="s">
        <v>1</v>
      </c>
    </row>
    <row r="36" spans="1:15" x14ac:dyDescent="0.3">
      <c r="A36" s="6">
        <v>161</v>
      </c>
      <c r="B36" t="s">
        <v>1</v>
      </c>
      <c r="C36">
        <f>A36/(A36+A38)</f>
        <v>0.19420989143546441</v>
      </c>
      <c r="D36" s="21"/>
      <c r="E36">
        <v>10</v>
      </c>
      <c r="F36" t="s">
        <v>1</v>
      </c>
      <c r="H36" s="1">
        <v>44673</v>
      </c>
      <c r="I36">
        <v>2</v>
      </c>
      <c r="J36" t="s">
        <v>1</v>
      </c>
      <c r="L36" s="1">
        <v>44665</v>
      </c>
      <c r="M36">
        <v>33</v>
      </c>
      <c r="N36" s="7" t="s">
        <v>2</v>
      </c>
    </row>
    <row r="37" spans="1:15" x14ac:dyDescent="0.3">
      <c r="A37" s="6">
        <v>2374</v>
      </c>
      <c r="B37" t="s">
        <v>2</v>
      </c>
      <c r="C37">
        <f>A38/(A38+A36)</f>
        <v>0.80579010856453559</v>
      </c>
      <c r="D37" s="21"/>
      <c r="E37">
        <v>51</v>
      </c>
      <c r="F37" t="s">
        <v>2</v>
      </c>
      <c r="H37" s="1">
        <v>44674</v>
      </c>
      <c r="I37">
        <v>3</v>
      </c>
      <c r="J37" t="s">
        <v>1</v>
      </c>
      <c r="L37" s="1">
        <v>44666</v>
      </c>
      <c r="M37">
        <v>39</v>
      </c>
      <c r="N37" s="7" t="s">
        <v>2</v>
      </c>
    </row>
    <row r="38" spans="1:15" x14ac:dyDescent="0.3">
      <c r="A38" s="6">
        <v>668</v>
      </c>
      <c r="B38" t="s">
        <v>3</v>
      </c>
      <c r="D38" s="21"/>
      <c r="E38">
        <v>25</v>
      </c>
      <c r="F38" t="s">
        <v>2</v>
      </c>
      <c r="H38" s="1">
        <v>44672</v>
      </c>
      <c r="I38">
        <v>55</v>
      </c>
      <c r="J38" t="s">
        <v>2</v>
      </c>
      <c r="L38" s="1">
        <v>44667</v>
      </c>
      <c r="M38">
        <v>69</v>
      </c>
      <c r="N38" s="7" t="s">
        <v>2</v>
      </c>
    </row>
    <row r="39" spans="1:15" x14ac:dyDescent="0.3">
      <c r="A39" s="6"/>
      <c r="D39" s="21"/>
      <c r="E39">
        <v>102</v>
      </c>
      <c r="F39" t="s">
        <v>2</v>
      </c>
      <c r="H39" s="1">
        <v>44673</v>
      </c>
      <c r="I39">
        <v>88</v>
      </c>
      <c r="J39" t="s">
        <v>2</v>
      </c>
      <c r="L39" s="1">
        <v>44665</v>
      </c>
      <c r="M39">
        <v>3</v>
      </c>
      <c r="N39" s="7" t="s">
        <v>3</v>
      </c>
    </row>
    <row r="40" spans="1:15" x14ac:dyDescent="0.3">
      <c r="A40" s="9">
        <v>45026</v>
      </c>
      <c r="B40">
        <v>33</v>
      </c>
      <c r="C40" t="s">
        <v>3</v>
      </c>
      <c r="D40" s="21">
        <f>B40/(B40+B41)</f>
        <v>0.71739130434782605</v>
      </c>
      <c r="E40">
        <v>13</v>
      </c>
      <c r="F40" t="s">
        <v>3</v>
      </c>
      <c r="H40" s="1">
        <v>44674</v>
      </c>
      <c r="I40">
        <v>112</v>
      </c>
      <c r="J40" t="s">
        <v>2</v>
      </c>
      <c r="L40" s="1">
        <v>44666</v>
      </c>
      <c r="M40">
        <v>12</v>
      </c>
      <c r="N40" s="7" t="s">
        <v>3</v>
      </c>
    </row>
    <row r="41" spans="1:15" x14ac:dyDescent="0.3">
      <c r="A41" s="6"/>
      <c r="B41">
        <v>13</v>
      </c>
      <c r="C41" t="s">
        <v>1</v>
      </c>
      <c r="D41" s="21">
        <f>1-0.72</f>
        <v>0.28000000000000003</v>
      </c>
      <c r="E41">
        <v>2</v>
      </c>
      <c r="F41" t="s">
        <v>3</v>
      </c>
      <c r="H41" s="1">
        <v>44672</v>
      </c>
      <c r="I41">
        <v>4</v>
      </c>
      <c r="J41" t="s">
        <v>3</v>
      </c>
      <c r="L41" s="1">
        <v>44667</v>
      </c>
      <c r="M41">
        <v>10</v>
      </c>
      <c r="N41" s="7" t="s">
        <v>3</v>
      </c>
    </row>
    <row r="42" spans="1:15" x14ac:dyDescent="0.3">
      <c r="A42" s="6"/>
      <c r="D42" s="21"/>
      <c r="E42">
        <v>18</v>
      </c>
      <c r="F42" t="s">
        <v>3</v>
      </c>
      <c r="H42" s="1">
        <v>44673</v>
      </c>
      <c r="I42">
        <v>15</v>
      </c>
      <c r="J42" t="s">
        <v>3</v>
      </c>
      <c r="N42" s="7"/>
    </row>
    <row r="43" spans="1:15" x14ac:dyDescent="0.3">
      <c r="A43" s="14">
        <v>45039</v>
      </c>
      <c r="B43">
        <v>41</v>
      </c>
      <c r="C43" t="s">
        <v>3</v>
      </c>
      <c r="D43" s="21">
        <f>B43/(B43+B44)</f>
        <v>0.80392156862745101</v>
      </c>
      <c r="H43" s="1">
        <v>44674</v>
      </c>
      <c r="I43">
        <v>22</v>
      </c>
      <c r="J43" t="s">
        <v>3</v>
      </c>
      <c r="N43" s="7"/>
    </row>
    <row r="44" spans="1:15" x14ac:dyDescent="0.3">
      <c r="A44" s="6"/>
      <c r="B44">
        <v>10</v>
      </c>
      <c r="C44" t="s">
        <v>1</v>
      </c>
      <c r="D44" s="21"/>
      <c r="N44" s="7"/>
    </row>
    <row r="45" spans="1:15" x14ac:dyDescent="0.3">
      <c r="A45" s="6"/>
      <c r="D45" s="21"/>
      <c r="N45" s="7"/>
    </row>
    <row r="46" spans="1:15" x14ac:dyDescent="0.3">
      <c r="A46" s="9">
        <v>45032</v>
      </c>
      <c r="B46">
        <v>25</v>
      </c>
      <c r="C46" t="s">
        <v>7</v>
      </c>
      <c r="D46" s="21">
        <f>B46/(B46+B47)</f>
        <v>0.8928571428571429</v>
      </c>
      <c r="N46" s="7"/>
    </row>
    <row r="47" spans="1:15" ht="15" thickBot="1" x14ac:dyDescent="0.35">
      <c r="A47" s="11"/>
      <c r="B47" s="12">
        <v>3</v>
      </c>
      <c r="C47" s="12" t="s">
        <v>8</v>
      </c>
      <c r="D47" s="22">
        <f>1-0.89</f>
        <v>0.10999999999999999</v>
      </c>
      <c r="E47" s="12"/>
      <c r="F47" s="12"/>
      <c r="G47" s="12"/>
      <c r="H47" s="12"/>
      <c r="I47" s="12"/>
      <c r="J47" s="12"/>
      <c r="K47" s="12"/>
      <c r="L47" s="12"/>
      <c r="M47" s="12"/>
      <c r="N47" s="13"/>
    </row>
    <row r="48" spans="1:15" ht="15" thickBot="1" x14ac:dyDescent="0.35">
      <c r="D48" s="21"/>
    </row>
    <row r="49" spans="1:23" x14ac:dyDescent="0.3">
      <c r="A49" s="2" t="s">
        <v>9</v>
      </c>
      <c r="B49" s="3">
        <v>2</v>
      </c>
      <c r="C49" s="3"/>
      <c r="D49" s="23"/>
      <c r="E49" s="4">
        <v>44673</v>
      </c>
      <c r="F49" s="3">
        <v>6</v>
      </c>
      <c r="G49" s="3" t="s">
        <v>1</v>
      </c>
      <c r="H49" s="3"/>
      <c r="I49" s="4">
        <v>44658</v>
      </c>
      <c r="J49" s="3">
        <v>13</v>
      </c>
      <c r="K49" s="3" t="s">
        <v>1</v>
      </c>
      <c r="L49" s="3"/>
      <c r="M49" s="4">
        <v>44665</v>
      </c>
      <c r="N49" s="3">
        <v>7</v>
      </c>
      <c r="O49" s="3" t="s">
        <v>1</v>
      </c>
      <c r="P49" s="3"/>
      <c r="Q49" s="4">
        <v>44669</v>
      </c>
      <c r="R49" s="3">
        <v>4</v>
      </c>
      <c r="S49" s="3" t="s">
        <v>1</v>
      </c>
      <c r="T49" s="3"/>
      <c r="U49" s="4">
        <v>44679</v>
      </c>
      <c r="V49" s="3">
        <v>14</v>
      </c>
      <c r="W49" s="5" t="s">
        <v>1</v>
      </c>
    </row>
    <row r="50" spans="1:23" x14ac:dyDescent="0.3">
      <c r="A50" s="6">
        <v>1042</v>
      </c>
      <c r="B50" t="s">
        <v>1</v>
      </c>
      <c r="C50">
        <f>A50/(A50+A52)</f>
        <v>0.35733882030178327</v>
      </c>
      <c r="D50" s="21"/>
      <c r="E50" s="1">
        <v>44674</v>
      </c>
      <c r="F50">
        <v>13</v>
      </c>
      <c r="G50" t="s">
        <v>1</v>
      </c>
      <c r="I50" s="1">
        <v>44659</v>
      </c>
      <c r="J50">
        <v>12</v>
      </c>
      <c r="K50" t="s">
        <v>1</v>
      </c>
      <c r="M50" s="1">
        <v>44666</v>
      </c>
      <c r="N50">
        <v>5</v>
      </c>
      <c r="O50" t="s">
        <v>1</v>
      </c>
      <c r="Q50" s="1">
        <v>44670</v>
      </c>
      <c r="R50">
        <v>14</v>
      </c>
      <c r="S50" t="s">
        <v>1</v>
      </c>
      <c r="U50" s="1">
        <v>44680</v>
      </c>
      <c r="V50">
        <v>5</v>
      </c>
      <c r="W50" s="7" t="s">
        <v>1</v>
      </c>
    </row>
    <row r="51" spans="1:23" x14ac:dyDescent="0.3">
      <c r="A51" s="6">
        <v>5705</v>
      </c>
      <c r="B51" t="s">
        <v>2</v>
      </c>
      <c r="C51">
        <f>A52/(A52+A50)</f>
        <v>0.64266117969821679</v>
      </c>
      <c r="D51" s="21"/>
      <c r="E51" s="1">
        <v>44675</v>
      </c>
      <c r="F51">
        <v>41</v>
      </c>
      <c r="G51" t="s">
        <v>1</v>
      </c>
      <c r="I51" s="1">
        <v>44660</v>
      </c>
      <c r="J51">
        <v>16</v>
      </c>
      <c r="K51" t="s">
        <v>1</v>
      </c>
      <c r="M51" s="1">
        <v>44667</v>
      </c>
      <c r="N51">
        <v>12</v>
      </c>
      <c r="O51" t="s">
        <v>1</v>
      </c>
      <c r="Q51" s="1">
        <v>44671</v>
      </c>
      <c r="R51">
        <v>17</v>
      </c>
      <c r="S51" t="s">
        <v>1</v>
      </c>
      <c r="U51" s="1">
        <v>44681</v>
      </c>
      <c r="V51">
        <v>5</v>
      </c>
      <c r="W51" s="7" t="s">
        <v>1</v>
      </c>
    </row>
    <row r="52" spans="1:23" x14ac:dyDescent="0.3">
      <c r="A52" s="6">
        <v>1874</v>
      </c>
      <c r="B52" t="s">
        <v>3</v>
      </c>
      <c r="D52" s="21"/>
      <c r="E52" s="1">
        <v>44673</v>
      </c>
      <c r="F52">
        <v>87</v>
      </c>
      <c r="G52" t="s">
        <v>2</v>
      </c>
      <c r="I52" s="1">
        <v>44658</v>
      </c>
      <c r="J52">
        <v>96</v>
      </c>
      <c r="K52" t="s">
        <v>2</v>
      </c>
      <c r="M52" s="1">
        <v>44665</v>
      </c>
      <c r="N52">
        <v>74</v>
      </c>
      <c r="O52" t="s">
        <v>2</v>
      </c>
      <c r="Q52" s="1">
        <v>44669</v>
      </c>
      <c r="R52">
        <v>111</v>
      </c>
      <c r="S52" t="s">
        <v>2</v>
      </c>
      <c r="U52" s="1">
        <v>44679</v>
      </c>
      <c r="V52">
        <v>95</v>
      </c>
      <c r="W52" s="7" t="s">
        <v>2</v>
      </c>
    </row>
    <row r="53" spans="1:23" x14ac:dyDescent="0.3">
      <c r="A53" s="6"/>
      <c r="D53" s="21"/>
      <c r="E53" s="1">
        <v>44674</v>
      </c>
      <c r="F53">
        <v>104</v>
      </c>
      <c r="G53" t="s">
        <v>2</v>
      </c>
      <c r="I53" s="1">
        <v>44659</v>
      </c>
      <c r="J53">
        <v>102</v>
      </c>
      <c r="K53" t="s">
        <v>2</v>
      </c>
      <c r="M53" s="1">
        <v>44666</v>
      </c>
      <c r="N53">
        <v>107</v>
      </c>
      <c r="O53" t="s">
        <v>2</v>
      </c>
      <c r="Q53" s="1">
        <v>44670</v>
      </c>
      <c r="R53">
        <v>92</v>
      </c>
      <c r="S53" t="s">
        <v>2</v>
      </c>
      <c r="U53" s="1">
        <v>44680</v>
      </c>
      <c r="V53">
        <v>86</v>
      </c>
      <c r="W53" s="7" t="s">
        <v>2</v>
      </c>
    </row>
    <row r="54" spans="1:23" x14ac:dyDescent="0.3">
      <c r="A54" s="14">
        <v>45040</v>
      </c>
      <c r="B54">
        <v>117</v>
      </c>
      <c r="C54" t="s">
        <v>7</v>
      </c>
      <c r="D54" s="21">
        <f>B54/(B54+B55)</f>
        <v>0.66101694915254239</v>
      </c>
      <c r="E54" s="1">
        <v>44675</v>
      </c>
      <c r="F54">
        <v>275</v>
      </c>
      <c r="G54" t="s">
        <v>2</v>
      </c>
      <c r="I54" s="1">
        <v>44660</v>
      </c>
      <c r="J54">
        <v>154</v>
      </c>
      <c r="K54" t="s">
        <v>2</v>
      </c>
      <c r="M54" s="1">
        <v>44667</v>
      </c>
      <c r="N54">
        <v>167</v>
      </c>
      <c r="O54" t="s">
        <v>2</v>
      </c>
      <c r="Q54" s="1">
        <v>44671</v>
      </c>
      <c r="R54">
        <v>196</v>
      </c>
      <c r="S54" t="s">
        <v>2</v>
      </c>
      <c r="U54" s="1">
        <v>44681</v>
      </c>
      <c r="V54">
        <v>145</v>
      </c>
      <c r="W54" s="7" t="s">
        <v>2</v>
      </c>
    </row>
    <row r="55" spans="1:23" x14ac:dyDescent="0.3">
      <c r="A55" s="6"/>
      <c r="B55">
        <v>60</v>
      </c>
      <c r="C55" t="s">
        <v>8</v>
      </c>
      <c r="D55" s="21">
        <f>1-0.66</f>
        <v>0.33999999999999997</v>
      </c>
      <c r="E55" s="1">
        <v>44673</v>
      </c>
      <c r="F55">
        <v>25</v>
      </c>
      <c r="G55" t="s">
        <v>3</v>
      </c>
      <c r="I55" s="1">
        <v>44658</v>
      </c>
      <c r="J55">
        <v>35</v>
      </c>
      <c r="K55" t="s">
        <v>3</v>
      </c>
      <c r="M55" s="1">
        <v>44665</v>
      </c>
      <c r="N55">
        <v>17</v>
      </c>
      <c r="O55" t="s">
        <v>3</v>
      </c>
      <c r="Q55" s="1">
        <v>44669</v>
      </c>
      <c r="R55">
        <v>22</v>
      </c>
      <c r="S55" t="s">
        <v>3</v>
      </c>
      <c r="U55" s="1">
        <v>44679</v>
      </c>
      <c r="V55">
        <v>19</v>
      </c>
      <c r="W55" s="7" t="s">
        <v>3</v>
      </c>
    </row>
    <row r="56" spans="1:23" x14ac:dyDescent="0.3">
      <c r="A56" s="6"/>
      <c r="D56" s="21"/>
      <c r="E56" s="1">
        <v>44674</v>
      </c>
      <c r="F56">
        <v>27</v>
      </c>
      <c r="G56" t="s">
        <v>3</v>
      </c>
      <c r="I56" s="1">
        <v>44659</v>
      </c>
      <c r="J56">
        <v>21</v>
      </c>
      <c r="K56" t="s">
        <v>3</v>
      </c>
      <c r="M56" s="1">
        <v>44666</v>
      </c>
      <c r="N56">
        <v>25</v>
      </c>
      <c r="O56" t="s">
        <v>3</v>
      </c>
      <c r="Q56" s="1">
        <v>44670</v>
      </c>
      <c r="R56">
        <v>31</v>
      </c>
      <c r="S56" t="s">
        <v>3</v>
      </c>
      <c r="U56" s="1">
        <v>44680</v>
      </c>
      <c r="V56">
        <v>27</v>
      </c>
      <c r="W56" s="7" t="s">
        <v>3</v>
      </c>
    </row>
    <row r="57" spans="1:23" x14ac:dyDescent="0.3">
      <c r="A57" s="9">
        <v>45025</v>
      </c>
      <c r="B57">
        <v>98</v>
      </c>
      <c r="C57" t="s">
        <v>7</v>
      </c>
      <c r="D57" s="21">
        <f>B57/(B57+B58)</f>
        <v>0.70503597122302153</v>
      </c>
      <c r="E57" s="1">
        <v>44675</v>
      </c>
      <c r="F57">
        <v>65</v>
      </c>
      <c r="G57" t="s">
        <v>3</v>
      </c>
      <c r="I57" s="1">
        <v>44660</v>
      </c>
      <c r="J57">
        <v>42</v>
      </c>
      <c r="K57" t="s">
        <v>3</v>
      </c>
      <c r="M57" s="1">
        <v>44667</v>
      </c>
      <c r="N57">
        <v>30</v>
      </c>
      <c r="O57" t="s">
        <v>3</v>
      </c>
      <c r="Q57" s="1">
        <v>44671</v>
      </c>
      <c r="R57">
        <v>47</v>
      </c>
      <c r="S57" t="s">
        <v>3</v>
      </c>
      <c r="U57" s="1">
        <v>44681</v>
      </c>
      <c r="V57">
        <v>29</v>
      </c>
      <c r="W57" s="7" t="s">
        <v>3</v>
      </c>
    </row>
    <row r="58" spans="1:23" x14ac:dyDescent="0.3">
      <c r="A58" s="6"/>
      <c r="B58">
        <v>41</v>
      </c>
      <c r="C58" t="s">
        <v>10</v>
      </c>
      <c r="D58" s="21">
        <f>1-0.71</f>
        <v>0.29000000000000004</v>
      </c>
      <c r="W58" s="7"/>
    </row>
    <row r="59" spans="1:23" x14ac:dyDescent="0.3">
      <c r="A59" s="6"/>
      <c r="D59" s="21"/>
      <c r="W59" s="7"/>
    </row>
    <row r="60" spans="1:23" x14ac:dyDescent="0.3">
      <c r="A60" s="9">
        <v>45032</v>
      </c>
      <c r="B60">
        <v>72</v>
      </c>
      <c r="C60" t="s">
        <v>7</v>
      </c>
      <c r="D60" s="21">
        <f>B60/(B60+B61)</f>
        <v>0.75</v>
      </c>
      <c r="W60" s="7"/>
    </row>
    <row r="61" spans="1:23" x14ac:dyDescent="0.3">
      <c r="A61" s="6"/>
      <c r="B61">
        <v>24</v>
      </c>
      <c r="C61" t="s">
        <v>8</v>
      </c>
      <c r="D61" s="21"/>
      <c r="W61" s="7"/>
    </row>
    <row r="62" spans="1:23" x14ac:dyDescent="0.3">
      <c r="A62" s="6"/>
      <c r="D62" s="21"/>
      <c r="W62" s="7"/>
    </row>
    <row r="63" spans="1:23" x14ac:dyDescent="0.3">
      <c r="A63" s="10">
        <v>45036</v>
      </c>
      <c r="B63">
        <v>100</v>
      </c>
      <c r="C63" t="s">
        <v>7</v>
      </c>
      <c r="D63" s="21">
        <f>B63/(B63+B64)</f>
        <v>0.7407407407407407</v>
      </c>
      <c r="W63" s="7"/>
    </row>
    <row r="64" spans="1:23" x14ac:dyDescent="0.3">
      <c r="A64" s="6"/>
      <c r="B64">
        <v>35</v>
      </c>
      <c r="C64" t="s">
        <v>8</v>
      </c>
      <c r="D64" s="21">
        <f>1-0.74</f>
        <v>0.26</v>
      </c>
      <c r="W64" s="7"/>
    </row>
    <row r="65" spans="1:23" x14ac:dyDescent="0.3">
      <c r="A65" s="6"/>
      <c r="D65" s="21"/>
      <c r="W65" s="7"/>
    </row>
    <row r="66" spans="1:23" x14ac:dyDescent="0.3">
      <c r="A66" s="9">
        <v>45046</v>
      </c>
      <c r="B66">
        <v>75</v>
      </c>
      <c r="C66" t="s">
        <v>7</v>
      </c>
      <c r="D66" s="21">
        <f>B66/(B66+B67)</f>
        <v>0.75757575757575757</v>
      </c>
      <c r="W66" s="7"/>
    </row>
    <row r="67" spans="1:23" ht="15" thickBot="1" x14ac:dyDescent="0.35">
      <c r="A67" s="11"/>
      <c r="B67" s="12">
        <v>24</v>
      </c>
      <c r="C67" s="12" t="s">
        <v>8</v>
      </c>
      <c r="D67" s="2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3"/>
    </row>
    <row r="68" spans="1:23" ht="15" thickBot="1" x14ac:dyDescent="0.35">
      <c r="D68" s="21"/>
    </row>
    <row r="69" spans="1:23" x14ac:dyDescent="0.3">
      <c r="A69" s="2" t="s">
        <v>11</v>
      </c>
      <c r="B69" s="3">
        <v>2.13</v>
      </c>
      <c r="C69" s="3"/>
      <c r="D69" s="23"/>
      <c r="E69" s="4">
        <v>44655</v>
      </c>
      <c r="F69" s="3">
        <v>1</v>
      </c>
      <c r="G69" s="3" t="s">
        <v>1</v>
      </c>
      <c r="H69" s="3"/>
      <c r="I69" s="4">
        <v>44670</v>
      </c>
      <c r="J69" s="3">
        <v>4</v>
      </c>
      <c r="K69" s="3" t="s">
        <v>1</v>
      </c>
      <c r="L69" s="3"/>
      <c r="M69" s="4">
        <v>44673</v>
      </c>
      <c r="N69" s="3">
        <v>4</v>
      </c>
      <c r="O69" s="5" t="s">
        <v>1</v>
      </c>
    </row>
    <row r="70" spans="1:23" x14ac:dyDescent="0.3">
      <c r="A70" s="6">
        <v>513</v>
      </c>
      <c r="B70" t="s">
        <v>1</v>
      </c>
      <c r="C70">
        <f>A70/(A70+A72)</f>
        <v>0.50741839762611274</v>
      </c>
      <c r="D70" s="21"/>
      <c r="E70" s="1">
        <v>44657</v>
      </c>
      <c r="F70">
        <v>2</v>
      </c>
      <c r="G70" t="s">
        <v>1</v>
      </c>
      <c r="I70" s="1">
        <v>44671</v>
      </c>
      <c r="J70">
        <v>3</v>
      </c>
      <c r="K70" t="s">
        <v>1</v>
      </c>
      <c r="M70" s="1">
        <v>44674</v>
      </c>
      <c r="N70">
        <v>5</v>
      </c>
      <c r="O70" s="7" t="s">
        <v>1</v>
      </c>
    </row>
    <row r="71" spans="1:23" x14ac:dyDescent="0.3">
      <c r="A71" s="6">
        <v>2476</v>
      </c>
      <c r="B71" t="s">
        <v>2</v>
      </c>
      <c r="C71">
        <f>A72/(A72+A70)</f>
        <v>0.49258160237388726</v>
      </c>
      <c r="D71" s="21"/>
      <c r="E71" s="1">
        <v>44655</v>
      </c>
      <c r="F71">
        <v>15</v>
      </c>
      <c r="G71" t="s">
        <v>2</v>
      </c>
      <c r="I71" s="1">
        <v>44672</v>
      </c>
      <c r="J71">
        <v>4</v>
      </c>
      <c r="K71" t="s">
        <v>1</v>
      </c>
      <c r="M71" s="1">
        <v>44675</v>
      </c>
      <c r="N71">
        <v>1</v>
      </c>
      <c r="O71" s="7" t="s">
        <v>1</v>
      </c>
    </row>
    <row r="72" spans="1:23" x14ac:dyDescent="0.3">
      <c r="A72" s="6">
        <v>498</v>
      </c>
      <c r="B72" t="s">
        <v>3</v>
      </c>
      <c r="D72" s="21"/>
      <c r="E72" s="1">
        <v>44656</v>
      </c>
      <c r="F72">
        <v>19</v>
      </c>
      <c r="G72" t="s">
        <v>2</v>
      </c>
      <c r="I72" s="1">
        <v>44670</v>
      </c>
      <c r="J72">
        <v>27</v>
      </c>
      <c r="K72" t="s">
        <v>2</v>
      </c>
      <c r="M72" s="1">
        <v>44673</v>
      </c>
      <c r="N72">
        <v>61</v>
      </c>
      <c r="O72" s="7" t="s">
        <v>2</v>
      </c>
    </row>
    <row r="73" spans="1:23" x14ac:dyDescent="0.3">
      <c r="A73" s="6"/>
      <c r="D73" s="21"/>
      <c r="E73" s="1">
        <v>44657</v>
      </c>
      <c r="F73">
        <v>71</v>
      </c>
      <c r="G73" t="s">
        <v>2</v>
      </c>
      <c r="I73" s="1">
        <v>44671</v>
      </c>
      <c r="J73">
        <v>33</v>
      </c>
      <c r="K73" t="s">
        <v>2</v>
      </c>
      <c r="M73" s="1">
        <v>44674</v>
      </c>
      <c r="N73">
        <v>20</v>
      </c>
      <c r="O73" s="7" t="s">
        <v>2</v>
      </c>
    </row>
    <row r="74" spans="1:23" x14ac:dyDescent="0.3">
      <c r="A74" s="9">
        <v>45022</v>
      </c>
      <c r="B74">
        <v>21</v>
      </c>
      <c r="C74" t="s">
        <v>12</v>
      </c>
      <c r="D74" s="21">
        <f>B74/(B74+B75)</f>
        <v>0.875</v>
      </c>
      <c r="E74" s="1">
        <v>44655</v>
      </c>
      <c r="F74">
        <v>6</v>
      </c>
      <c r="G74" t="s">
        <v>3</v>
      </c>
      <c r="I74" s="1">
        <v>44672</v>
      </c>
      <c r="J74">
        <v>86</v>
      </c>
      <c r="K74" t="s">
        <v>2</v>
      </c>
      <c r="M74" s="1">
        <v>44675</v>
      </c>
      <c r="N74">
        <v>46</v>
      </c>
      <c r="O74" s="7" t="s">
        <v>2</v>
      </c>
    </row>
    <row r="75" spans="1:23" x14ac:dyDescent="0.3">
      <c r="A75" s="6"/>
      <c r="B75">
        <v>3</v>
      </c>
      <c r="C75" t="s">
        <v>13</v>
      </c>
      <c r="D75" s="21">
        <f>1-0.88</f>
        <v>0.12</v>
      </c>
      <c r="E75" s="1">
        <v>44656</v>
      </c>
      <c r="F75">
        <v>3</v>
      </c>
      <c r="G75" t="s">
        <v>3</v>
      </c>
      <c r="I75" s="1">
        <v>44670</v>
      </c>
      <c r="J75">
        <v>12</v>
      </c>
      <c r="K75" t="s">
        <v>3</v>
      </c>
      <c r="M75" s="1">
        <v>44673</v>
      </c>
      <c r="N75">
        <v>10</v>
      </c>
      <c r="O75" s="7" t="s">
        <v>3</v>
      </c>
    </row>
    <row r="76" spans="1:23" x14ac:dyDescent="0.3">
      <c r="A76" s="6"/>
      <c r="D76" s="21"/>
      <c r="E76" s="1">
        <v>44657</v>
      </c>
      <c r="F76">
        <v>12</v>
      </c>
      <c r="G76" t="s">
        <v>3</v>
      </c>
      <c r="I76" s="1">
        <v>44671</v>
      </c>
      <c r="J76">
        <v>7</v>
      </c>
      <c r="K76" t="s">
        <v>3</v>
      </c>
      <c r="M76" s="1">
        <v>44674</v>
      </c>
      <c r="N76">
        <v>11</v>
      </c>
      <c r="O76" s="7" t="s">
        <v>3</v>
      </c>
    </row>
    <row r="77" spans="1:23" x14ac:dyDescent="0.3">
      <c r="A77" s="9">
        <v>45037</v>
      </c>
      <c r="B77">
        <v>32</v>
      </c>
      <c r="C77" t="s">
        <v>12</v>
      </c>
      <c r="D77" s="21">
        <f>B77/(B77+B78)</f>
        <v>0.7441860465116279</v>
      </c>
      <c r="I77" s="1">
        <v>44672</v>
      </c>
      <c r="J77">
        <v>13</v>
      </c>
      <c r="K77" t="s">
        <v>3</v>
      </c>
      <c r="M77" s="1">
        <v>44675</v>
      </c>
      <c r="N77">
        <v>4</v>
      </c>
      <c r="O77" s="7" t="s">
        <v>3</v>
      </c>
    </row>
    <row r="78" spans="1:23" x14ac:dyDescent="0.3">
      <c r="A78" s="6"/>
      <c r="B78">
        <v>11</v>
      </c>
      <c r="C78" t="s">
        <v>13</v>
      </c>
      <c r="D78" s="21">
        <f>1-0.74</f>
        <v>0.26</v>
      </c>
      <c r="E78" s="1">
        <v>44660</v>
      </c>
      <c r="F78">
        <v>3</v>
      </c>
      <c r="G78" t="s">
        <v>1</v>
      </c>
      <c r="O78" s="7"/>
    </row>
    <row r="79" spans="1:23" x14ac:dyDescent="0.3">
      <c r="A79" s="6"/>
      <c r="D79" s="21"/>
      <c r="E79" s="1">
        <v>44661</v>
      </c>
      <c r="F79">
        <v>1</v>
      </c>
      <c r="G79" t="s">
        <v>1</v>
      </c>
      <c r="I79" s="1">
        <v>44666</v>
      </c>
      <c r="J79">
        <v>318</v>
      </c>
      <c r="K79" t="s">
        <v>1</v>
      </c>
      <c r="M79" s="1">
        <v>44679</v>
      </c>
      <c r="N79">
        <v>2</v>
      </c>
      <c r="O79" s="7" t="s">
        <v>1</v>
      </c>
    </row>
    <row r="80" spans="1:23" x14ac:dyDescent="0.3">
      <c r="A80" s="9">
        <v>45040</v>
      </c>
      <c r="B80">
        <v>25</v>
      </c>
      <c r="C80" t="s">
        <v>12</v>
      </c>
      <c r="D80" s="21">
        <f>B80/(B80+B81)</f>
        <v>0.7142857142857143</v>
      </c>
      <c r="E80" s="1">
        <v>44659</v>
      </c>
      <c r="F80">
        <v>17</v>
      </c>
      <c r="G80" t="s">
        <v>2</v>
      </c>
      <c r="I80" s="1">
        <v>44667</v>
      </c>
      <c r="J80">
        <v>17</v>
      </c>
      <c r="K80" t="s">
        <v>1</v>
      </c>
      <c r="M80" s="1">
        <v>44680</v>
      </c>
      <c r="N80">
        <v>1</v>
      </c>
      <c r="O80" s="7" t="s">
        <v>1</v>
      </c>
    </row>
    <row r="81" spans="1:19" x14ac:dyDescent="0.3">
      <c r="A81" s="6"/>
      <c r="B81">
        <v>10</v>
      </c>
      <c r="C81" t="s">
        <v>13</v>
      </c>
      <c r="D81" s="21">
        <f>1-0.71</f>
        <v>0.29000000000000004</v>
      </c>
      <c r="E81" s="1">
        <v>44660</v>
      </c>
      <c r="F81">
        <v>18</v>
      </c>
      <c r="G81" t="s">
        <v>2</v>
      </c>
      <c r="I81" s="1">
        <v>44668</v>
      </c>
      <c r="J81">
        <v>3</v>
      </c>
      <c r="K81" t="s">
        <v>1</v>
      </c>
      <c r="M81" s="1">
        <v>44681</v>
      </c>
      <c r="N81">
        <v>2</v>
      </c>
      <c r="O81" s="7" t="s">
        <v>1</v>
      </c>
    </row>
    <row r="82" spans="1:19" x14ac:dyDescent="0.3">
      <c r="A82" s="6"/>
      <c r="D82" s="21"/>
      <c r="E82" s="1">
        <v>44661</v>
      </c>
      <c r="F82">
        <v>37</v>
      </c>
      <c r="G82" t="s">
        <v>2</v>
      </c>
      <c r="I82" s="1">
        <v>44666</v>
      </c>
      <c r="J82">
        <v>542</v>
      </c>
      <c r="K82" t="s">
        <v>2</v>
      </c>
      <c r="M82" s="1">
        <v>44679</v>
      </c>
      <c r="N82">
        <v>31</v>
      </c>
      <c r="O82" s="7" t="s">
        <v>2</v>
      </c>
    </row>
    <row r="83" spans="1:19" x14ac:dyDescent="0.3">
      <c r="A83" s="15">
        <v>45026</v>
      </c>
      <c r="B83">
        <v>20</v>
      </c>
      <c r="C83" t="s">
        <v>12</v>
      </c>
      <c r="D83" s="21">
        <f>B83/(B83+B84)</f>
        <v>0.83333333333333337</v>
      </c>
      <c r="E83" s="1">
        <v>44659</v>
      </c>
      <c r="F83">
        <v>7</v>
      </c>
      <c r="G83" t="s">
        <v>3</v>
      </c>
      <c r="I83" s="1">
        <v>44667</v>
      </c>
      <c r="J83">
        <v>53</v>
      </c>
      <c r="K83" t="s">
        <v>2</v>
      </c>
      <c r="M83" s="1">
        <v>44680</v>
      </c>
      <c r="N83">
        <v>45</v>
      </c>
      <c r="O83" s="7" t="s">
        <v>2</v>
      </c>
    </row>
    <row r="84" spans="1:19" x14ac:dyDescent="0.3">
      <c r="A84" s="6"/>
      <c r="B84">
        <v>4</v>
      </c>
      <c r="C84" t="s">
        <v>13</v>
      </c>
      <c r="D84" s="21">
        <f>1-0.83</f>
        <v>0.17000000000000004</v>
      </c>
      <c r="E84" s="1">
        <v>44660</v>
      </c>
      <c r="F84">
        <v>9</v>
      </c>
      <c r="G84" t="s">
        <v>3</v>
      </c>
      <c r="I84" s="1">
        <v>44668</v>
      </c>
      <c r="J84">
        <v>51</v>
      </c>
      <c r="K84" t="s">
        <v>2</v>
      </c>
      <c r="M84" s="1">
        <v>44681</v>
      </c>
      <c r="N84">
        <v>43</v>
      </c>
      <c r="O84" s="7" t="s">
        <v>2</v>
      </c>
    </row>
    <row r="85" spans="1:19" x14ac:dyDescent="0.3">
      <c r="A85" s="6"/>
      <c r="D85" s="21"/>
      <c r="E85" s="1">
        <v>44661</v>
      </c>
      <c r="F85">
        <v>4</v>
      </c>
      <c r="G85" t="s">
        <v>3</v>
      </c>
      <c r="I85" s="1">
        <v>44666</v>
      </c>
      <c r="J85">
        <v>121</v>
      </c>
      <c r="K85" t="s">
        <v>3</v>
      </c>
      <c r="M85" s="1">
        <v>44679</v>
      </c>
      <c r="N85">
        <v>4</v>
      </c>
      <c r="O85" s="7" t="s">
        <v>3</v>
      </c>
    </row>
    <row r="86" spans="1:19" x14ac:dyDescent="0.3">
      <c r="A86" s="14">
        <v>45033</v>
      </c>
      <c r="B86">
        <v>141</v>
      </c>
      <c r="C86" t="s">
        <v>12</v>
      </c>
      <c r="D86" s="21">
        <f>B86/(B86+B87)</f>
        <v>0.29436325678496866</v>
      </c>
      <c r="I86" s="1">
        <v>44667</v>
      </c>
      <c r="J86">
        <v>17</v>
      </c>
      <c r="K86" t="s">
        <v>3</v>
      </c>
      <c r="M86" s="1">
        <v>44680</v>
      </c>
      <c r="N86">
        <v>6</v>
      </c>
      <c r="O86" s="7" t="s">
        <v>3</v>
      </c>
    </row>
    <row r="87" spans="1:19" x14ac:dyDescent="0.3">
      <c r="A87" s="6"/>
      <c r="B87">
        <v>338</v>
      </c>
      <c r="C87" t="s">
        <v>13</v>
      </c>
      <c r="D87" s="21">
        <f>1-0.29</f>
        <v>0.71</v>
      </c>
      <c r="I87" s="1">
        <v>44668</v>
      </c>
      <c r="J87">
        <v>3</v>
      </c>
      <c r="K87" t="s">
        <v>3</v>
      </c>
      <c r="M87" s="1">
        <v>44681</v>
      </c>
      <c r="N87">
        <v>5</v>
      </c>
      <c r="O87" s="7" t="s">
        <v>3</v>
      </c>
    </row>
    <row r="88" spans="1:19" x14ac:dyDescent="0.3">
      <c r="A88" s="6"/>
      <c r="D88" s="21"/>
      <c r="O88" s="7"/>
    </row>
    <row r="89" spans="1:19" x14ac:dyDescent="0.3">
      <c r="A89" s="9">
        <v>45046</v>
      </c>
      <c r="B89">
        <v>15</v>
      </c>
      <c r="C89" t="s">
        <v>7</v>
      </c>
      <c r="D89" s="21">
        <f>B89/(B89+B90)</f>
        <v>0.75</v>
      </c>
      <c r="O89" s="7"/>
    </row>
    <row r="90" spans="1:19" ht="15" thickBot="1" x14ac:dyDescent="0.35">
      <c r="A90" s="11"/>
      <c r="B90" s="12">
        <v>5</v>
      </c>
      <c r="C90" s="12" t="s">
        <v>8</v>
      </c>
      <c r="D90" s="2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3"/>
    </row>
    <row r="91" spans="1:19" ht="15" thickBot="1" x14ac:dyDescent="0.35">
      <c r="D91" s="21"/>
    </row>
    <row r="92" spans="1:19" x14ac:dyDescent="0.3">
      <c r="A92" s="2" t="s">
        <v>14</v>
      </c>
      <c r="B92" s="3">
        <v>1.75</v>
      </c>
      <c r="C92" s="3"/>
      <c r="D92" s="23"/>
      <c r="E92" s="4">
        <v>44669</v>
      </c>
      <c r="F92" s="3">
        <v>42</v>
      </c>
      <c r="G92" s="3" t="s">
        <v>1</v>
      </c>
      <c r="H92" s="3"/>
      <c r="I92" s="4">
        <v>44673</v>
      </c>
      <c r="J92" s="3">
        <v>73</v>
      </c>
      <c r="K92" s="3" t="s">
        <v>1</v>
      </c>
      <c r="L92" s="3"/>
      <c r="M92" s="4">
        <v>44658</v>
      </c>
      <c r="N92" s="3">
        <v>116</v>
      </c>
      <c r="O92" s="3" t="s">
        <v>1</v>
      </c>
      <c r="P92" s="3"/>
      <c r="Q92" s="4">
        <v>44677</v>
      </c>
      <c r="R92" s="3">
        <v>52</v>
      </c>
      <c r="S92" s="5" t="s">
        <v>1</v>
      </c>
    </row>
    <row r="93" spans="1:19" x14ac:dyDescent="0.3">
      <c r="A93" s="6">
        <v>4846</v>
      </c>
      <c r="B93" t="s">
        <v>1</v>
      </c>
      <c r="C93">
        <f>A93/(A93+A95)</f>
        <v>0.44733684113357336</v>
      </c>
      <c r="D93" s="21"/>
      <c r="E93" s="1">
        <v>44670</v>
      </c>
      <c r="F93">
        <v>53</v>
      </c>
      <c r="G93" t="s">
        <v>1</v>
      </c>
      <c r="I93" s="1">
        <v>44674</v>
      </c>
      <c r="J93">
        <v>107</v>
      </c>
      <c r="K93" t="s">
        <v>1</v>
      </c>
      <c r="M93" s="1">
        <v>44659</v>
      </c>
      <c r="N93">
        <v>55</v>
      </c>
      <c r="O93" t="s">
        <v>1</v>
      </c>
      <c r="Q93" s="1">
        <v>44678</v>
      </c>
      <c r="R93">
        <v>42</v>
      </c>
      <c r="S93" s="7" t="s">
        <v>1</v>
      </c>
    </row>
    <row r="94" spans="1:19" x14ac:dyDescent="0.3">
      <c r="A94" s="6">
        <v>24110</v>
      </c>
      <c r="B94" t="s">
        <v>2</v>
      </c>
      <c r="D94" s="21"/>
      <c r="E94" s="1">
        <v>44671</v>
      </c>
      <c r="F94">
        <v>61</v>
      </c>
      <c r="G94" t="s">
        <v>1</v>
      </c>
      <c r="I94" s="1">
        <v>44675</v>
      </c>
      <c r="J94">
        <v>40</v>
      </c>
      <c r="K94" t="s">
        <v>1</v>
      </c>
      <c r="M94" s="1">
        <v>44660</v>
      </c>
      <c r="N94">
        <v>34</v>
      </c>
      <c r="O94" t="s">
        <v>1</v>
      </c>
      <c r="Q94" s="1">
        <v>44679</v>
      </c>
      <c r="R94">
        <v>65</v>
      </c>
      <c r="S94" s="7" t="s">
        <v>1</v>
      </c>
    </row>
    <row r="95" spans="1:19" x14ac:dyDescent="0.3">
      <c r="A95" s="6">
        <v>5987</v>
      </c>
      <c r="B95" t="s">
        <v>3</v>
      </c>
      <c r="C95">
        <f>A95/(A93+A95)</f>
        <v>0.5526631588664267</v>
      </c>
      <c r="D95" s="21"/>
      <c r="E95" s="1">
        <v>44669</v>
      </c>
      <c r="F95">
        <v>418</v>
      </c>
      <c r="G95" t="s">
        <v>2</v>
      </c>
      <c r="I95" s="1">
        <v>44673</v>
      </c>
      <c r="J95">
        <v>508</v>
      </c>
      <c r="K95" t="s">
        <v>2</v>
      </c>
      <c r="M95" s="1">
        <v>44658</v>
      </c>
      <c r="N95">
        <v>462</v>
      </c>
      <c r="O95" t="s">
        <v>2</v>
      </c>
      <c r="Q95" s="1">
        <v>44677</v>
      </c>
      <c r="R95">
        <v>481</v>
      </c>
      <c r="S95" s="7" t="s">
        <v>2</v>
      </c>
    </row>
    <row r="96" spans="1:19" x14ac:dyDescent="0.3">
      <c r="A96" s="6"/>
      <c r="D96" s="21"/>
      <c r="E96" s="1">
        <v>44670</v>
      </c>
      <c r="F96">
        <v>483</v>
      </c>
      <c r="G96" t="s">
        <v>2</v>
      </c>
      <c r="I96" s="1">
        <v>44674</v>
      </c>
      <c r="J96">
        <v>488</v>
      </c>
      <c r="K96" t="s">
        <v>2</v>
      </c>
      <c r="M96" s="1">
        <v>44659</v>
      </c>
      <c r="N96">
        <v>468</v>
      </c>
      <c r="O96" t="s">
        <v>2</v>
      </c>
      <c r="Q96" s="1">
        <v>44678</v>
      </c>
      <c r="R96">
        <v>452</v>
      </c>
      <c r="S96" s="7" t="s">
        <v>2</v>
      </c>
    </row>
    <row r="97" spans="1:22" x14ac:dyDescent="0.3">
      <c r="A97" s="10">
        <v>45036</v>
      </c>
      <c r="B97">
        <v>257</v>
      </c>
      <c r="C97" t="s">
        <v>3</v>
      </c>
      <c r="D97" s="21">
        <f>B97/(B97+B98)</f>
        <v>0.62227602905569013</v>
      </c>
      <c r="E97" s="1">
        <v>44671</v>
      </c>
      <c r="F97">
        <v>618</v>
      </c>
      <c r="G97" t="s">
        <v>2</v>
      </c>
      <c r="I97" s="1">
        <v>44675</v>
      </c>
      <c r="J97">
        <v>406</v>
      </c>
      <c r="K97" t="s">
        <v>2</v>
      </c>
      <c r="M97" s="1">
        <v>44660</v>
      </c>
      <c r="N97">
        <v>388</v>
      </c>
      <c r="O97" t="s">
        <v>2</v>
      </c>
      <c r="Q97" s="1">
        <v>44679</v>
      </c>
      <c r="R97">
        <v>597</v>
      </c>
      <c r="S97" s="7" t="s">
        <v>2</v>
      </c>
    </row>
    <row r="98" spans="1:22" x14ac:dyDescent="0.3">
      <c r="A98" s="6"/>
      <c r="B98">
        <v>156</v>
      </c>
      <c r="C98" t="s">
        <v>1</v>
      </c>
      <c r="D98" s="21">
        <f>1-0.62</f>
        <v>0.38</v>
      </c>
      <c r="E98" s="1">
        <v>44669</v>
      </c>
      <c r="F98">
        <v>101</v>
      </c>
      <c r="G98" t="s">
        <v>3</v>
      </c>
      <c r="I98" s="1">
        <v>44673</v>
      </c>
      <c r="J98">
        <v>90</v>
      </c>
      <c r="K98" t="s">
        <v>3</v>
      </c>
      <c r="M98" s="1">
        <v>44658</v>
      </c>
      <c r="N98">
        <v>64</v>
      </c>
      <c r="O98" t="s">
        <v>3</v>
      </c>
      <c r="Q98" s="1">
        <v>44677</v>
      </c>
      <c r="R98">
        <v>63</v>
      </c>
      <c r="S98" s="7" t="s">
        <v>3</v>
      </c>
    </row>
    <row r="99" spans="1:22" x14ac:dyDescent="0.3">
      <c r="A99" s="6"/>
      <c r="D99" s="21"/>
      <c r="E99" s="1">
        <v>44670</v>
      </c>
      <c r="F99">
        <v>63</v>
      </c>
      <c r="G99" t="s">
        <v>3</v>
      </c>
      <c r="I99" s="1">
        <v>44674</v>
      </c>
      <c r="J99">
        <v>85</v>
      </c>
      <c r="K99" t="s">
        <v>3</v>
      </c>
      <c r="M99" s="1">
        <v>44659</v>
      </c>
      <c r="N99">
        <v>50</v>
      </c>
      <c r="O99" t="s">
        <v>3</v>
      </c>
      <c r="Q99" s="1">
        <v>44678</v>
      </c>
      <c r="R99">
        <v>69</v>
      </c>
      <c r="S99" s="7" t="s">
        <v>3</v>
      </c>
    </row>
    <row r="100" spans="1:22" x14ac:dyDescent="0.3">
      <c r="A100" s="9">
        <v>45040</v>
      </c>
      <c r="B100">
        <v>254</v>
      </c>
      <c r="C100" t="s">
        <v>7</v>
      </c>
      <c r="D100" s="21">
        <f>B100/(B100+B101)</f>
        <v>0.53586497890295359</v>
      </c>
      <c r="E100" s="1">
        <v>44671</v>
      </c>
      <c r="F100">
        <v>93</v>
      </c>
      <c r="G100" t="s">
        <v>3</v>
      </c>
      <c r="I100" s="1">
        <v>44675</v>
      </c>
      <c r="J100">
        <v>79</v>
      </c>
      <c r="K100" t="s">
        <v>3</v>
      </c>
      <c r="M100" s="1">
        <v>44660</v>
      </c>
      <c r="N100">
        <v>64</v>
      </c>
      <c r="O100" t="s">
        <v>3</v>
      </c>
      <c r="Q100" s="1">
        <v>44679</v>
      </c>
      <c r="R100">
        <v>129</v>
      </c>
      <c r="S100" s="7" t="s">
        <v>3</v>
      </c>
    </row>
    <row r="101" spans="1:22" x14ac:dyDescent="0.3">
      <c r="A101" s="6"/>
      <c r="B101">
        <v>220</v>
      </c>
      <c r="C101" t="s">
        <v>8</v>
      </c>
      <c r="D101" s="21">
        <f>1-0.54</f>
        <v>0.45999999999999996</v>
      </c>
      <c r="S101" s="7"/>
    </row>
    <row r="102" spans="1:22" x14ac:dyDescent="0.3">
      <c r="A102" s="6"/>
      <c r="D102" s="21"/>
      <c r="S102" s="7"/>
    </row>
    <row r="103" spans="1:22" x14ac:dyDescent="0.3">
      <c r="A103" s="9">
        <v>45025</v>
      </c>
      <c r="B103">
        <v>178</v>
      </c>
      <c r="C103" t="s">
        <v>7</v>
      </c>
      <c r="D103" s="21">
        <f>B103/(B103+B104)</f>
        <v>0.46475195822454307</v>
      </c>
      <c r="S103" s="7"/>
    </row>
    <row r="104" spans="1:22" x14ac:dyDescent="0.3">
      <c r="A104" s="6"/>
      <c r="B104">
        <v>205</v>
      </c>
      <c r="C104" t="s">
        <v>8</v>
      </c>
      <c r="D104" s="21">
        <v>0.54</v>
      </c>
      <c r="S104" s="7"/>
    </row>
    <row r="105" spans="1:22" x14ac:dyDescent="0.3">
      <c r="A105" s="6"/>
      <c r="D105" s="21"/>
      <c r="S105" s="7"/>
    </row>
    <row r="106" spans="1:22" x14ac:dyDescent="0.3">
      <c r="A106" s="14">
        <v>45044</v>
      </c>
      <c r="B106">
        <v>261</v>
      </c>
      <c r="C106" t="s">
        <v>7</v>
      </c>
      <c r="D106" s="21">
        <f>B106/(B106+B107)</f>
        <v>0.62142857142857144</v>
      </c>
      <c r="S106" s="7"/>
    </row>
    <row r="107" spans="1:22" ht="15" thickBot="1" x14ac:dyDescent="0.35">
      <c r="A107" s="11"/>
      <c r="B107" s="12">
        <v>159</v>
      </c>
      <c r="C107" s="12" t="s">
        <v>8</v>
      </c>
      <c r="D107" s="22">
        <f>1-0.62</f>
        <v>0.38</v>
      </c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3"/>
    </row>
    <row r="108" spans="1:22" ht="15" thickBot="1" x14ac:dyDescent="0.35">
      <c r="D108" s="21"/>
    </row>
    <row r="109" spans="1:22" x14ac:dyDescent="0.3">
      <c r="A109" s="2" t="s">
        <v>15</v>
      </c>
      <c r="B109" s="3">
        <v>1.4</v>
      </c>
      <c r="C109" s="3"/>
      <c r="D109" s="23"/>
      <c r="E109" s="3">
        <v>14</v>
      </c>
      <c r="F109" s="3" t="s">
        <v>1</v>
      </c>
      <c r="G109" s="3"/>
      <c r="H109" s="4">
        <v>44674</v>
      </c>
      <c r="I109" s="3">
        <v>5</v>
      </c>
      <c r="J109" s="3" t="s">
        <v>1</v>
      </c>
      <c r="K109" s="3"/>
      <c r="L109" s="4">
        <v>44659</v>
      </c>
      <c r="M109" s="3">
        <v>14</v>
      </c>
      <c r="N109" s="3" t="s">
        <v>1</v>
      </c>
      <c r="O109" s="3"/>
      <c r="P109" s="4">
        <v>44669</v>
      </c>
      <c r="Q109" s="3">
        <v>58</v>
      </c>
      <c r="R109" s="3" t="s">
        <v>1</v>
      </c>
      <c r="S109" s="3"/>
      <c r="T109" s="4">
        <v>44679</v>
      </c>
      <c r="U109" s="3">
        <v>10</v>
      </c>
      <c r="V109" s="5" t="s">
        <v>1</v>
      </c>
    </row>
    <row r="110" spans="1:22" x14ac:dyDescent="0.3">
      <c r="A110" s="6">
        <v>1302</v>
      </c>
      <c r="B110" t="s">
        <v>1</v>
      </c>
      <c r="C110">
        <f>1-(C112)</f>
        <v>0.32412247946228534</v>
      </c>
      <c r="D110" s="21"/>
      <c r="E110">
        <v>22</v>
      </c>
      <c r="F110" t="s">
        <v>1</v>
      </c>
      <c r="H110" s="1">
        <v>44675</v>
      </c>
      <c r="I110">
        <v>9</v>
      </c>
      <c r="J110" t="s">
        <v>1</v>
      </c>
      <c r="L110" s="1">
        <v>44660</v>
      </c>
      <c r="M110">
        <v>13</v>
      </c>
      <c r="N110" t="s">
        <v>1</v>
      </c>
      <c r="P110" s="1">
        <v>44670</v>
      </c>
      <c r="Q110">
        <v>19</v>
      </c>
      <c r="R110" t="s">
        <v>1</v>
      </c>
      <c r="T110" s="1">
        <v>44680</v>
      </c>
      <c r="U110">
        <v>1</v>
      </c>
      <c r="V110" s="7" t="s">
        <v>1</v>
      </c>
    </row>
    <row r="111" spans="1:22" x14ac:dyDescent="0.3">
      <c r="A111" s="6">
        <v>8107</v>
      </c>
      <c r="B111" t="s">
        <v>2</v>
      </c>
      <c r="D111" s="21"/>
      <c r="E111">
        <v>109</v>
      </c>
      <c r="F111" t="s">
        <v>2</v>
      </c>
      <c r="H111" s="1">
        <v>44676</v>
      </c>
      <c r="I111">
        <v>17</v>
      </c>
      <c r="J111" t="s">
        <v>1</v>
      </c>
      <c r="L111" s="1">
        <v>44661</v>
      </c>
      <c r="M111">
        <v>8</v>
      </c>
      <c r="N111" t="s">
        <v>1</v>
      </c>
      <c r="P111" s="1">
        <v>44671</v>
      </c>
      <c r="Q111">
        <v>7</v>
      </c>
      <c r="R111" t="s">
        <v>1</v>
      </c>
      <c r="T111" s="1">
        <v>44681</v>
      </c>
      <c r="U111">
        <v>11</v>
      </c>
      <c r="V111" s="7" t="s">
        <v>1</v>
      </c>
    </row>
    <row r="112" spans="1:22" x14ac:dyDescent="0.3">
      <c r="A112" s="6">
        <v>2715</v>
      </c>
      <c r="B112" t="s">
        <v>3</v>
      </c>
      <c r="C112">
        <f>A112/(A112+A110)</f>
        <v>0.67587752053771466</v>
      </c>
      <c r="D112" s="21"/>
      <c r="E112">
        <v>79</v>
      </c>
      <c r="F112" t="s">
        <v>2</v>
      </c>
      <c r="H112" s="1">
        <v>44674</v>
      </c>
      <c r="I112">
        <v>76</v>
      </c>
      <c r="J112" t="s">
        <v>2</v>
      </c>
      <c r="L112" s="1">
        <v>44659</v>
      </c>
      <c r="M112">
        <v>160</v>
      </c>
      <c r="N112" t="s">
        <v>2</v>
      </c>
      <c r="P112" s="1">
        <v>44669</v>
      </c>
      <c r="Q112">
        <v>161</v>
      </c>
      <c r="R112" t="s">
        <v>2</v>
      </c>
      <c r="T112" s="1">
        <v>44679</v>
      </c>
      <c r="U112">
        <v>124</v>
      </c>
      <c r="V112" s="7" t="s">
        <v>2</v>
      </c>
    </row>
    <row r="113" spans="1:22" x14ac:dyDescent="0.3">
      <c r="A113" s="6"/>
      <c r="D113" s="21"/>
      <c r="E113">
        <v>385</v>
      </c>
      <c r="F113" t="s">
        <v>2</v>
      </c>
      <c r="H113" s="1">
        <v>44675</v>
      </c>
      <c r="I113">
        <v>108</v>
      </c>
      <c r="J113" t="s">
        <v>2</v>
      </c>
      <c r="L113" s="1">
        <v>44660</v>
      </c>
      <c r="M113">
        <v>120</v>
      </c>
      <c r="N113" t="s">
        <v>2</v>
      </c>
      <c r="P113" s="1">
        <v>44670</v>
      </c>
      <c r="Q113">
        <v>175</v>
      </c>
      <c r="R113" t="s">
        <v>2</v>
      </c>
      <c r="T113" s="1">
        <v>44680</v>
      </c>
      <c r="U113">
        <v>139</v>
      </c>
      <c r="V113" s="7" t="s">
        <v>2</v>
      </c>
    </row>
    <row r="114" spans="1:22" x14ac:dyDescent="0.3">
      <c r="A114" s="6"/>
      <c r="D114" s="21"/>
      <c r="E114">
        <v>16</v>
      </c>
      <c r="F114" t="s">
        <v>3</v>
      </c>
      <c r="H114" s="1">
        <v>44676</v>
      </c>
      <c r="I114">
        <v>313</v>
      </c>
      <c r="J114" t="s">
        <v>2</v>
      </c>
      <c r="L114" s="1">
        <v>44661</v>
      </c>
      <c r="M114">
        <v>155</v>
      </c>
      <c r="N114" t="s">
        <v>2</v>
      </c>
      <c r="P114" s="1">
        <v>44671</v>
      </c>
      <c r="Q114">
        <v>235</v>
      </c>
      <c r="R114" t="s">
        <v>2</v>
      </c>
      <c r="T114" s="1">
        <v>44681</v>
      </c>
      <c r="U114">
        <v>164</v>
      </c>
      <c r="V114" s="7" t="s">
        <v>2</v>
      </c>
    </row>
    <row r="115" spans="1:22" x14ac:dyDescent="0.3">
      <c r="A115" s="9">
        <v>45020</v>
      </c>
      <c r="B115">
        <v>109</v>
      </c>
      <c r="C115" t="s">
        <v>3</v>
      </c>
      <c r="D115" s="21">
        <f>B115/(B115+B116)</f>
        <v>0.75172413793103443</v>
      </c>
      <c r="E115">
        <v>31</v>
      </c>
      <c r="F115" t="s">
        <v>3</v>
      </c>
      <c r="H115" s="1">
        <v>44674</v>
      </c>
      <c r="I115">
        <v>14</v>
      </c>
      <c r="J115" t="s">
        <v>3</v>
      </c>
      <c r="L115" s="1">
        <v>44659</v>
      </c>
      <c r="M115">
        <v>50</v>
      </c>
      <c r="N115" t="s">
        <v>3</v>
      </c>
      <c r="P115" s="1">
        <v>44669</v>
      </c>
      <c r="Q115">
        <v>122</v>
      </c>
      <c r="R115" t="s">
        <v>3</v>
      </c>
      <c r="T115" s="1">
        <v>44679</v>
      </c>
      <c r="U115">
        <v>31</v>
      </c>
      <c r="V115" s="7" t="s">
        <v>3</v>
      </c>
    </row>
    <row r="116" spans="1:22" x14ac:dyDescent="0.3">
      <c r="A116" s="6"/>
      <c r="B116">
        <v>36</v>
      </c>
      <c r="C116" t="s">
        <v>1</v>
      </c>
      <c r="D116" s="21">
        <f>1-0.75</f>
        <v>0.25</v>
      </c>
      <c r="E116">
        <v>62</v>
      </c>
      <c r="F116" t="s">
        <v>3</v>
      </c>
      <c r="H116" s="1">
        <v>44675</v>
      </c>
      <c r="I116">
        <v>19</v>
      </c>
      <c r="J116" t="s">
        <v>3</v>
      </c>
      <c r="L116" s="1">
        <v>44660</v>
      </c>
      <c r="M116">
        <v>23</v>
      </c>
      <c r="N116" t="s">
        <v>3</v>
      </c>
      <c r="P116" s="1">
        <v>44670</v>
      </c>
      <c r="Q116">
        <v>46</v>
      </c>
      <c r="R116" t="s">
        <v>3</v>
      </c>
      <c r="T116" s="1">
        <v>44680</v>
      </c>
      <c r="U116">
        <v>35</v>
      </c>
      <c r="V116" s="7" t="s">
        <v>3</v>
      </c>
    </row>
    <row r="117" spans="1:22" x14ac:dyDescent="0.3">
      <c r="A117" s="6"/>
      <c r="D117" s="21"/>
      <c r="H117" s="1">
        <v>44676</v>
      </c>
      <c r="I117">
        <v>67</v>
      </c>
      <c r="J117" t="s">
        <v>3</v>
      </c>
      <c r="L117" s="1">
        <v>44661</v>
      </c>
      <c r="M117">
        <v>25</v>
      </c>
      <c r="N117" t="s">
        <v>3</v>
      </c>
      <c r="P117" s="1">
        <v>44671</v>
      </c>
      <c r="Q117">
        <v>45</v>
      </c>
      <c r="R117" t="s">
        <v>3</v>
      </c>
      <c r="T117" s="1">
        <v>44681</v>
      </c>
      <c r="U117">
        <v>37</v>
      </c>
      <c r="V117" s="7" t="s">
        <v>3</v>
      </c>
    </row>
    <row r="118" spans="1:22" x14ac:dyDescent="0.3">
      <c r="A118" s="14">
        <v>45041</v>
      </c>
      <c r="B118">
        <v>100</v>
      </c>
      <c r="C118" t="s">
        <v>3</v>
      </c>
      <c r="D118" s="21">
        <f>B118/(B118+B119)</f>
        <v>0.76335877862595425</v>
      </c>
      <c r="V118" s="7"/>
    </row>
    <row r="119" spans="1:22" x14ac:dyDescent="0.3">
      <c r="A119" s="6"/>
      <c r="B119">
        <v>31</v>
      </c>
      <c r="C119" t="s">
        <v>1</v>
      </c>
      <c r="D119" s="21">
        <v>0.24</v>
      </c>
      <c r="V119" s="7"/>
    </row>
    <row r="120" spans="1:22" x14ac:dyDescent="0.3">
      <c r="A120" s="6"/>
      <c r="D120" s="21"/>
      <c r="V120" s="7"/>
    </row>
    <row r="121" spans="1:22" x14ac:dyDescent="0.3">
      <c r="A121" s="10">
        <v>45026</v>
      </c>
      <c r="B121">
        <v>98</v>
      </c>
      <c r="C121" t="s">
        <v>3</v>
      </c>
      <c r="D121" s="21">
        <f>B121/(B121+B122)</f>
        <v>0.73684210526315785</v>
      </c>
      <c r="V121" s="7"/>
    </row>
    <row r="122" spans="1:22" x14ac:dyDescent="0.3">
      <c r="A122" s="6"/>
      <c r="B122">
        <v>35</v>
      </c>
      <c r="C122" t="s">
        <v>1</v>
      </c>
      <c r="D122" s="21">
        <v>0.26</v>
      </c>
      <c r="V122" s="7"/>
    </row>
    <row r="123" spans="1:22" x14ac:dyDescent="0.3">
      <c r="A123" s="6"/>
      <c r="D123" s="21"/>
      <c r="V123" s="7"/>
    </row>
    <row r="124" spans="1:22" x14ac:dyDescent="0.3">
      <c r="A124" s="10">
        <v>45036</v>
      </c>
      <c r="B124">
        <v>213</v>
      </c>
      <c r="C124" t="s">
        <v>3</v>
      </c>
      <c r="D124" s="21">
        <f>B124/(B124+B125)</f>
        <v>0.71717171717171713</v>
      </c>
      <c r="V124" s="7"/>
    </row>
    <row r="125" spans="1:22" x14ac:dyDescent="0.3">
      <c r="A125" s="6"/>
      <c r="B125">
        <v>84</v>
      </c>
      <c r="C125" t="s">
        <v>1</v>
      </c>
      <c r="D125" s="21">
        <v>0.28000000000000003</v>
      </c>
      <c r="V125" s="7"/>
    </row>
    <row r="126" spans="1:22" x14ac:dyDescent="0.3">
      <c r="A126" s="6"/>
      <c r="D126" s="21"/>
      <c r="V126" s="7"/>
    </row>
    <row r="127" spans="1:22" x14ac:dyDescent="0.3">
      <c r="A127" s="9">
        <v>45046</v>
      </c>
      <c r="B127">
        <v>103</v>
      </c>
      <c r="C127" t="s">
        <v>3</v>
      </c>
      <c r="D127" s="21">
        <f>B127/(B127+B128)</f>
        <v>0.82399999999999995</v>
      </c>
      <c r="V127" s="7"/>
    </row>
    <row r="128" spans="1:22" ht="15" thickBot="1" x14ac:dyDescent="0.35">
      <c r="A128" s="11"/>
      <c r="B128" s="12">
        <v>22</v>
      </c>
      <c r="C128" s="12" t="s">
        <v>1</v>
      </c>
      <c r="D128" s="22">
        <f>1-0.82</f>
        <v>0.18000000000000005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3"/>
    </row>
    <row r="129" spans="1:22" ht="15" thickBot="1" x14ac:dyDescent="0.35">
      <c r="D129" s="21"/>
    </row>
    <row r="130" spans="1:22" x14ac:dyDescent="0.3">
      <c r="A130" s="2" t="s">
        <v>16</v>
      </c>
      <c r="B130" s="3">
        <v>0.8</v>
      </c>
      <c r="C130" s="3"/>
      <c r="D130" s="23"/>
      <c r="E130" s="3">
        <v>104</v>
      </c>
      <c r="F130" s="3" t="s">
        <v>1</v>
      </c>
      <c r="G130" s="3"/>
      <c r="H130" s="4">
        <v>44669</v>
      </c>
      <c r="I130" s="3">
        <v>4</v>
      </c>
      <c r="J130" s="3" t="s">
        <v>1</v>
      </c>
      <c r="K130" s="3"/>
      <c r="L130" s="4">
        <v>44652</v>
      </c>
      <c r="M130" s="3">
        <v>16</v>
      </c>
      <c r="N130" s="3" t="s">
        <v>1</v>
      </c>
      <c r="O130" s="3"/>
      <c r="P130" s="4">
        <v>44655</v>
      </c>
      <c r="Q130" s="3">
        <v>39</v>
      </c>
      <c r="R130" s="3" t="s">
        <v>1</v>
      </c>
      <c r="S130" s="3"/>
      <c r="T130" s="4">
        <v>44673</v>
      </c>
      <c r="U130" s="3">
        <v>32</v>
      </c>
      <c r="V130" s="5" t="s">
        <v>1</v>
      </c>
    </row>
    <row r="131" spans="1:22" x14ac:dyDescent="0.3">
      <c r="A131" s="6">
        <v>2003</v>
      </c>
      <c r="B131" t="s">
        <v>1</v>
      </c>
      <c r="C131">
        <f>1-C133</f>
        <v>0.53960129310344829</v>
      </c>
      <c r="D131" s="21"/>
      <c r="E131">
        <v>46</v>
      </c>
      <c r="F131" t="s">
        <v>1</v>
      </c>
      <c r="H131" s="1">
        <v>44670</v>
      </c>
      <c r="I131">
        <v>13</v>
      </c>
      <c r="J131" t="s">
        <v>1</v>
      </c>
      <c r="L131" s="1">
        <v>44653</v>
      </c>
      <c r="M131">
        <v>18</v>
      </c>
      <c r="N131" t="s">
        <v>1</v>
      </c>
      <c r="P131" s="1">
        <v>44656</v>
      </c>
      <c r="Q131">
        <v>25</v>
      </c>
      <c r="R131" t="s">
        <v>1</v>
      </c>
      <c r="T131" s="1">
        <v>44674</v>
      </c>
      <c r="U131">
        <v>14</v>
      </c>
      <c r="V131" s="7" t="s">
        <v>1</v>
      </c>
    </row>
    <row r="132" spans="1:22" x14ac:dyDescent="0.3">
      <c r="A132" s="6">
        <v>9664</v>
      </c>
      <c r="B132" t="s">
        <v>2</v>
      </c>
      <c r="D132" s="21"/>
      <c r="E132">
        <v>29</v>
      </c>
      <c r="F132" t="s">
        <v>1</v>
      </c>
      <c r="H132" s="1">
        <v>44671</v>
      </c>
      <c r="I132">
        <v>11</v>
      </c>
      <c r="J132" t="s">
        <v>1</v>
      </c>
      <c r="L132" s="1">
        <v>44654</v>
      </c>
      <c r="M132">
        <v>17</v>
      </c>
      <c r="N132" t="s">
        <v>1</v>
      </c>
      <c r="P132" s="1">
        <v>44657</v>
      </c>
      <c r="Q132">
        <v>44</v>
      </c>
      <c r="R132" t="s">
        <v>1</v>
      </c>
      <c r="T132" s="1">
        <v>44675</v>
      </c>
      <c r="U132">
        <v>65</v>
      </c>
      <c r="V132" s="7" t="s">
        <v>1</v>
      </c>
    </row>
    <row r="133" spans="1:22" x14ac:dyDescent="0.3">
      <c r="A133" s="6">
        <v>1709</v>
      </c>
      <c r="B133" t="s">
        <v>3</v>
      </c>
      <c r="C133">
        <f>A133/(A133+A131)</f>
        <v>0.46039870689655171</v>
      </c>
      <c r="D133" s="21"/>
      <c r="E133">
        <v>339</v>
      </c>
      <c r="F133" t="s">
        <v>2</v>
      </c>
      <c r="H133" s="1">
        <v>44669</v>
      </c>
      <c r="I133">
        <v>103</v>
      </c>
      <c r="J133" t="s">
        <v>2</v>
      </c>
      <c r="L133" s="1">
        <v>44652</v>
      </c>
      <c r="M133">
        <v>249</v>
      </c>
      <c r="N133" t="s">
        <v>2</v>
      </c>
      <c r="P133" s="1">
        <v>44655</v>
      </c>
      <c r="Q133">
        <v>238</v>
      </c>
      <c r="R133" t="s">
        <v>2</v>
      </c>
      <c r="T133" s="1">
        <v>44673</v>
      </c>
      <c r="U133">
        <v>369</v>
      </c>
      <c r="V133" s="7" t="s">
        <v>2</v>
      </c>
    </row>
    <row r="134" spans="1:22" x14ac:dyDescent="0.3">
      <c r="A134" s="6"/>
      <c r="D134" s="21"/>
      <c r="E134">
        <v>397</v>
      </c>
      <c r="F134" t="s">
        <v>2</v>
      </c>
      <c r="H134" s="1">
        <v>44670</v>
      </c>
      <c r="I134">
        <v>219</v>
      </c>
      <c r="J134" t="s">
        <v>2</v>
      </c>
      <c r="L134" s="1">
        <v>44653</v>
      </c>
      <c r="M134">
        <v>142</v>
      </c>
      <c r="N134" t="s">
        <v>2</v>
      </c>
      <c r="P134" s="1">
        <v>44656</v>
      </c>
      <c r="Q134">
        <v>302</v>
      </c>
      <c r="R134" t="s">
        <v>2</v>
      </c>
      <c r="T134" s="1">
        <v>44674</v>
      </c>
      <c r="U134">
        <v>186</v>
      </c>
      <c r="V134" s="7" t="s">
        <v>2</v>
      </c>
    </row>
    <row r="135" spans="1:22" x14ac:dyDescent="0.3">
      <c r="A135" s="9">
        <v>45025</v>
      </c>
      <c r="B135">
        <v>140</v>
      </c>
      <c r="C135" t="s">
        <v>3</v>
      </c>
      <c r="D135" s="21">
        <f>B135/(B135+B136)</f>
        <v>0.43887147335423199</v>
      </c>
      <c r="E135">
        <v>267</v>
      </c>
      <c r="F135" t="s">
        <v>2</v>
      </c>
      <c r="H135" s="1">
        <v>44671</v>
      </c>
      <c r="I135">
        <v>269</v>
      </c>
      <c r="J135" t="s">
        <v>2</v>
      </c>
      <c r="L135" s="1">
        <v>44654</v>
      </c>
      <c r="M135">
        <v>201</v>
      </c>
      <c r="N135" t="s">
        <v>2</v>
      </c>
      <c r="P135" s="1">
        <v>44657</v>
      </c>
      <c r="Q135">
        <v>329</v>
      </c>
      <c r="R135" t="s">
        <v>2</v>
      </c>
      <c r="T135" s="1">
        <v>44675</v>
      </c>
      <c r="U135">
        <v>399</v>
      </c>
      <c r="V135" s="7" t="s">
        <v>2</v>
      </c>
    </row>
    <row r="136" spans="1:22" x14ac:dyDescent="0.3">
      <c r="A136" s="6"/>
      <c r="B136">
        <v>179</v>
      </c>
      <c r="C136" t="s">
        <v>1</v>
      </c>
      <c r="D136" s="21">
        <v>0.56000000000000005</v>
      </c>
      <c r="E136">
        <v>43</v>
      </c>
      <c r="F136" t="s">
        <v>3</v>
      </c>
      <c r="H136" s="1">
        <v>44669</v>
      </c>
      <c r="I136">
        <v>16</v>
      </c>
      <c r="J136" t="s">
        <v>3</v>
      </c>
      <c r="L136" s="1">
        <v>44652</v>
      </c>
      <c r="M136">
        <v>44</v>
      </c>
      <c r="N136" t="s">
        <v>3</v>
      </c>
      <c r="P136" s="1">
        <v>44655</v>
      </c>
      <c r="Q136">
        <v>27</v>
      </c>
      <c r="R136" t="s">
        <v>3</v>
      </c>
      <c r="T136" s="1">
        <v>44673</v>
      </c>
      <c r="U136">
        <v>58</v>
      </c>
      <c r="V136" s="7" t="s">
        <v>3</v>
      </c>
    </row>
    <row r="137" spans="1:22" x14ac:dyDescent="0.3">
      <c r="A137" s="6"/>
      <c r="D137" s="21"/>
      <c r="E137">
        <v>68</v>
      </c>
      <c r="F137" t="s">
        <v>3</v>
      </c>
      <c r="H137" s="1">
        <v>44670</v>
      </c>
      <c r="I137">
        <v>47</v>
      </c>
      <c r="J137" t="s">
        <v>3</v>
      </c>
      <c r="L137" s="1">
        <v>44653</v>
      </c>
      <c r="M137">
        <v>27</v>
      </c>
      <c r="N137" t="s">
        <v>3</v>
      </c>
      <c r="P137" s="1">
        <v>44656</v>
      </c>
      <c r="Q137">
        <v>58</v>
      </c>
      <c r="R137" t="s">
        <v>3</v>
      </c>
      <c r="T137" s="1">
        <v>44674</v>
      </c>
      <c r="U137">
        <v>20</v>
      </c>
      <c r="V137" s="7" t="s">
        <v>3</v>
      </c>
    </row>
    <row r="138" spans="1:22" x14ac:dyDescent="0.3">
      <c r="A138" s="16">
        <v>45036</v>
      </c>
      <c r="B138">
        <v>102</v>
      </c>
      <c r="C138" t="s">
        <v>3</v>
      </c>
      <c r="D138" s="21">
        <f>B138/(B138+B139)</f>
        <v>0.7846153846153846</v>
      </c>
      <c r="E138">
        <v>29</v>
      </c>
      <c r="F138" t="s">
        <v>3</v>
      </c>
      <c r="H138" s="1">
        <v>44671</v>
      </c>
      <c r="I138">
        <v>39</v>
      </c>
      <c r="J138" t="s">
        <v>3</v>
      </c>
      <c r="L138" s="1">
        <v>44654</v>
      </c>
      <c r="M138">
        <v>19</v>
      </c>
      <c r="N138" t="s">
        <v>3</v>
      </c>
      <c r="P138" s="1">
        <v>44657</v>
      </c>
      <c r="Q138">
        <v>49</v>
      </c>
      <c r="R138" t="s">
        <v>3</v>
      </c>
      <c r="T138" s="1">
        <v>44675</v>
      </c>
      <c r="U138">
        <v>60</v>
      </c>
      <c r="V138" s="7" t="s">
        <v>3</v>
      </c>
    </row>
    <row r="139" spans="1:22" x14ac:dyDescent="0.3">
      <c r="A139" s="6"/>
      <c r="B139">
        <v>28</v>
      </c>
      <c r="C139" t="s">
        <v>1</v>
      </c>
      <c r="D139" s="21">
        <f>1-0.78</f>
        <v>0.21999999999999997</v>
      </c>
      <c r="V139" s="7"/>
    </row>
    <row r="140" spans="1:22" x14ac:dyDescent="0.3">
      <c r="A140" s="6"/>
      <c r="V140" s="7"/>
    </row>
    <row r="141" spans="1:22" x14ac:dyDescent="0.3">
      <c r="A141" s="10">
        <v>45019</v>
      </c>
      <c r="B141">
        <v>90</v>
      </c>
      <c r="C141" t="s">
        <v>3</v>
      </c>
      <c r="D141" s="21">
        <f>B141/(B141+B142)</f>
        <v>0.63829787234042556</v>
      </c>
      <c r="V141" s="7"/>
    </row>
    <row r="142" spans="1:22" x14ac:dyDescent="0.3">
      <c r="A142" s="6"/>
      <c r="B142">
        <v>51</v>
      </c>
      <c r="C142" t="s">
        <v>1</v>
      </c>
      <c r="D142" s="21">
        <f>1-0.64</f>
        <v>0.36</v>
      </c>
      <c r="V142" s="7"/>
    </row>
    <row r="143" spans="1:22" x14ac:dyDescent="0.3">
      <c r="A143" s="6"/>
      <c r="D143" s="21"/>
      <c r="V143" s="7"/>
    </row>
    <row r="144" spans="1:22" x14ac:dyDescent="0.3">
      <c r="A144" s="10">
        <v>45022</v>
      </c>
      <c r="B144">
        <v>134</v>
      </c>
      <c r="C144" t="s">
        <v>3</v>
      </c>
      <c r="D144" s="21">
        <f>B144/(B144+B145)</f>
        <v>0.55371900826446285</v>
      </c>
      <c r="V144" s="7"/>
    </row>
    <row r="145" spans="1:22" x14ac:dyDescent="0.3">
      <c r="A145" s="6"/>
      <c r="B145">
        <v>108</v>
      </c>
      <c r="C145" t="s">
        <v>1</v>
      </c>
      <c r="D145" s="21">
        <v>0.45</v>
      </c>
      <c r="V145" s="7"/>
    </row>
    <row r="146" spans="1:22" x14ac:dyDescent="0.3">
      <c r="A146" s="6"/>
      <c r="D146" s="21"/>
      <c r="V146" s="7"/>
    </row>
    <row r="147" spans="1:22" x14ac:dyDescent="0.3">
      <c r="A147" s="10">
        <v>45040</v>
      </c>
      <c r="B147">
        <v>138</v>
      </c>
      <c r="C147" t="s">
        <v>3</v>
      </c>
      <c r="D147" s="21">
        <f>B147/(B147+B148)</f>
        <v>0.55421686746987953</v>
      </c>
      <c r="V147" s="7"/>
    </row>
    <row r="148" spans="1:22" ht="15" thickBot="1" x14ac:dyDescent="0.35">
      <c r="A148" s="11"/>
      <c r="B148" s="12">
        <v>111</v>
      </c>
      <c r="C148" s="12" t="s">
        <v>1</v>
      </c>
      <c r="D148" s="22">
        <v>0.45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3"/>
    </row>
    <row r="149" spans="1:22" x14ac:dyDescent="0.3">
      <c r="A149" s="2"/>
      <c r="B149" s="3"/>
      <c r="C149" s="3"/>
      <c r="D149" s="23"/>
      <c r="E149" s="3">
        <v>34</v>
      </c>
      <c r="F149" s="3" t="s">
        <v>1</v>
      </c>
      <c r="G149" s="3"/>
      <c r="H149" s="4">
        <v>44658</v>
      </c>
      <c r="I149" s="3">
        <v>53</v>
      </c>
      <c r="J149" s="3" t="s">
        <v>1</v>
      </c>
      <c r="K149" s="3"/>
      <c r="L149" s="4">
        <v>44674</v>
      </c>
      <c r="M149" s="3">
        <v>33</v>
      </c>
      <c r="N149" s="5" t="s">
        <v>1</v>
      </c>
    </row>
    <row r="150" spans="1:22" x14ac:dyDescent="0.3">
      <c r="A150" s="6" t="s">
        <v>17</v>
      </c>
      <c r="B150">
        <v>1.33</v>
      </c>
      <c r="D150" s="21"/>
      <c r="E150">
        <v>54</v>
      </c>
      <c r="F150" t="s">
        <v>1</v>
      </c>
      <c r="H150" s="1">
        <v>44659</v>
      </c>
      <c r="I150">
        <v>49</v>
      </c>
      <c r="J150" t="s">
        <v>1</v>
      </c>
      <c r="L150" s="1">
        <v>44675</v>
      </c>
      <c r="M150">
        <v>145</v>
      </c>
      <c r="N150" s="7" t="s">
        <v>1</v>
      </c>
    </row>
    <row r="151" spans="1:22" x14ac:dyDescent="0.3">
      <c r="A151" s="6"/>
      <c r="D151" s="21"/>
      <c r="E151">
        <v>60</v>
      </c>
      <c r="F151" t="s">
        <v>1</v>
      </c>
      <c r="H151" s="1">
        <v>44660</v>
      </c>
      <c r="I151">
        <v>212</v>
      </c>
      <c r="J151" t="s">
        <v>1</v>
      </c>
      <c r="L151" s="1">
        <v>44676</v>
      </c>
      <c r="M151">
        <v>122</v>
      </c>
      <c r="N151" s="7" t="s">
        <v>1</v>
      </c>
    </row>
    <row r="152" spans="1:22" x14ac:dyDescent="0.3">
      <c r="A152" s="6">
        <v>4254</v>
      </c>
      <c r="B152" t="s">
        <v>1</v>
      </c>
      <c r="C152">
        <f>C153-1</f>
        <v>-0.46839903105042946</v>
      </c>
      <c r="D152" s="21"/>
      <c r="E152">
        <v>294</v>
      </c>
      <c r="F152" t="s">
        <v>2</v>
      </c>
      <c r="H152" s="1">
        <v>44658</v>
      </c>
      <c r="I152">
        <v>333</v>
      </c>
      <c r="J152" t="s">
        <v>2</v>
      </c>
      <c r="L152" s="1">
        <v>44674</v>
      </c>
      <c r="M152">
        <v>192</v>
      </c>
      <c r="N152" s="7" t="s">
        <v>2</v>
      </c>
    </row>
    <row r="153" spans="1:22" x14ac:dyDescent="0.3">
      <c r="A153" s="6">
        <v>14294</v>
      </c>
      <c r="B153" t="s">
        <v>2</v>
      </c>
      <c r="C153">
        <f>A154/(A152+A154)</f>
        <v>0.53160096894957054</v>
      </c>
      <c r="D153" s="21"/>
      <c r="E153">
        <v>336</v>
      </c>
      <c r="F153" t="s">
        <v>2</v>
      </c>
      <c r="H153" s="1">
        <v>44659</v>
      </c>
      <c r="I153">
        <v>248</v>
      </c>
      <c r="J153" t="s">
        <v>2</v>
      </c>
      <c r="L153" s="1">
        <v>44675</v>
      </c>
      <c r="M153">
        <v>473</v>
      </c>
      <c r="N153" s="7" t="s">
        <v>2</v>
      </c>
    </row>
    <row r="154" spans="1:22" x14ac:dyDescent="0.3">
      <c r="A154" s="6">
        <v>4828</v>
      </c>
      <c r="B154" t="s">
        <v>3</v>
      </c>
      <c r="D154" s="21"/>
      <c r="E154">
        <v>411</v>
      </c>
      <c r="F154" t="s">
        <v>2</v>
      </c>
      <c r="H154" s="1">
        <v>44660</v>
      </c>
      <c r="I154">
        <v>502</v>
      </c>
      <c r="J154" t="s">
        <v>2</v>
      </c>
      <c r="L154" s="1">
        <v>44676</v>
      </c>
      <c r="M154">
        <v>686</v>
      </c>
      <c r="N154" s="7" t="s">
        <v>2</v>
      </c>
    </row>
    <row r="155" spans="1:22" x14ac:dyDescent="0.3">
      <c r="A155" s="6"/>
      <c r="D155" s="21"/>
      <c r="E155">
        <v>72</v>
      </c>
      <c r="F155" t="s">
        <v>3</v>
      </c>
      <c r="H155" s="1">
        <v>44658</v>
      </c>
      <c r="I155">
        <v>74</v>
      </c>
      <c r="J155" t="s">
        <v>3</v>
      </c>
      <c r="L155" s="1">
        <v>44674</v>
      </c>
      <c r="M155">
        <v>66</v>
      </c>
      <c r="N155" s="7" t="s">
        <v>3</v>
      </c>
    </row>
    <row r="156" spans="1:22" x14ac:dyDescent="0.3">
      <c r="A156" s="10">
        <v>45046</v>
      </c>
      <c r="B156">
        <v>274</v>
      </c>
      <c r="C156" t="s">
        <v>3</v>
      </c>
      <c r="D156" s="21">
        <f>B156/(B157+B156)</f>
        <v>0.64928909952606639</v>
      </c>
      <c r="E156">
        <v>80</v>
      </c>
      <c r="F156" t="s">
        <v>3</v>
      </c>
      <c r="H156" s="1">
        <v>44659</v>
      </c>
      <c r="I156">
        <v>80</v>
      </c>
      <c r="J156" t="s">
        <v>3</v>
      </c>
      <c r="L156" s="1">
        <v>44675</v>
      </c>
      <c r="M156">
        <v>152</v>
      </c>
      <c r="N156" s="7" t="s">
        <v>3</v>
      </c>
    </row>
    <row r="157" spans="1:22" x14ac:dyDescent="0.3">
      <c r="A157" s="6"/>
      <c r="B157">
        <v>148</v>
      </c>
      <c r="C157" t="s">
        <v>1</v>
      </c>
      <c r="D157" s="21">
        <f>1-0.65</f>
        <v>0.35</v>
      </c>
      <c r="E157">
        <v>122</v>
      </c>
      <c r="F157" t="s">
        <v>3</v>
      </c>
      <c r="H157" s="1">
        <v>44660</v>
      </c>
      <c r="I157">
        <v>114</v>
      </c>
      <c r="J157" t="s">
        <v>3</v>
      </c>
      <c r="L157" s="1">
        <v>44676</v>
      </c>
      <c r="M157">
        <v>179</v>
      </c>
      <c r="N157" s="7" t="s">
        <v>3</v>
      </c>
    </row>
    <row r="158" spans="1:22" x14ac:dyDescent="0.3">
      <c r="A158" s="6"/>
      <c r="D158" s="21"/>
      <c r="N158" s="7"/>
    </row>
    <row r="159" spans="1:22" x14ac:dyDescent="0.3">
      <c r="A159" s="9">
        <v>45025</v>
      </c>
      <c r="B159">
        <v>268</v>
      </c>
      <c r="C159" t="s">
        <v>7</v>
      </c>
      <c r="D159" s="21">
        <f>B159/(B159+B160)</f>
        <v>0.46048109965635736</v>
      </c>
      <c r="N159" s="7"/>
    </row>
    <row r="160" spans="1:22" x14ac:dyDescent="0.3">
      <c r="A160" s="6"/>
      <c r="B160">
        <v>314</v>
      </c>
      <c r="C160" t="s">
        <v>1</v>
      </c>
      <c r="D160" s="21">
        <f>1-0.46</f>
        <v>0.54</v>
      </c>
      <c r="N160" s="7"/>
    </row>
    <row r="161" spans="1:18" x14ac:dyDescent="0.3">
      <c r="A161" s="6"/>
      <c r="D161" s="21"/>
      <c r="N161" s="7"/>
    </row>
    <row r="162" spans="1:18" x14ac:dyDescent="0.3">
      <c r="A162" s="14">
        <v>45041</v>
      </c>
      <c r="B162">
        <v>397</v>
      </c>
      <c r="C162" t="s">
        <v>3</v>
      </c>
      <c r="D162" s="21">
        <f>B162/(B162+B163)</f>
        <v>0.56958393113342898</v>
      </c>
      <c r="N162" s="7"/>
    </row>
    <row r="163" spans="1:18" ht="15" thickBot="1" x14ac:dyDescent="0.35">
      <c r="A163" s="11"/>
      <c r="B163" s="12">
        <v>300</v>
      </c>
      <c r="C163" s="12" t="s">
        <v>1</v>
      </c>
      <c r="D163" s="22">
        <f>1-0.57</f>
        <v>0.43000000000000005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3"/>
    </row>
    <row r="164" spans="1:18" ht="15" thickBot="1" x14ac:dyDescent="0.35">
      <c r="D164" s="21"/>
    </row>
    <row r="165" spans="1:18" x14ac:dyDescent="0.3">
      <c r="A165" s="2" t="s">
        <v>18</v>
      </c>
      <c r="B165" s="3">
        <v>1.25</v>
      </c>
      <c r="C165" s="3"/>
      <c r="D165" s="23"/>
      <c r="E165" s="3">
        <v>12</v>
      </c>
      <c r="F165" s="3" t="s">
        <v>1</v>
      </c>
      <c r="G165" s="3"/>
      <c r="H165" s="4">
        <v>44672</v>
      </c>
      <c r="I165" s="3">
        <v>14</v>
      </c>
      <c r="J165" s="3" t="s">
        <v>1</v>
      </c>
      <c r="K165" s="3"/>
      <c r="L165" s="4">
        <v>44666</v>
      </c>
      <c r="M165" s="3">
        <v>14</v>
      </c>
      <c r="N165" s="3" t="s">
        <v>1</v>
      </c>
      <c r="O165" s="3"/>
      <c r="P165" s="4">
        <v>44669</v>
      </c>
      <c r="Q165" s="3">
        <v>13</v>
      </c>
      <c r="R165" s="5" t="s">
        <v>1</v>
      </c>
    </row>
    <row r="166" spans="1:18" x14ac:dyDescent="0.3">
      <c r="A166" s="6">
        <v>1141</v>
      </c>
      <c r="B166" t="s">
        <v>1</v>
      </c>
      <c r="C166">
        <f>1-(C167)</f>
        <v>0.40633903133903138</v>
      </c>
      <c r="D166" s="21"/>
      <c r="E166">
        <v>8</v>
      </c>
      <c r="F166" t="s">
        <v>1</v>
      </c>
      <c r="H166" s="1">
        <v>44673</v>
      </c>
      <c r="I166">
        <v>9</v>
      </c>
      <c r="J166" t="s">
        <v>1</v>
      </c>
      <c r="L166" s="1">
        <v>44667</v>
      </c>
      <c r="M166">
        <v>18</v>
      </c>
      <c r="N166" t="s">
        <v>1</v>
      </c>
      <c r="P166" s="1">
        <v>44670</v>
      </c>
      <c r="Q166">
        <v>10</v>
      </c>
      <c r="R166" s="7" t="s">
        <v>1</v>
      </c>
    </row>
    <row r="167" spans="1:18" x14ac:dyDescent="0.3">
      <c r="A167" s="6">
        <v>6168</v>
      </c>
      <c r="B167" t="s">
        <v>2</v>
      </c>
      <c r="C167">
        <f>A168/(A168+A166)</f>
        <v>0.59366096866096862</v>
      </c>
      <c r="D167" s="21"/>
      <c r="E167">
        <v>6</v>
      </c>
      <c r="F167" t="s">
        <v>1</v>
      </c>
      <c r="H167" s="1">
        <v>44674</v>
      </c>
      <c r="I167">
        <v>8</v>
      </c>
      <c r="J167" t="s">
        <v>1</v>
      </c>
      <c r="L167" s="1">
        <v>44668</v>
      </c>
      <c r="M167">
        <v>7</v>
      </c>
      <c r="N167" t="s">
        <v>1</v>
      </c>
      <c r="P167" s="1">
        <v>44671</v>
      </c>
      <c r="Q167">
        <v>6</v>
      </c>
      <c r="R167" s="7" t="s">
        <v>1</v>
      </c>
    </row>
    <row r="168" spans="1:18" x14ac:dyDescent="0.3">
      <c r="A168" s="6">
        <v>1667</v>
      </c>
      <c r="B168" t="s">
        <v>3</v>
      </c>
      <c r="D168" s="21"/>
      <c r="E168">
        <v>119</v>
      </c>
      <c r="F168" t="s">
        <v>2</v>
      </c>
      <c r="H168" s="1">
        <v>44672</v>
      </c>
      <c r="I168">
        <v>104</v>
      </c>
      <c r="J168" t="s">
        <v>2</v>
      </c>
      <c r="L168" s="1">
        <v>44666</v>
      </c>
      <c r="M168">
        <v>163</v>
      </c>
      <c r="N168" t="s">
        <v>2</v>
      </c>
      <c r="P168" s="1">
        <v>44669</v>
      </c>
      <c r="Q168">
        <v>117</v>
      </c>
      <c r="R168" s="7" t="s">
        <v>2</v>
      </c>
    </row>
    <row r="169" spans="1:18" x14ac:dyDescent="0.3">
      <c r="A169" s="6"/>
      <c r="D169" s="21"/>
      <c r="E169">
        <v>61</v>
      </c>
      <c r="F169" t="s">
        <v>2</v>
      </c>
      <c r="H169" s="1">
        <v>44673</v>
      </c>
      <c r="I169">
        <v>135</v>
      </c>
      <c r="J169" t="s">
        <v>2</v>
      </c>
      <c r="L169" s="1">
        <v>44667</v>
      </c>
      <c r="M169">
        <v>108</v>
      </c>
      <c r="N169" t="s">
        <v>2</v>
      </c>
      <c r="P169" s="1">
        <v>44670</v>
      </c>
      <c r="Q169">
        <v>84</v>
      </c>
      <c r="R169" s="7" t="s">
        <v>2</v>
      </c>
    </row>
    <row r="170" spans="1:18" x14ac:dyDescent="0.3">
      <c r="A170" s="6"/>
      <c r="D170" s="21"/>
      <c r="E170">
        <v>100</v>
      </c>
      <c r="F170" t="s">
        <v>2</v>
      </c>
      <c r="H170" s="1">
        <v>44674</v>
      </c>
      <c r="I170">
        <v>128</v>
      </c>
      <c r="J170" t="s">
        <v>2</v>
      </c>
      <c r="L170" s="1">
        <v>44668</v>
      </c>
      <c r="M170">
        <v>158</v>
      </c>
      <c r="N170" t="s">
        <v>2</v>
      </c>
      <c r="P170" s="1">
        <v>44671</v>
      </c>
      <c r="Q170">
        <v>178</v>
      </c>
      <c r="R170" s="7" t="s">
        <v>2</v>
      </c>
    </row>
    <row r="171" spans="1:18" x14ac:dyDescent="0.3">
      <c r="A171" s="9">
        <v>45026</v>
      </c>
      <c r="B171">
        <v>64</v>
      </c>
      <c r="C171" t="s">
        <v>3</v>
      </c>
      <c r="D171" s="21">
        <f>B171/(B171+B172)</f>
        <v>0.71111111111111114</v>
      </c>
      <c r="E171">
        <v>31</v>
      </c>
      <c r="F171" t="s">
        <v>3</v>
      </c>
      <c r="H171" s="1">
        <v>44672</v>
      </c>
      <c r="I171">
        <v>33</v>
      </c>
      <c r="J171" t="s">
        <v>3</v>
      </c>
      <c r="L171" s="1">
        <v>44666</v>
      </c>
      <c r="M171">
        <v>77</v>
      </c>
      <c r="N171" t="s">
        <v>3</v>
      </c>
      <c r="P171" s="1">
        <v>44669</v>
      </c>
      <c r="Q171">
        <v>25</v>
      </c>
      <c r="R171" s="7" t="s">
        <v>3</v>
      </c>
    </row>
    <row r="172" spans="1:18" x14ac:dyDescent="0.3">
      <c r="A172" s="6"/>
      <c r="B172">
        <v>26</v>
      </c>
      <c r="C172" t="s">
        <v>1</v>
      </c>
      <c r="D172" s="21">
        <f>1-0.71</f>
        <v>0.29000000000000004</v>
      </c>
      <c r="E172">
        <v>5</v>
      </c>
      <c r="F172" t="s">
        <v>3</v>
      </c>
      <c r="H172" s="1">
        <v>44673</v>
      </c>
      <c r="I172">
        <v>22</v>
      </c>
      <c r="J172" t="s">
        <v>3</v>
      </c>
      <c r="L172" s="1">
        <v>44667</v>
      </c>
      <c r="M172">
        <v>38</v>
      </c>
      <c r="N172" t="s">
        <v>3</v>
      </c>
      <c r="P172" s="1">
        <v>44670</v>
      </c>
      <c r="Q172">
        <v>21</v>
      </c>
      <c r="R172" s="7" t="s">
        <v>3</v>
      </c>
    </row>
    <row r="173" spans="1:18" x14ac:dyDescent="0.3">
      <c r="A173" s="6"/>
      <c r="D173" s="21"/>
      <c r="E173">
        <v>28</v>
      </c>
      <c r="F173" t="s">
        <v>3</v>
      </c>
      <c r="H173" s="1">
        <v>44674</v>
      </c>
      <c r="I173">
        <v>23</v>
      </c>
      <c r="J173" t="s">
        <v>3</v>
      </c>
      <c r="L173" s="1">
        <v>44668</v>
      </c>
      <c r="M173">
        <v>18</v>
      </c>
      <c r="N173" t="s">
        <v>3</v>
      </c>
      <c r="P173" s="1">
        <v>44671</v>
      </c>
      <c r="Q173">
        <v>23</v>
      </c>
      <c r="R173" s="7" t="s">
        <v>3</v>
      </c>
    </row>
    <row r="174" spans="1:18" x14ac:dyDescent="0.3">
      <c r="A174" s="16">
        <v>45039</v>
      </c>
      <c r="B174">
        <v>78</v>
      </c>
      <c r="C174" t="s">
        <v>3</v>
      </c>
      <c r="D174" s="21">
        <f>B174/(B174+B175)</f>
        <v>0.7155963302752294</v>
      </c>
      <c r="R174" s="7"/>
    </row>
    <row r="175" spans="1:18" x14ac:dyDescent="0.3">
      <c r="A175" s="6"/>
      <c r="B175">
        <v>31</v>
      </c>
      <c r="C175" t="s">
        <v>1</v>
      </c>
      <c r="D175" s="21"/>
      <c r="R175" s="7"/>
    </row>
    <row r="176" spans="1:18" x14ac:dyDescent="0.3">
      <c r="A176" s="6"/>
      <c r="D176" s="21"/>
      <c r="R176" s="7"/>
    </row>
    <row r="177" spans="1:19" x14ac:dyDescent="0.3">
      <c r="A177" s="10">
        <v>45033</v>
      </c>
      <c r="B177">
        <v>133</v>
      </c>
      <c r="C177" t="s">
        <v>3</v>
      </c>
      <c r="D177" s="21">
        <f>B177/(B177+B178)</f>
        <v>0.77325581395348841</v>
      </c>
      <c r="R177" s="7"/>
    </row>
    <row r="178" spans="1:19" x14ac:dyDescent="0.3">
      <c r="A178" s="6"/>
      <c r="B178">
        <v>39</v>
      </c>
      <c r="C178" t="s">
        <v>1</v>
      </c>
      <c r="D178" s="21">
        <f>1-0.77</f>
        <v>0.22999999999999998</v>
      </c>
      <c r="R178" s="7"/>
    </row>
    <row r="179" spans="1:19" x14ac:dyDescent="0.3">
      <c r="A179" s="6"/>
      <c r="D179" s="21"/>
      <c r="R179" s="7"/>
    </row>
    <row r="180" spans="1:19" x14ac:dyDescent="0.3">
      <c r="A180" s="14">
        <v>45036</v>
      </c>
      <c r="B180">
        <v>69</v>
      </c>
      <c r="C180" t="s">
        <v>3</v>
      </c>
      <c r="D180" s="21">
        <f>B180/(B180+B181)</f>
        <v>0.70408163265306123</v>
      </c>
      <c r="R180" s="7"/>
    </row>
    <row r="181" spans="1:19" ht="15" thickBot="1" x14ac:dyDescent="0.35">
      <c r="A181" s="11"/>
      <c r="B181" s="12">
        <v>29</v>
      </c>
      <c r="C181" s="12" t="s">
        <v>1</v>
      </c>
      <c r="D181" s="22">
        <v>0.3</v>
      </c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3"/>
    </row>
    <row r="182" spans="1:19" ht="15" thickBot="1" x14ac:dyDescent="0.35">
      <c r="D182" s="21"/>
    </row>
    <row r="183" spans="1:19" x14ac:dyDescent="0.3">
      <c r="A183" s="2" t="s">
        <v>19</v>
      </c>
      <c r="B183" s="3">
        <v>2.5</v>
      </c>
      <c r="C183" s="3"/>
      <c r="D183" s="23"/>
      <c r="E183" s="4">
        <v>44668</v>
      </c>
      <c r="F183" s="3">
        <v>104</v>
      </c>
      <c r="G183" s="3" t="s">
        <v>1</v>
      </c>
      <c r="H183" s="3"/>
      <c r="I183" s="4">
        <v>44673</v>
      </c>
      <c r="J183" s="3">
        <v>78</v>
      </c>
      <c r="K183" s="3" t="s">
        <v>1</v>
      </c>
      <c r="L183" s="3"/>
      <c r="M183" s="4">
        <v>44659</v>
      </c>
      <c r="N183" s="3">
        <v>52</v>
      </c>
      <c r="O183" s="3" t="s">
        <v>1</v>
      </c>
      <c r="P183" s="3"/>
      <c r="Q183" s="4">
        <v>44679</v>
      </c>
      <c r="R183" s="3">
        <v>153</v>
      </c>
      <c r="S183" s="5" t="s">
        <v>1</v>
      </c>
    </row>
    <row r="184" spans="1:19" x14ac:dyDescent="0.3">
      <c r="A184" s="6">
        <v>8499</v>
      </c>
      <c r="B184" t="s">
        <v>1</v>
      </c>
      <c r="C184">
        <f>C185-1</f>
        <v>-0.28947547683923702</v>
      </c>
      <c r="D184" s="21"/>
      <c r="E184" s="1">
        <v>44669</v>
      </c>
      <c r="F184">
        <v>76</v>
      </c>
      <c r="G184" t="s">
        <v>1</v>
      </c>
      <c r="I184" s="1">
        <v>44674</v>
      </c>
      <c r="J184">
        <v>60</v>
      </c>
      <c r="K184" t="s">
        <v>1</v>
      </c>
      <c r="M184" s="1">
        <v>44660</v>
      </c>
      <c r="N184">
        <v>63</v>
      </c>
      <c r="O184" t="s">
        <v>1</v>
      </c>
      <c r="Q184" s="1">
        <v>44680</v>
      </c>
      <c r="R184">
        <v>72</v>
      </c>
      <c r="S184" s="7" t="s">
        <v>1</v>
      </c>
    </row>
    <row r="185" spans="1:19" x14ac:dyDescent="0.3">
      <c r="A185" s="6">
        <v>53771</v>
      </c>
      <c r="B185" t="s">
        <v>2</v>
      </c>
      <c r="C185">
        <f>A186/(A184+A186)</f>
        <v>0.71052452316076298</v>
      </c>
      <c r="D185" s="21"/>
      <c r="E185" s="1">
        <v>44670</v>
      </c>
      <c r="F185">
        <v>167</v>
      </c>
      <c r="G185" t="s">
        <v>1</v>
      </c>
      <c r="I185" s="1">
        <v>44675</v>
      </c>
      <c r="J185">
        <v>70</v>
      </c>
      <c r="K185" t="s">
        <v>1</v>
      </c>
      <c r="M185" s="1">
        <v>44661</v>
      </c>
      <c r="N185">
        <v>193</v>
      </c>
      <c r="O185" t="s">
        <v>1</v>
      </c>
      <c r="Q185" s="1">
        <v>44681</v>
      </c>
      <c r="R185">
        <v>103</v>
      </c>
      <c r="S185" s="7" t="s">
        <v>1</v>
      </c>
    </row>
    <row r="186" spans="1:19" x14ac:dyDescent="0.3">
      <c r="A186" s="6">
        <v>20861</v>
      </c>
      <c r="B186" t="s">
        <v>3</v>
      </c>
      <c r="D186" s="21"/>
      <c r="E186" s="1">
        <v>44668</v>
      </c>
      <c r="F186">
        <v>971</v>
      </c>
      <c r="G186" t="s">
        <v>2</v>
      </c>
      <c r="I186" s="1">
        <v>44673</v>
      </c>
      <c r="J186">
        <v>800</v>
      </c>
      <c r="K186" t="s">
        <v>2</v>
      </c>
      <c r="M186" s="1">
        <v>44659</v>
      </c>
      <c r="N186">
        <v>851</v>
      </c>
      <c r="O186" t="s">
        <v>2</v>
      </c>
      <c r="Q186" s="1">
        <v>44679</v>
      </c>
      <c r="R186">
        <v>2161</v>
      </c>
      <c r="S186" s="7" t="s">
        <v>2</v>
      </c>
    </row>
    <row r="187" spans="1:19" x14ac:dyDescent="0.3">
      <c r="A187" s="6"/>
      <c r="D187" s="21"/>
      <c r="E187" s="1">
        <v>44669</v>
      </c>
      <c r="F187">
        <v>788</v>
      </c>
      <c r="G187" t="s">
        <v>2</v>
      </c>
      <c r="I187" s="1">
        <v>44674</v>
      </c>
      <c r="J187">
        <v>586</v>
      </c>
      <c r="K187" t="s">
        <v>2</v>
      </c>
      <c r="M187" s="1">
        <v>44660</v>
      </c>
      <c r="N187">
        <v>782</v>
      </c>
      <c r="O187" t="s">
        <v>2</v>
      </c>
      <c r="Q187" s="1">
        <v>44680</v>
      </c>
      <c r="R187">
        <v>1155</v>
      </c>
      <c r="S187" s="7" t="s">
        <v>2</v>
      </c>
    </row>
    <row r="188" spans="1:19" x14ac:dyDescent="0.3">
      <c r="A188" s="9">
        <v>45035</v>
      </c>
      <c r="B188">
        <v>1021</v>
      </c>
      <c r="C188" t="s">
        <v>7</v>
      </c>
      <c r="D188" s="21">
        <f>B188/(B188+B189)</f>
        <v>0.74634502923976609</v>
      </c>
      <c r="E188" s="1">
        <v>44670</v>
      </c>
      <c r="F188">
        <v>1350</v>
      </c>
      <c r="G188" t="s">
        <v>2</v>
      </c>
      <c r="I188" s="1">
        <v>44675</v>
      </c>
      <c r="J188">
        <v>940</v>
      </c>
      <c r="K188" t="s">
        <v>2</v>
      </c>
      <c r="M188" s="1">
        <v>44661</v>
      </c>
      <c r="N188">
        <v>1787</v>
      </c>
      <c r="O188" t="s">
        <v>2</v>
      </c>
      <c r="Q188" s="1">
        <v>44681</v>
      </c>
      <c r="R188">
        <v>890</v>
      </c>
      <c r="S188" s="7" t="s">
        <v>2</v>
      </c>
    </row>
    <row r="189" spans="1:19" x14ac:dyDescent="0.3">
      <c r="A189" s="6"/>
      <c r="B189">
        <v>347</v>
      </c>
      <c r="C189" t="s">
        <v>8</v>
      </c>
      <c r="D189" s="21">
        <v>0.25</v>
      </c>
      <c r="E189" s="1">
        <v>44668</v>
      </c>
      <c r="F189">
        <v>426</v>
      </c>
      <c r="G189" t="s">
        <v>3</v>
      </c>
      <c r="I189" s="1">
        <v>44673</v>
      </c>
      <c r="J189">
        <v>138</v>
      </c>
      <c r="K189" t="s">
        <v>3</v>
      </c>
      <c r="M189" s="1">
        <v>44659</v>
      </c>
      <c r="N189">
        <v>169</v>
      </c>
      <c r="O189" t="s">
        <v>3</v>
      </c>
      <c r="Q189" s="1">
        <v>44679</v>
      </c>
      <c r="R189">
        <v>1245</v>
      </c>
      <c r="S189" s="7" t="s">
        <v>3</v>
      </c>
    </row>
    <row r="190" spans="1:19" x14ac:dyDescent="0.3">
      <c r="A190" s="6"/>
      <c r="D190" s="21"/>
      <c r="E190" s="1">
        <v>44669</v>
      </c>
      <c r="F190">
        <v>206</v>
      </c>
      <c r="G190" t="s">
        <v>3</v>
      </c>
      <c r="I190" s="1">
        <v>44674</v>
      </c>
      <c r="J190">
        <v>128</v>
      </c>
      <c r="K190" t="s">
        <v>3</v>
      </c>
      <c r="M190" s="1">
        <v>44660</v>
      </c>
      <c r="N190">
        <v>200</v>
      </c>
      <c r="O190" t="s">
        <v>3</v>
      </c>
      <c r="Q190" s="1">
        <v>44680</v>
      </c>
      <c r="R190">
        <v>359</v>
      </c>
      <c r="S190" s="7" t="s">
        <v>3</v>
      </c>
    </row>
    <row r="191" spans="1:19" x14ac:dyDescent="0.3">
      <c r="A191" s="9">
        <v>45040</v>
      </c>
      <c r="B191">
        <v>544</v>
      </c>
      <c r="C191" t="s">
        <v>3</v>
      </c>
      <c r="D191" s="21">
        <f>B191/(B191+B192)</f>
        <v>0.72340425531914898</v>
      </c>
      <c r="E191" s="1">
        <v>44670</v>
      </c>
      <c r="F191">
        <v>389</v>
      </c>
      <c r="G191" t="s">
        <v>3</v>
      </c>
      <c r="I191" s="1">
        <v>44675</v>
      </c>
      <c r="J191">
        <v>278</v>
      </c>
      <c r="K191" t="s">
        <v>3</v>
      </c>
      <c r="M191" s="1">
        <v>44661</v>
      </c>
      <c r="N191">
        <v>696</v>
      </c>
      <c r="O191" t="s">
        <v>3</v>
      </c>
      <c r="Q191" s="1">
        <v>44681</v>
      </c>
      <c r="R191">
        <v>291</v>
      </c>
      <c r="S191" s="7" t="s">
        <v>3</v>
      </c>
    </row>
    <row r="192" spans="1:19" x14ac:dyDescent="0.3">
      <c r="A192" s="6"/>
      <c r="B192">
        <v>208</v>
      </c>
      <c r="C192" t="s">
        <v>1</v>
      </c>
      <c r="D192" s="21">
        <f>1-0.72</f>
        <v>0.28000000000000003</v>
      </c>
      <c r="S192" s="7"/>
    </row>
    <row r="193" spans="1:19" x14ac:dyDescent="0.3">
      <c r="A193" s="6"/>
      <c r="D193" s="21"/>
      <c r="S193" s="7"/>
    </row>
    <row r="194" spans="1:19" x14ac:dyDescent="0.3">
      <c r="A194" s="16">
        <v>45026</v>
      </c>
      <c r="B194">
        <v>1065</v>
      </c>
      <c r="C194" t="s">
        <v>3</v>
      </c>
      <c r="D194" s="21">
        <f>B194/(B194+B195)</f>
        <v>0.77567370721048801</v>
      </c>
      <c r="S194" s="7"/>
    </row>
    <row r="195" spans="1:19" x14ac:dyDescent="0.3">
      <c r="A195" s="6"/>
      <c r="B195">
        <v>308</v>
      </c>
      <c r="C195" t="s">
        <v>1</v>
      </c>
      <c r="D195" s="21">
        <f>1-0.78</f>
        <v>0.21999999999999997</v>
      </c>
      <c r="S195" s="7"/>
    </row>
    <row r="196" spans="1:19" x14ac:dyDescent="0.3">
      <c r="A196" s="6"/>
      <c r="D196" s="21"/>
      <c r="S196" s="7"/>
    </row>
    <row r="197" spans="1:19" x14ac:dyDescent="0.3">
      <c r="A197" s="9">
        <v>45046</v>
      </c>
      <c r="B197">
        <v>1895</v>
      </c>
      <c r="C197" t="s">
        <v>7</v>
      </c>
      <c r="D197" s="21">
        <f>B197/(B197+B198)</f>
        <v>0.85245164192532619</v>
      </c>
      <c r="S197" s="7"/>
    </row>
    <row r="198" spans="1:19" ht="15" thickBot="1" x14ac:dyDescent="0.35">
      <c r="A198" s="11"/>
      <c r="B198" s="12">
        <v>328</v>
      </c>
      <c r="C198" s="12" t="s">
        <v>8</v>
      </c>
      <c r="D198" s="22">
        <f>1-0.85</f>
        <v>0.15000000000000002</v>
      </c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3"/>
    </row>
    <row r="199" spans="1:19" ht="15" thickBot="1" x14ac:dyDescent="0.35">
      <c r="D199" s="21"/>
    </row>
    <row r="200" spans="1:19" x14ac:dyDescent="0.3">
      <c r="A200" s="2" t="s">
        <v>20</v>
      </c>
      <c r="B200" s="3">
        <v>2.5</v>
      </c>
      <c r="C200" s="3"/>
      <c r="D200" s="23"/>
      <c r="E200" s="3">
        <v>20</v>
      </c>
      <c r="F200" s="3" t="s">
        <v>1</v>
      </c>
      <c r="G200" s="3"/>
      <c r="H200" s="4">
        <v>44669</v>
      </c>
      <c r="I200" s="3">
        <v>34</v>
      </c>
      <c r="J200" s="3" t="s">
        <v>1</v>
      </c>
      <c r="K200" s="3"/>
      <c r="L200" s="4">
        <v>44672</v>
      </c>
      <c r="M200" s="3">
        <v>23</v>
      </c>
      <c r="N200" s="3" t="s">
        <v>1</v>
      </c>
      <c r="O200" s="3"/>
      <c r="P200" s="4">
        <v>44679</v>
      </c>
      <c r="Q200" s="3">
        <v>21</v>
      </c>
      <c r="R200" s="5" t="s">
        <v>1</v>
      </c>
    </row>
    <row r="201" spans="1:19" x14ac:dyDescent="0.3">
      <c r="A201" s="6">
        <v>1651</v>
      </c>
      <c r="B201" t="s">
        <v>1</v>
      </c>
      <c r="D201" s="21"/>
      <c r="E201">
        <v>13</v>
      </c>
      <c r="F201" t="s">
        <v>1</v>
      </c>
      <c r="H201" s="1">
        <v>44670</v>
      </c>
      <c r="I201">
        <v>45</v>
      </c>
      <c r="J201" t="s">
        <v>1</v>
      </c>
      <c r="L201" s="1">
        <v>44673</v>
      </c>
      <c r="M201">
        <v>23</v>
      </c>
      <c r="N201" t="s">
        <v>1</v>
      </c>
      <c r="P201" s="1">
        <v>44680</v>
      </c>
      <c r="Q201">
        <v>13</v>
      </c>
      <c r="R201" s="7" t="s">
        <v>1</v>
      </c>
    </row>
    <row r="202" spans="1:19" x14ac:dyDescent="0.3">
      <c r="A202" s="6">
        <v>13327</v>
      </c>
      <c r="B202" t="s">
        <v>2</v>
      </c>
      <c r="C202">
        <f>A203/(A201+A203)</f>
        <v>0.60024213075060528</v>
      </c>
      <c r="D202" s="21"/>
      <c r="E202">
        <v>25</v>
      </c>
      <c r="F202" t="s">
        <v>1</v>
      </c>
      <c r="H202" s="1">
        <v>44671</v>
      </c>
      <c r="I202">
        <v>17</v>
      </c>
      <c r="J202" t="s">
        <v>1</v>
      </c>
      <c r="L202" s="1">
        <v>44674</v>
      </c>
      <c r="M202">
        <v>7</v>
      </c>
      <c r="N202" t="s">
        <v>1</v>
      </c>
      <c r="P202" s="1">
        <v>44681</v>
      </c>
      <c r="Q202">
        <v>16</v>
      </c>
      <c r="R202" s="7" t="s">
        <v>1</v>
      </c>
    </row>
    <row r="203" spans="1:19" x14ac:dyDescent="0.3">
      <c r="A203" s="6">
        <v>2479</v>
      </c>
      <c r="B203" t="s">
        <v>3</v>
      </c>
      <c r="D203" s="21"/>
      <c r="E203">
        <v>387</v>
      </c>
      <c r="F203" t="s">
        <v>2</v>
      </c>
      <c r="H203" s="1">
        <v>44669</v>
      </c>
      <c r="I203">
        <v>250</v>
      </c>
      <c r="J203" t="s">
        <v>2</v>
      </c>
      <c r="L203" s="1">
        <v>44672</v>
      </c>
      <c r="M203">
        <v>231</v>
      </c>
      <c r="N203" t="s">
        <v>2</v>
      </c>
      <c r="P203" s="1">
        <v>44679</v>
      </c>
      <c r="Q203">
        <v>197</v>
      </c>
      <c r="R203" s="7" t="s">
        <v>2</v>
      </c>
    </row>
    <row r="204" spans="1:19" x14ac:dyDescent="0.3">
      <c r="A204" s="6"/>
      <c r="D204" s="21"/>
      <c r="E204">
        <v>256</v>
      </c>
      <c r="F204" t="s">
        <v>2</v>
      </c>
      <c r="H204" s="1">
        <v>44670</v>
      </c>
      <c r="I204">
        <v>445</v>
      </c>
      <c r="J204" t="s">
        <v>2</v>
      </c>
      <c r="L204" s="1">
        <v>44673</v>
      </c>
      <c r="M204">
        <v>306</v>
      </c>
      <c r="N204" t="s">
        <v>2</v>
      </c>
      <c r="P204" s="1">
        <v>44680</v>
      </c>
      <c r="Q204">
        <v>298</v>
      </c>
      <c r="R204" s="7" t="s">
        <v>2</v>
      </c>
    </row>
    <row r="205" spans="1:19" x14ac:dyDescent="0.3">
      <c r="A205" s="14">
        <v>45026</v>
      </c>
      <c r="B205">
        <v>154</v>
      </c>
      <c r="C205" t="s">
        <v>3</v>
      </c>
      <c r="D205" s="21">
        <f>B205/(B205+B206)</f>
        <v>0.72641509433962259</v>
      </c>
      <c r="E205">
        <v>490</v>
      </c>
      <c r="F205" t="s">
        <v>2</v>
      </c>
      <c r="H205" s="1">
        <v>44671</v>
      </c>
      <c r="I205">
        <v>325</v>
      </c>
      <c r="J205" t="s">
        <v>2</v>
      </c>
      <c r="L205" s="1">
        <v>44674</v>
      </c>
      <c r="M205">
        <v>229</v>
      </c>
      <c r="N205" t="s">
        <v>2</v>
      </c>
      <c r="P205" s="1">
        <v>44681</v>
      </c>
      <c r="Q205">
        <v>216</v>
      </c>
      <c r="R205" s="7" t="s">
        <v>2</v>
      </c>
    </row>
    <row r="206" spans="1:19" x14ac:dyDescent="0.3">
      <c r="A206" s="6"/>
      <c r="B206">
        <v>58</v>
      </c>
      <c r="C206" t="s">
        <v>1</v>
      </c>
      <c r="D206" s="21">
        <f>1-0.73</f>
        <v>0.27</v>
      </c>
      <c r="E206">
        <v>41</v>
      </c>
      <c r="F206" t="s">
        <v>3</v>
      </c>
      <c r="H206" s="1">
        <v>44669</v>
      </c>
      <c r="I206">
        <v>25</v>
      </c>
      <c r="J206" t="s">
        <v>3</v>
      </c>
      <c r="L206" s="1">
        <v>44672</v>
      </c>
      <c r="M206">
        <v>40</v>
      </c>
      <c r="N206" t="s">
        <v>3</v>
      </c>
      <c r="P206" s="1">
        <v>44679</v>
      </c>
      <c r="Q206">
        <v>29</v>
      </c>
      <c r="R206" s="7" t="s">
        <v>3</v>
      </c>
    </row>
    <row r="207" spans="1:19" x14ac:dyDescent="0.3">
      <c r="A207" s="6"/>
      <c r="D207" s="21"/>
      <c r="E207">
        <v>28</v>
      </c>
      <c r="F207" t="s">
        <v>3</v>
      </c>
      <c r="H207" s="1">
        <v>44670</v>
      </c>
      <c r="I207">
        <v>58</v>
      </c>
      <c r="J207" t="s">
        <v>3</v>
      </c>
      <c r="L207" s="1">
        <v>44673</v>
      </c>
      <c r="M207">
        <v>51</v>
      </c>
      <c r="N207" t="s">
        <v>3</v>
      </c>
      <c r="P207" s="1">
        <v>44680</v>
      </c>
      <c r="Q207">
        <v>45</v>
      </c>
      <c r="R207" s="7" t="s">
        <v>3</v>
      </c>
    </row>
    <row r="208" spans="1:19" x14ac:dyDescent="0.3">
      <c r="A208" s="9">
        <v>45036</v>
      </c>
      <c r="B208">
        <v>120</v>
      </c>
      <c r="C208" t="s">
        <v>3</v>
      </c>
      <c r="D208" s="21">
        <f>B208/(B208+B209)</f>
        <v>0.55555555555555558</v>
      </c>
      <c r="E208">
        <v>85</v>
      </c>
      <c r="F208" t="s">
        <v>3</v>
      </c>
      <c r="H208" s="1">
        <v>44671</v>
      </c>
      <c r="I208">
        <v>37</v>
      </c>
      <c r="J208" t="s">
        <v>3</v>
      </c>
      <c r="L208" s="1">
        <v>44674</v>
      </c>
      <c r="M208">
        <v>23</v>
      </c>
      <c r="N208" t="s">
        <v>3</v>
      </c>
      <c r="P208" s="1">
        <v>44681</v>
      </c>
      <c r="Q208">
        <v>30</v>
      </c>
      <c r="R208" s="7" t="s">
        <v>3</v>
      </c>
    </row>
    <row r="209" spans="1:19" x14ac:dyDescent="0.3">
      <c r="A209" s="6"/>
      <c r="B209">
        <v>96</v>
      </c>
      <c r="C209" t="s">
        <v>1</v>
      </c>
      <c r="D209" s="21">
        <f>1-0.56</f>
        <v>0.43999999999999995</v>
      </c>
      <c r="R209" s="7"/>
    </row>
    <row r="210" spans="1:19" x14ac:dyDescent="0.3">
      <c r="A210" s="6"/>
      <c r="D210" s="21"/>
      <c r="R210" s="7"/>
    </row>
    <row r="211" spans="1:19" x14ac:dyDescent="0.3">
      <c r="A211" s="9">
        <v>45039</v>
      </c>
      <c r="B211">
        <v>114</v>
      </c>
      <c r="C211" t="s">
        <v>3</v>
      </c>
      <c r="D211" s="21">
        <f>B211/(B211+B212)</f>
        <v>0.68263473053892221</v>
      </c>
      <c r="R211" s="7"/>
    </row>
    <row r="212" spans="1:19" x14ac:dyDescent="0.3">
      <c r="A212" s="6"/>
      <c r="B212">
        <v>53</v>
      </c>
      <c r="C212" t="s">
        <v>1</v>
      </c>
      <c r="D212" s="21">
        <f>1-0.68</f>
        <v>0.31999999999999995</v>
      </c>
      <c r="R212" s="7"/>
    </row>
    <row r="213" spans="1:19" x14ac:dyDescent="0.3">
      <c r="A213" s="6"/>
      <c r="D213" s="21"/>
      <c r="R213" s="7"/>
    </row>
    <row r="214" spans="1:19" x14ac:dyDescent="0.3">
      <c r="A214" s="9">
        <v>45046</v>
      </c>
      <c r="B214">
        <v>104</v>
      </c>
      <c r="C214" t="s">
        <v>21</v>
      </c>
      <c r="D214" s="21">
        <f>B214/(B214+B215)</f>
        <v>0.67532467532467533</v>
      </c>
      <c r="R214" s="7"/>
    </row>
    <row r="215" spans="1:19" ht="15" thickBot="1" x14ac:dyDescent="0.35">
      <c r="A215" s="11"/>
      <c r="B215" s="12">
        <v>50</v>
      </c>
      <c r="C215" s="12" t="s">
        <v>1</v>
      </c>
      <c r="D215" s="22">
        <f>1-0.68</f>
        <v>0.31999999999999995</v>
      </c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3"/>
    </row>
    <row r="216" spans="1:19" ht="15" thickBot="1" x14ac:dyDescent="0.35">
      <c r="D216" s="21"/>
    </row>
    <row r="217" spans="1:19" x14ac:dyDescent="0.3">
      <c r="A217" s="2" t="s">
        <v>22</v>
      </c>
      <c r="B217" s="3">
        <v>1.33</v>
      </c>
      <c r="C217" s="3"/>
      <c r="D217" s="23"/>
      <c r="E217" s="4">
        <v>44681</v>
      </c>
      <c r="F217" s="3">
        <v>218</v>
      </c>
      <c r="G217" s="3" t="s">
        <v>3</v>
      </c>
      <c r="H217" s="3"/>
      <c r="I217" s="4">
        <v>44666</v>
      </c>
      <c r="J217" s="3">
        <v>392</v>
      </c>
      <c r="K217" s="3" t="s">
        <v>3</v>
      </c>
      <c r="L217" s="3"/>
      <c r="M217" s="4">
        <v>44659</v>
      </c>
      <c r="N217" s="3">
        <v>208</v>
      </c>
      <c r="O217" s="3" t="s">
        <v>3</v>
      </c>
      <c r="P217" s="3"/>
      <c r="Q217" s="4">
        <v>44670</v>
      </c>
      <c r="R217" s="3">
        <v>526</v>
      </c>
      <c r="S217" s="5" t="s">
        <v>3</v>
      </c>
    </row>
    <row r="218" spans="1:19" x14ac:dyDescent="0.3">
      <c r="A218" s="6">
        <v>33715</v>
      </c>
      <c r="B218" t="s">
        <v>1</v>
      </c>
      <c r="C218">
        <f>1-C219</f>
        <v>0.67984755605742864</v>
      </c>
      <c r="D218" s="21"/>
      <c r="E218" s="1">
        <v>44679</v>
      </c>
      <c r="F218">
        <v>993</v>
      </c>
      <c r="G218" t="s">
        <v>3</v>
      </c>
      <c r="I218" s="1">
        <v>44665</v>
      </c>
      <c r="J218">
        <v>205</v>
      </c>
      <c r="K218" t="s">
        <v>3</v>
      </c>
      <c r="M218" s="1">
        <v>44658</v>
      </c>
      <c r="N218">
        <v>262</v>
      </c>
      <c r="O218" t="s">
        <v>3</v>
      </c>
      <c r="Q218" s="1">
        <v>44668</v>
      </c>
      <c r="R218">
        <v>249</v>
      </c>
      <c r="S218" s="7" t="s">
        <v>3</v>
      </c>
    </row>
    <row r="219" spans="1:19" x14ac:dyDescent="0.3">
      <c r="A219" s="6">
        <v>83014</v>
      </c>
      <c r="B219" t="s">
        <v>2</v>
      </c>
      <c r="C219">
        <f>A220/(A220+A218)</f>
        <v>0.32015244394257136</v>
      </c>
      <c r="D219" s="21"/>
      <c r="E219" s="1">
        <v>44680</v>
      </c>
      <c r="F219">
        <v>379</v>
      </c>
      <c r="G219" t="s">
        <v>3</v>
      </c>
      <c r="I219" s="1">
        <v>44667</v>
      </c>
      <c r="J219">
        <v>276</v>
      </c>
      <c r="K219" t="s">
        <v>3</v>
      </c>
      <c r="M219" s="1">
        <v>44660</v>
      </c>
      <c r="N219">
        <v>234</v>
      </c>
      <c r="O219" t="s">
        <v>3</v>
      </c>
      <c r="Q219" s="1">
        <v>44669</v>
      </c>
      <c r="R219">
        <v>424</v>
      </c>
      <c r="S219" s="7" t="s">
        <v>3</v>
      </c>
    </row>
    <row r="220" spans="1:19" x14ac:dyDescent="0.3">
      <c r="A220" s="6">
        <v>15877</v>
      </c>
      <c r="B220" t="s">
        <v>3</v>
      </c>
      <c r="D220" s="21"/>
      <c r="E220" s="1">
        <v>44679</v>
      </c>
      <c r="F220">
        <v>5134</v>
      </c>
      <c r="G220" t="s">
        <v>2</v>
      </c>
      <c r="I220" s="1">
        <v>44667</v>
      </c>
      <c r="J220">
        <v>1516</v>
      </c>
      <c r="K220" t="s">
        <v>2</v>
      </c>
      <c r="M220" s="1">
        <v>44659</v>
      </c>
      <c r="N220">
        <v>1706</v>
      </c>
      <c r="O220" t="s">
        <v>2</v>
      </c>
      <c r="Q220" s="1">
        <v>44670</v>
      </c>
      <c r="R220">
        <v>3397</v>
      </c>
      <c r="S220" s="7" t="s">
        <v>2</v>
      </c>
    </row>
    <row r="221" spans="1:19" x14ac:dyDescent="0.3">
      <c r="A221" s="6"/>
      <c r="D221" s="21"/>
      <c r="E221" s="1">
        <v>44680</v>
      </c>
      <c r="F221">
        <v>2284</v>
      </c>
      <c r="G221" t="s">
        <v>2</v>
      </c>
      <c r="I221" s="1">
        <v>44666</v>
      </c>
      <c r="J221">
        <v>2014</v>
      </c>
      <c r="K221" t="s">
        <v>2</v>
      </c>
      <c r="M221" s="1">
        <v>44658</v>
      </c>
      <c r="N221">
        <v>1785</v>
      </c>
      <c r="O221" t="s">
        <v>2</v>
      </c>
      <c r="Q221" s="1">
        <v>44668</v>
      </c>
      <c r="R221">
        <v>1458</v>
      </c>
      <c r="S221" s="7" t="s">
        <v>2</v>
      </c>
    </row>
    <row r="222" spans="1:19" x14ac:dyDescent="0.3">
      <c r="A222" s="14">
        <v>45044</v>
      </c>
      <c r="B222">
        <v>1590</v>
      </c>
      <c r="C222" t="s">
        <v>3</v>
      </c>
      <c r="D222" s="21">
        <f>B222/(B222+B223)</f>
        <v>0.38601602330662782</v>
      </c>
      <c r="E222" s="1">
        <v>44681</v>
      </c>
      <c r="F222">
        <v>1096</v>
      </c>
      <c r="G222" t="s">
        <v>2</v>
      </c>
      <c r="I222" s="1">
        <v>44665</v>
      </c>
      <c r="J222">
        <v>1633</v>
      </c>
      <c r="K222" t="s">
        <v>2</v>
      </c>
      <c r="M222" s="1">
        <v>44660</v>
      </c>
      <c r="N222">
        <v>1254</v>
      </c>
      <c r="O222" t="s">
        <v>2</v>
      </c>
      <c r="Q222" s="1">
        <v>44669</v>
      </c>
      <c r="R222">
        <v>2459</v>
      </c>
      <c r="S222" s="7" t="s">
        <v>2</v>
      </c>
    </row>
    <row r="223" spans="1:19" x14ac:dyDescent="0.3">
      <c r="A223" s="6"/>
      <c r="B223">
        <v>2529</v>
      </c>
      <c r="C223" t="s">
        <v>1</v>
      </c>
      <c r="D223" s="21">
        <f>1-0.39</f>
        <v>0.61</v>
      </c>
      <c r="E223" s="1">
        <v>44681</v>
      </c>
      <c r="F223">
        <v>199</v>
      </c>
      <c r="G223" t="s">
        <v>1</v>
      </c>
      <c r="I223" s="1">
        <v>44665</v>
      </c>
      <c r="J223">
        <v>342</v>
      </c>
      <c r="K223" t="s">
        <v>1</v>
      </c>
      <c r="M223" s="1">
        <v>44660</v>
      </c>
      <c r="N223">
        <v>194</v>
      </c>
      <c r="O223" t="s">
        <v>1</v>
      </c>
      <c r="Q223" s="1">
        <v>44669</v>
      </c>
      <c r="R223">
        <v>559</v>
      </c>
      <c r="S223" s="7" t="s">
        <v>1</v>
      </c>
    </row>
    <row r="224" spans="1:19" x14ac:dyDescent="0.3">
      <c r="A224" s="6"/>
      <c r="D224" s="21"/>
      <c r="E224" s="1">
        <v>44679</v>
      </c>
      <c r="F224">
        <v>1842</v>
      </c>
      <c r="G224" t="s">
        <v>1</v>
      </c>
      <c r="I224" s="1">
        <v>44666</v>
      </c>
      <c r="J224">
        <v>483</v>
      </c>
      <c r="K224" t="s">
        <v>1</v>
      </c>
      <c r="M224" s="1">
        <v>44658</v>
      </c>
      <c r="N224">
        <v>423</v>
      </c>
      <c r="O224" t="s">
        <v>1</v>
      </c>
      <c r="Q224" s="1">
        <v>44670</v>
      </c>
      <c r="R224">
        <v>655</v>
      </c>
      <c r="S224" s="7" t="s">
        <v>1</v>
      </c>
    </row>
    <row r="225" spans="1:19" x14ac:dyDescent="0.3">
      <c r="A225" s="9">
        <v>45032</v>
      </c>
      <c r="B225">
        <v>873</v>
      </c>
      <c r="C225" t="s">
        <v>3</v>
      </c>
      <c r="D225" s="21">
        <f>B225/(B225+B226)</f>
        <v>0.44068652195860675</v>
      </c>
      <c r="E225" s="1">
        <v>44680</v>
      </c>
      <c r="F225">
        <v>488</v>
      </c>
      <c r="G225" t="s">
        <v>1</v>
      </c>
      <c r="I225" s="1">
        <v>44667</v>
      </c>
      <c r="J225">
        <v>283</v>
      </c>
      <c r="K225" t="s">
        <v>1</v>
      </c>
      <c r="M225" s="1">
        <v>44659</v>
      </c>
      <c r="N225">
        <v>346</v>
      </c>
      <c r="O225" t="s">
        <v>1</v>
      </c>
      <c r="Q225" s="1">
        <v>44668</v>
      </c>
      <c r="R225">
        <v>402</v>
      </c>
      <c r="S225" s="7" t="s">
        <v>1</v>
      </c>
    </row>
    <row r="226" spans="1:19" x14ac:dyDescent="0.3">
      <c r="A226" s="6"/>
      <c r="B226">
        <v>1108</v>
      </c>
      <c r="C226" t="s">
        <v>1</v>
      </c>
      <c r="D226" s="21">
        <f>1-0.44</f>
        <v>0.56000000000000005</v>
      </c>
      <c r="S226" s="7"/>
    </row>
    <row r="227" spans="1:19" x14ac:dyDescent="0.3">
      <c r="A227" s="6"/>
      <c r="D227" s="21"/>
      <c r="E227" s="1">
        <v>44673</v>
      </c>
      <c r="F227">
        <v>547</v>
      </c>
      <c r="G227" t="s">
        <v>3</v>
      </c>
      <c r="S227" s="7"/>
    </row>
    <row r="228" spans="1:19" x14ac:dyDescent="0.3">
      <c r="A228" s="10">
        <v>45025</v>
      </c>
      <c r="B228">
        <v>704</v>
      </c>
      <c r="C228" t="s">
        <v>3</v>
      </c>
      <c r="D228" s="21">
        <f>B228/(B228+B229)</f>
        <v>0.42231553689262147</v>
      </c>
      <c r="E228" s="1">
        <v>44672</v>
      </c>
      <c r="F228">
        <v>1502</v>
      </c>
      <c r="G228" t="s">
        <v>3</v>
      </c>
      <c r="S228" s="7"/>
    </row>
    <row r="229" spans="1:19" x14ac:dyDescent="0.3">
      <c r="A229" s="6"/>
      <c r="B229">
        <v>963</v>
      </c>
      <c r="C229" t="s">
        <v>1</v>
      </c>
      <c r="D229" s="21">
        <f>1-0.42</f>
        <v>0.58000000000000007</v>
      </c>
      <c r="E229" s="1">
        <v>44674</v>
      </c>
      <c r="F229">
        <v>396</v>
      </c>
      <c r="G229" t="s">
        <v>3</v>
      </c>
      <c r="S229" s="7"/>
    </row>
    <row r="230" spans="1:19" x14ac:dyDescent="0.3">
      <c r="A230" s="6"/>
      <c r="D230" s="21"/>
      <c r="E230" s="1">
        <v>44672</v>
      </c>
      <c r="F230">
        <v>4425</v>
      </c>
      <c r="G230" t="s">
        <v>2</v>
      </c>
      <c r="S230" s="7"/>
    </row>
    <row r="231" spans="1:19" x14ac:dyDescent="0.3">
      <c r="A231" s="10">
        <v>45035</v>
      </c>
      <c r="B231">
        <v>1199</v>
      </c>
      <c r="C231" t="s">
        <v>3</v>
      </c>
      <c r="D231" s="21">
        <f>B231/(B231+B232)</f>
        <v>0.42593250444049735</v>
      </c>
      <c r="E231" s="1">
        <v>44674</v>
      </c>
      <c r="F231">
        <v>1647</v>
      </c>
      <c r="G231" t="s">
        <v>2</v>
      </c>
      <c r="S231" s="7"/>
    </row>
    <row r="232" spans="1:19" x14ac:dyDescent="0.3">
      <c r="A232" s="6"/>
      <c r="B232">
        <v>1616</v>
      </c>
      <c r="C232" t="s">
        <v>1</v>
      </c>
      <c r="D232" s="21">
        <f>1-0.43</f>
        <v>0.57000000000000006</v>
      </c>
      <c r="E232" s="1">
        <v>44673</v>
      </c>
      <c r="F232">
        <v>2794</v>
      </c>
      <c r="G232" t="s">
        <v>2</v>
      </c>
      <c r="S232" s="7"/>
    </row>
    <row r="233" spans="1:19" x14ac:dyDescent="0.3">
      <c r="A233" s="6"/>
      <c r="D233" s="21"/>
      <c r="E233" s="1">
        <v>44673</v>
      </c>
      <c r="F233">
        <v>689</v>
      </c>
      <c r="G233" t="s">
        <v>1</v>
      </c>
      <c r="S233" s="7"/>
    </row>
    <row r="234" spans="1:19" x14ac:dyDescent="0.3">
      <c r="A234" s="10">
        <v>45039</v>
      </c>
      <c r="B234">
        <v>2582</v>
      </c>
      <c r="C234" t="s">
        <v>3</v>
      </c>
      <c r="D234" s="21">
        <f>B234/(B234+B235)</f>
        <v>0.51362641734632986</v>
      </c>
      <c r="E234" s="1">
        <v>44672</v>
      </c>
      <c r="F234">
        <v>1541</v>
      </c>
      <c r="G234" t="s">
        <v>1</v>
      </c>
      <c r="S234" s="7"/>
    </row>
    <row r="235" spans="1:19" ht="15" thickBot="1" x14ac:dyDescent="0.35">
      <c r="A235" s="11"/>
      <c r="B235" s="12">
        <v>2445</v>
      </c>
      <c r="C235" s="12" t="s">
        <v>1</v>
      </c>
      <c r="D235" s="22">
        <v>0.49</v>
      </c>
      <c r="E235" s="17">
        <v>44674</v>
      </c>
      <c r="F235" s="12">
        <v>352</v>
      </c>
      <c r="G235" s="12" t="s">
        <v>1</v>
      </c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3"/>
    </row>
    <row r="236" spans="1:19" ht="15" thickBot="1" x14ac:dyDescent="0.35">
      <c r="D236" s="21"/>
    </row>
    <row r="237" spans="1:19" x14ac:dyDescent="0.3">
      <c r="A237" s="2" t="s">
        <v>23</v>
      </c>
      <c r="B237" s="3">
        <v>2</v>
      </c>
      <c r="C237" s="3"/>
      <c r="D237" s="23"/>
      <c r="E237" s="4">
        <v>44657</v>
      </c>
      <c r="F237" s="3">
        <v>163</v>
      </c>
      <c r="G237" s="3" t="s">
        <v>3</v>
      </c>
      <c r="H237" s="3"/>
      <c r="I237" s="4">
        <v>44666</v>
      </c>
      <c r="J237" s="3">
        <v>152</v>
      </c>
      <c r="K237" s="3" t="s">
        <v>3</v>
      </c>
      <c r="L237" s="3"/>
      <c r="M237" s="4">
        <v>44669</v>
      </c>
      <c r="N237" s="3">
        <v>531</v>
      </c>
      <c r="O237" s="3" t="s">
        <v>3</v>
      </c>
      <c r="P237" s="3"/>
      <c r="Q237" s="4">
        <v>44679</v>
      </c>
      <c r="R237" s="3">
        <v>213</v>
      </c>
      <c r="S237" s="5" t="s">
        <v>3</v>
      </c>
    </row>
    <row r="238" spans="1:19" x14ac:dyDescent="0.3">
      <c r="A238" s="6"/>
      <c r="D238" s="21"/>
      <c r="E238" s="1">
        <v>44658</v>
      </c>
      <c r="F238">
        <v>174</v>
      </c>
      <c r="G238" t="s">
        <v>3</v>
      </c>
      <c r="I238" s="1">
        <v>44667</v>
      </c>
      <c r="J238">
        <v>171</v>
      </c>
      <c r="K238" t="s">
        <v>3</v>
      </c>
      <c r="M238" s="1">
        <v>44670</v>
      </c>
      <c r="N238">
        <v>270</v>
      </c>
      <c r="O238" t="s">
        <v>3</v>
      </c>
      <c r="Q238" s="1">
        <v>44680</v>
      </c>
      <c r="R238">
        <v>397</v>
      </c>
      <c r="S238" s="7" t="s">
        <v>3</v>
      </c>
    </row>
    <row r="239" spans="1:19" x14ac:dyDescent="0.3">
      <c r="A239" s="6">
        <v>7312</v>
      </c>
      <c r="B239" t="s">
        <v>1</v>
      </c>
      <c r="C239">
        <f>1-C240</f>
        <v>0.34028294862248698</v>
      </c>
      <c r="D239" s="21"/>
      <c r="E239" s="1">
        <v>44659</v>
      </c>
      <c r="F239">
        <v>267</v>
      </c>
      <c r="G239" t="s">
        <v>3</v>
      </c>
      <c r="I239" s="1">
        <v>44668</v>
      </c>
      <c r="J239">
        <v>228</v>
      </c>
      <c r="K239" t="s">
        <v>3</v>
      </c>
      <c r="M239" s="1">
        <v>44671</v>
      </c>
      <c r="N239">
        <v>140</v>
      </c>
      <c r="O239" t="s">
        <v>3</v>
      </c>
      <c r="Q239" s="1">
        <v>44681</v>
      </c>
      <c r="R239">
        <v>377</v>
      </c>
      <c r="S239" s="7" t="s">
        <v>3</v>
      </c>
    </row>
    <row r="240" spans="1:19" x14ac:dyDescent="0.3">
      <c r="A240" s="6">
        <v>31573</v>
      </c>
      <c r="B240" t="s">
        <v>2</v>
      </c>
      <c r="C240">
        <f>A241/(A239+A241)</f>
        <v>0.65971705137751302</v>
      </c>
      <c r="D240" s="21"/>
      <c r="E240" s="1">
        <v>44657</v>
      </c>
      <c r="F240">
        <v>607</v>
      </c>
      <c r="G240" t="s">
        <v>2</v>
      </c>
      <c r="I240" s="1">
        <v>44666</v>
      </c>
      <c r="J240">
        <v>541</v>
      </c>
      <c r="K240" t="s">
        <v>2</v>
      </c>
      <c r="M240" s="1">
        <v>44669</v>
      </c>
      <c r="N240">
        <v>835</v>
      </c>
      <c r="O240" t="s">
        <v>2</v>
      </c>
      <c r="Q240" s="1">
        <v>44679</v>
      </c>
      <c r="R240">
        <v>672</v>
      </c>
      <c r="S240" s="7" t="s">
        <v>2</v>
      </c>
    </row>
    <row r="241" spans="1:19" x14ac:dyDescent="0.3">
      <c r="A241" s="6">
        <v>14176</v>
      </c>
      <c r="B241" t="s">
        <v>3</v>
      </c>
      <c r="D241" s="21"/>
      <c r="E241" s="1">
        <v>44658</v>
      </c>
      <c r="F241">
        <v>578</v>
      </c>
      <c r="G241" t="s">
        <v>2</v>
      </c>
      <c r="I241" s="1">
        <v>44667</v>
      </c>
      <c r="J241">
        <v>423</v>
      </c>
      <c r="K241" t="s">
        <v>2</v>
      </c>
      <c r="M241" s="1">
        <v>44670</v>
      </c>
      <c r="N241">
        <v>682</v>
      </c>
      <c r="O241" t="s">
        <v>2</v>
      </c>
      <c r="Q241" s="1">
        <v>44680</v>
      </c>
      <c r="R241">
        <v>833</v>
      </c>
      <c r="S241" s="7" t="s">
        <v>2</v>
      </c>
    </row>
    <row r="242" spans="1:19" x14ac:dyDescent="0.3">
      <c r="A242" s="6"/>
      <c r="D242" s="21"/>
      <c r="E242" s="1">
        <v>44659</v>
      </c>
      <c r="F242">
        <v>864</v>
      </c>
      <c r="G242" t="s">
        <v>2</v>
      </c>
      <c r="I242" s="1">
        <v>44668</v>
      </c>
      <c r="J242">
        <v>642</v>
      </c>
      <c r="K242" t="s">
        <v>2</v>
      </c>
      <c r="M242" s="1">
        <v>44671</v>
      </c>
      <c r="N242">
        <v>320</v>
      </c>
      <c r="O242" t="s">
        <v>2</v>
      </c>
      <c r="Q242" s="1">
        <v>44681</v>
      </c>
      <c r="R242">
        <v>826</v>
      </c>
      <c r="S242" s="7" t="s">
        <v>2</v>
      </c>
    </row>
    <row r="243" spans="1:19" x14ac:dyDescent="0.3">
      <c r="A243" s="9">
        <v>45024</v>
      </c>
      <c r="B243">
        <v>604</v>
      </c>
      <c r="C243" t="s">
        <v>3</v>
      </c>
      <c r="D243" s="21">
        <f>B243/(B243+B244)</f>
        <v>0.69988412514484355</v>
      </c>
      <c r="E243" s="1">
        <v>44657</v>
      </c>
      <c r="F243">
        <v>120</v>
      </c>
      <c r="G243" t="s">
        <v>1</v>
      </c>
      <c r="I243" s="1">
        <v>44666</v>
      </c>
      <c r="J243">
        <v>85</v>
      </c>
      <c r="K243" t="s">
        <v>1</v>
      </c>
      <c r="M243" s="1">
        <v>44669</v>
      </c>
      <c r="N243">
        <v>155</v>
      </c>
      <c r="O243" t="s">
        <v>1</v>
      </c>
      <c r="Q243" s="1">
        <v>44679</v>
      </c>
      <c r="R243">
        <v>101</v>
      </c>
      <c r="S243" s="7" t="s">
        <v>1</v>
      </c>
    </row>
    <row r="244" spans="1:19" x14ac:dyDescent="0.3">
      <c r="A244" s="6"/>
      <c r="B244">
        <v>259</v>
      </c>
      <c r="C244" t="s">
        <v>1</v>
      </c>
      <c r="D244" s="21">
        <v>0.3</v>
      </c>
      <c r="E244" s="1">
        <v>44658</v>
      </c>
      <c r="F244">
        <v>68</v>
      </c>
      <c r="G244" t="s">
        <v>1</v>
      </c>
      <c r="I244" s="1">
        <v>44667</v>
      </c>
      <c r="J244">
        <v>64</v>
      </c>
      <c r="K244" t="s">
        <v>1</v>
      </c>
      <c r="M244" s="1">
        <v>44670</v>
      </c>
      <c r="N244">
        <v>96</v>
      </c>
      <c r="O244" t="s">
        <v>1</v>
      </c>
      <c r="Q244" s="1">
        <v>44680</v>
      </c>
      <c r="R244">
        <v>84</v>
      </c>
      <c r="S244" s="7" t="s">
        <v>1</v>
      </c>
    </row>
    <row r="245" spans="1:19" x14ac:dyDescent="0.3">
      <c r="A245" s="6"/>
      <c r="D245" s="21"/>
      <c r="E245" s="1">
        <v>44659</v>
      </c>
      <c r="F245">
        <v>71</v>
      </c>
      <c r="G245" t="s">
        <v>1</v>
      </c>
      <c r="I245" s="1">
        <v>44668</v>
      </c>
      <c r="J245">
        <v>61</v>
      </c>
      <c r="K245" t="s">
        <v>1</v>
      </c>
      <c r="M245" s="1">
        <v>44671</v>
      </c>
      <c r="N245">
        <v>38</v>
      </c>
      <c r="O245" t="s">
        <v>1</v>
      </c>
      <c r="Q245" s="1">
        <v>44681</v>
      </c>
      <c r="R245">
        <v>101</v>
      </c>
      <c r="S245" s="7" t="s">
        <v>1</v>
      </c>
    </row>
    <row r="246" spans="1:19" x14ac:dyDescent="0.3">
      <c r="A246" s="9">
        <v>45033</v>
      </c>
      <c r="B246">
        <v>551</v>
      </c>
      <c r="C246" t="s">
        <v>3</v>
      </c>
      <c r="D246" s="21">
        <f>B246/(B246+B247)</f>
        <v>0.72404730617608415</v>
      </c>
      <c r="S246" s="7"/>
    </row>
    <row r="247" spans="1:19" x14ac:dyDescent="0.3">
      <c r="A247" s="6"/>
      <c r="B247">
        <v>210</v>
      </c>
      <c r="C247" t="s">
        <v>1</v>
      </c>
      <c r="D247" s="21">
        <v>0.28000000000000003</v>
      </c>
      <c r="E247" s="1">
        <v>44652</v>
      </c>
      <c r="F247">
        <v>130</v>
      </c>
      <c r="G247" t="s">
        <v>3</v>
      </c>
      <c r="I247" s="1">
        <v>44672</v>
      </c>
      <c r="J247">
        <v>604</v>
      </c>
      <c r="K247" t="s">
        <v>3</v>
      </c>
      <c r="S247" s="7"/>
    </row>
    <row r="248" spans="1:19" x14ac:dyDescent="0.3">
      <c r="A248" s="6"/>
      <c r="D248" s="21"/>
      <c r="E248" s="1">
        <v>44653</v>
      </c>
      <c r="F248">
        <v>112</v>
      </c>
      <c r="G248" t="s">
        <v>3</v>
      </c>
      <c r="I248" s="1">
        <v>44673</v>
      </c>
      <c r="J248">
        <v>224</v>
      </c>
      <c r="K248" t="s">
        <v>3</v>
      </c>
      <c r="S248" s="7"/>
    </row>
    <row r="249" spans="1:19" x14ac:dyDescent="0.3">
      <c r="A249" s="9">
        <v>45036</v>
      </c>
      <c r="B249">
        <v>941</v>
      </c>
      <c r="C249" t="s">
        <v>3</v>
      </c>
      <c r="D249" s="21">
        <f>B249/(B249+B250)</f>
        <v>0.76504065040650404</v>
      </c>
      <c r="E249" s="1">
        <v>44654</v>
      </c>
      <c r="F249">
        <v>214</v>
      </c>
      <c r="G249" t="s">
        <v>3</v>
      </c>
      <c r="I249" s="1">
        <v>44674</v>
      </c>
      <c r="J249">
        <v>224</v>
      </c>
      <c r="K249" t="s">
        <v>3</v>
      </c>
      <c r="S249" s="7"/>
    </row>
    <row r="250" spans="1:19" x14ac:dyDescent="0.3">
      <c r="A250" s="6"/>
      <c r="B250">
        <v>289</v>
      </c>
      <c r="C250" t="s">
        <v>1</v>
      </c>
      <c r="D250" s="21">
        <f>1-0.77</f>
        <v>0.22999999999999998</v>
      </c>
      <c r="E250" s="1">
        <v>44652</v>
      </c>
      <c r="F250">
        <v>530</v>
      </c>
      <c r="G250" t="s">
        <v>2</v>
      </c>
      <c r="I250" s="1">
        <v>44672</v>
      </c>
      <c r="J250">
        <v>1073</v>
      </c>
      <c r="K250" t="s">
        <v>2</v>
      </c>
      <c r="S250" s="7"/>
    </row>
    <row r="251" spans="1:19" x14ac:dyDescent="0.3">
      <c r="A251" s="6"/>
      <c r="D251" s="21"/>
      <c r="E251" s="1">
        <v>44653</v>
      </c>
      <c r="F251">
        <v>407</v>
      </c>
      <c r="G251" t="s">
        <v>2</v>
      </c>
      <c r="I251" s="1">
        <v>44673</v>
      </c>
      <c r="J251">
        <v>623</v>
      </c>
      <c r="K251" t="s">
        <v>2</v>
      </c>
      <c r="S251" s="7"/>
    </row>
    <row r="252" spans="1:19" x14ac:dyDescent="0.3">
      <c r="A252" s="9">
        <v>45046</v>
      </c>
      <c r="B252">
        <v>987</v>
      </c>
      <c r="C252" t="s">
        <v>3</v>
      </c>
      <c r="D252" s="21">
        <f>B252/(B252+B253)</f>
        <v>0.77533385703063629</v>
      </c>
      <c r="E252" s="1">
        <v>44654</v>
      </c>
      <c r="F252">
        <v>695</v>
      </c>
      <c r="G252" t="s">
        <v>2</v>
      </c>
      <c r="I252" s="1">
        <v>44674</v>
      </c>
      <c r="J252">
        <v>680</v>
      </c>
      <c r="K252" t="s">
        <v>2</v>
      </c>
      <c r="S252" s="7"/>
    </row>
    <row r="253" spans="1:19" x14ac:dyDescent="0.3">
      <c r="A253" s="6"/>
      <c r="B253">
        <v>286</v>
      </c>
      <c r="C253" t="s">
        <v>1</v>
      </c>
      <c r="D253" s="21">
        <f>1-0.78</f>
        <v>0.21999999999999997</v>
      </c>
      <c r="E253" s="1">
        <v>44652</v>
      </c>
      <c r="F253">
        <v>58</v>
      </c>
      <c r="G253" t="s">
        <v>1</v>
      </c>
      <c r="I253" s="1">
        <v>44672</v>
      </c>
      <c r="J253">
        <v>200</v>
      </c>
      <c r="K253" t="s">
        <v>1</v>
      </c>
      <c r="S253" s="7"/>
    </row>
    <row r="254" spans="1:19" x14ac:dyDescent="0.3">
      <c r="A254" s="6"/>
      <c r="D254" s="21"/>
      <c r="E254" s="1">
        <v>44653</v>
      </c>
      <c r="F254">
        <v>65</v>
      </c>
      <c r="G254" t="s">
        <v>1</v>
      </c>
      <c r="I254" s="1">
        <v>44673</v>
      </c>
      <c r="J254">
        <v>73</v>
      </c>
      <c r="K254" t="s">
        <v>1</v>
      </c>
      <c r="S254" s="7"/>
    </row>
    <row r="255" spans="1:19" x14ac:dyDescent="0.3">
      <c r="A255" s="10">
        <v>45019</v>
      </c>
      <c r="B255">
        <v>456</v>
      </c>
      <c r="C255" t="s">
        <v>3</v>
      </c>
      <c r="D255" s="21">
        <f>B255/(B255+B256)</f>
        <v>0.69618320610687023</v>
      </c>
      <c r="E255" s="1">
        <v>44654</v>
      </c>
      <c r="F255">
        <v>76</v>
      </c>
      <c r="G255" t="s">
        <v>1</v>
      </c>
      <c r="I255" s="1">
        <v>44674</v>
      </c>
      <c r="J255">
        <v>71</v>
      </c>
      <c r="K255" t="s">
        <v>1</v>
      </c>
      <c r="S255" s="7"/>
    </row>
    <row r="256" spans="1:19" x14ac:dyDescent="0.3">
      <c r="A256" s="6"/>
      <c r="B256">
        <v>199</v>
      </c>
      <c r="C256" t="s">
        <v>1</v>
      </c>
      <c r="D256" s="21">
        <f>1-0.7</f>
        <v>0.30000000000000004</v>
      </c>
      <c r="S256" s="7"/>
    </row>
    <row r="257" spans="1:19" x14ac:dyDescent="0.3">
      <c r="A257" s="6"/>
      <c r="D257" s="21"/>
      <c r="S257" s="7"/>
    </row>
    <row r="258" spans="1:19" x14ac:dyDescent="0.3">
      <c r="A258" s="9">
        <v>45039</v>
      </c>
      <c r="B258">
        <v>1052</v>
      </c>
      <c r="C258" t="s">
        <v>3</v>
      </c>
      <c r="D258" s="21">
        <f>B258/(B258+B259)</f>
        <v>0.75358166189111753</v>
      </c>
      <c r="S258" s="7"/>
    </row>
    <row r="259" spans="1:19" ht="15" thickBot="1" x14ac:dyDescent="0.35">
      <c r="A259" s="11"/>
      <c r="B259" s="12">
        <v>344</v>
      </c>
      <c r="C259" s="12" t="s">
        <v>1</v>
      </c>
      <c r="D259" s="22">
        <f>1-0.75</f>
        <v>0.25</v>
      </c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3"/>
    </row>
    <row r="260" spans="1:19" ht="15" thickBot="1" x14ac:dyDescent="0.35">
      <c r="D260" s="21"/>
    </row>
    <row r="261" spans="1:19" x14ac:dyDescent="0.3">
      <c r="A261" s="2" t="s">
        <v>24</v>
      </c>
      <c r="B261" s="3">
        <v>0.75</v>
      </c>
      <c r="C261" s="3"/>
      <c r="D261" s="23"/>
      <c r="E261" s="4">
        <v>44659</v>
      </c>
      <c r="F261" s="3">
        <v>47</v>
      </c>
      <c r="G261" s="3" t="s">
        <v>3</v>
      </c>
      <c r="H261" s="3"/>
      <c r="I261" s="4">
        <v>44672</v>
      </c>
      <c r="J261" s="3">
        <v>23</v>
      </c>
      <c r="K261" s="3" t="s">
        <v>3</v>
      </c>
      <c r="L261" s="3"/>
      <c r="M261" s="4">
        <v>44665</v>
      </c>
      <c r="N261" s="3">
        <v>20</v>
      </c>
      <c r="O261" s="3" t="s">
        <v>3</v>
      </c>
      <c r="P261" s="3"/>
      <c r="Q261" s="4">
        <v>44679</v>
      </c>
      <c r="R261" s="3">
        <v>24</v>
      </c>
      <c r="S261" s="5" t="s">
        <v>3</v>
      </c>
    </row>
    <row r="262" spans="1:19" x14ac:dyDescent="0.3">
      <c r="A262" s="6"/>
      <c r="D262" s="21"/>
      <c r="E262" s="1">
        <v>44660</v>
      </c>
      <c r="F262">
        <v>18</v>
      </c>
      <c r="G262" t="s">
        <v>3</v>
      </c>
      <c r="I262" s="1">
        <v>44673</v>
      </c>
      <c r="J262">
        <v>53</v>
      </c>
      <c r="K262" t="s">
        <v>3</v>
      </c>
      <c r="M262" s="1">
        <v>44666</v>
      </c>
      <c r="N262">
        <v>36</v>
      </c>
      <c r="O262" t="s">
        <v>3</v>
      </c>
      <c r="Q262" s="1">
        <v>44680</v>
      </c>
      <c r="R262">
        <v>38</v>
      </c>
      <c r="S262" s="7" t="s">
        <v>3</v>
      </c>
    </row>
    <row r="263" spans="1:19" x14ac:dyDescent="0.3">
      <c r="A263" s="6">
        <v>1639</v>
      </c>
      <c r="B263" t="s">
        <v>1</v>
      </c>
      <c r="D263" s="21"/>
      <c r="E263" s="1">
        <v>44661</v>
      </c>
      <c r="F263">
        <v>50</v>
      </c>
      <c r="G263" t="s">
        <v>3</v>
      </c>
      <c r="I263" s="1">
        <v>44674</v>
      </c>
      <c r="J263">
        <v>56</v>
      </c>
      <c r="K263" t="s">
        <v>3</v>
      </c>
      <c r="M263" s="1">
        <v>44667</v>
      </c>
      <c r="N263">
        <v>29</v>
      </c>
      <c r="O263" t="s">
        <v>3</v>
      </c>
      <c r="Q263" s="1">
        <v>44681</v>
      </c>
      <c r="R263">
        <v>45</v>
      </c>
      <c r="S263" s="7" t="s">
        <v>3</v>
      </c>
    </row>
    <row r="264" spans="1:19" x14ac:dyDescent="0.3">
      <c r="A264" s="6">
        <v>5075</v>
      </c>
      <c r="B264" t="s">
        <v>2</v>
      </c>
      <c r="C264">
        <f>A265/(A265+A263)</f>
        <v>0.50045717768972875</v>
      </c>
      <c r="D264" s="21"/>
      <c r="E264" s="1">
        <v>44659</v>
      </c>
      <c r="F264">
        <v>131</v>
      </c>
      <c r="G264" t="s">
        <v>2</v>
      </c>
      <c r="I264" s="1">
        <v>44672</v>
      </c>
      <c r="J264">
        <v>80</v>
      </c>
      <c r="K264" t="s">
        <v>2</v>
      </c>
      <c r="M264" s="1">
        <v>44665</v>
      </c>
      <c r="N264">
        <v>62</v>
      </c>
      <c r="O264" t="s">
        <v>2</v>
      </c>
      <c r="Q264" s="1">
        <v>44679</v>
      </c>
      <c r="R264">
        <v>56</v>
      </c>
      <c r="S264" s="7" t="s">
        <v>2</v>
      </c>
    </row>
    <row r="265" spans="1:19" x14ac:dyDescent="0.3">
      <c r="A265" s="6">
        <v>1642</v>
      </c>
      <c r="B265" t="s">
        <v>3</v>
      </c>
      <c r="D265" s="21"/>
      <c r="E265" s="1">
        <v>44660</v>
      </c>
      <c r="F265">
        <v>89</v>
      </c>
      <c r="G265" t="s">
        <v>2</v>
      </c>
      <c r="I265" s="1">
        <v>44673</v>
      </c>
      <c r="J265">
        <v>124</v>
      </c>
      <c r="K265" t="s">
        <v>2</v>
      </c>
      <c r="M265" s="1">
        <v>44666</v>
      </c>
      <c r="N265">
        <v>179</v>
      </c>
      <c r="O265" t="s">
        <v>2</v>
      </c>
      <c r="Q265" s="1">
        <v>44680</v>
      </c>
      <c r="R265">
        <v>138</v>
      </c>
      <c r="S265" s="7" t="s">
        <v>2</v>
      </c>
    </row>
    <row r="266" spans="1:19" x14ac:dyDescent="0.3">
      <c r="A266" s="6"/>
      <c r="D266" s="21"/>
      <c r="E266" s="1">
        <v>44661</v>
      </c>
      <c r="F266">
        <v>149</v>
      </c>
      <c r="G266" t="s">
        <v>2</v>
      </c>
      <c r="I266" s="1">
        <v>44674</v>
      </c>
      <c r="J266">
        <v>157</v>
      </c>
      <c r="K266" t="s">
        <v>2</v>
      </c>
      <c r="M266" s="1">
        <v>44667</v>
      </c>
      <c r="N266">
        <v>137</v>
      </c>
      <c r="O266" t="s">
        <v>2</v>
      </c>
      <c r="Q266" s="1">
        <v>44681</v>
      </c>
      <c r="R266">
        <v>149</v>
      </c>
      <c r="S266" s="7" t="s">
        <v>2</v>
      </c>
    </row>
    <row r="267" spans="1:19" x14ac:dyDescent="0.3">
      <c r="A267" s="9">
        <v>45026</v>
      </c>
      <c r="B267">
        <v>115</v>
      </c>
      <c r="C267" t="s">
        <v>7</v>
      </c>
      <c r="D267" s="21">
        <f>B267/(B267+B268)</f>
        <v>0.53488372093023251</v>
      </c>
      <c r="E267" s="1">
        <v>44659</v>
      </c>
      <c r="F267">
        <v>38</v>
      </c>
      <c r="G267" t="s">
        <v>1</v>
      </c>
      <c r="I267" s="1">
        <v>44672</v>
      </c>
      <c r="J267">
        <v>7</v>
      </c>
      <c r="K267" t="s">
        <v>1</v>
      </c>
      <c r="M267" s="1">
        <v>44666</v>
      </c>
      <c r="N267">
        <v>26</v>
      </c>
      <c r="O267" t="s">
        <v>1</v>
      </c>
      <c r="Q267" s="1">
        <v>44679</v>
      </c>
      <c r="R267">
        <v>9</v>
      </c>
      <c r="S267" s="7" t="s">
        <v>1</v>
      </c>
    </row>
    <row r="268" spans="1:19" x14ac:dyDescent="0.3">
      <c r="A268" s="6"/>
      <c r="B268">
        <v>100</v>
      </c>
      <c r="C268" t="s">
        <v>8</v>
      </c>
      <c r="D268" s="21">
        <f>1-0.53</f>
        <v>0.47</v>
      </c>
      <c r="E268" s="1">
        <v>44660</v>
      </c>
      <c r="F268">
        <v>28</v>
      </c>
      <c r="G268" t="s">
        <v>1</v>
      </c>
      <c r="I268" s="1">
        <v>44673</v>
      </c>
      <c r="J268">
        <v>17</v>
      </c>
      <c r="K268" t="s">
        <v>1</v>
      </c>
      <c r="M268" s="1">
        <v>44667</v>
      </c>
      <c r="N268">
        <v>13</v>
      </c>
      <c r="O268" t="s">
        <v>1</v>
      </c>
      <c r="Q268" s="1">
        <v>44680</v>
      </c>
      <c r="R268">
        <v>17</v>
      </c>
      <c r="S268" s="7" t="s">
        <v>1</v>
      </c>
    </row>
    <row r="269" spans="1:19" x14ac:dyDescent="0.3">
      <c r="A269" s="6"/>
      <c r="D269" s="21"/>
      <c r="E269" s="1">
        <v>44661</v>
      </c>
      <c r="F269">
        <v>34</v>
      </c>
      <c r="G269" t="s">
        <v>1</v>
      </c>
      <c r="I269" s="1">
        <v>44674</v>
      </c>
      <c r="J269">
        <v>45</v>
      </c>
      <c r="K269" t="s">
        <v>1</v>
      </c>
      <c r="Q269" s="1">
        <v>44681</v>
      </c>
      <c r="R269">
        <v>30</v>
      </c>
      <c r="S269" s="7" t="s">
        <v>1</v>
      </c>
    </row>
    <row r="270" spans="1:19" x14ac:dyDescent="0.3">
      <c r="A270" s="10">
        <v>45039</v>
      </c>
      <c r="B270">
        <v>132</v>
      </c>
      <c r="C270" t="s">
        <v>7</v>
      </c>
      <c r="D270" s="21">
        <f>B270/(B270+B271)</f>
        <v>0.65671641791044777</v>
      </c>
      <c r="S270" s="7"/>
    </row>
    <row r="271" spans="1:19" x14ac:dyDescent="0.3">
      <c r="A271" s="6"/>
      <c r="B271">
        <v>69</v>
      </c>
      <c r="C271" t="s">
        <v>8</v>
      </c>
      <c r="D271">
        <f>1-0.66</f>
        <v>0.33999999999999997</v>
      </c>
      <c r="S271" s="7"/>
    </row>
    <row r="272" spans="1:19" x14ac:dyDescent="0.3">
      <c r="A272" s="6"/>
      <c r="D272" s="21"/>
      <c r="S272" s="7"/>
    </row>
    <row r="273" spans="1:19" x14ac:dyDescent="0.3">
      <c r="A273" s="10">
        <v>45032</v>
      </c>
      <c r="B273">
        <v>85</v>
      </c>
      <c r="C273" t="s">
        <v>7</v>
      </c>
      <c r="D273" s="21">
        <f>B273/(B273+B274)</f>
        <v>0.68548387096774188</v>
      </c>
      <c r="S273" s="7"/>
    </row>
    <row r="274" spans="1:19" x14ac:dyDescent="0.3">
      <c r="A274" s="6"/>
      <c r="B274">
        <v>39</v>
      </c>
      <c r="C274" t="s">
        <v>8</v>
      </c>
      <c r="D274" s="21">
        <f>1-0.69</f>
        <v>0.31000000000000005</v>
      </c>
      <c r="S274" s="7"/>
    </row>
    <row r="275" spans="1:19" x14ac:dyDescent="0.3">
      <c r="A275" s="6"/>
      <c r="D275" s="21"/>
      <c r="S275" s="7"/>
    </row>
    <row r="276" spans="1:19" x14ac:dyDescent="0.3">
      <c r="A276" s="10">
        <v>45046</v>
      </c>
      <c r="B276">
        <v>107</v>
      </c>
      <c r="C276" t="s">
        <v>7</v>
      </c>
      <c r="D276" s="21">
        <f>B276/(B276+B277)</f>
        <v>0.69480519480519476</v>
      </c>
      <c r="S276" s="7"/>
    </row>
    <row r="277" spans="1:19" ht="15" thickBot="1" x14ac:dyDescent="0.35">
      <c r="A277" s="11"/>
      <c r="B277" s="12">
        <v>47</v>
      </c>
      <c r="C277" s="12" t="s">
        <v>8</v>
      </c>
      <c r="D277" s="22">
        <f>1-0.69</f>
        <v>0.31000000000000005</v>
      </c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3"/>
    </row>
    <row r="278" spans="1:19" ht="15" thickBot="1" x14ac:dyDescent="0.35">
      <c r="D278" s="21"/>
    </row>
    <row r="279" spans="1:19" x14ac:dyDescent="0.3">
      <c r="A279" s="2" t="s">
        <v>25</v>
      </c>
      <c r="B279" s="3">
        <v>0.8</v>
      </c>
      <c r="C279" s="3"/>
      <c r="D279" s="23"/>
      <c r="E279" s="4"/>
      <c r="F279" s="3">
        <v>37</v>
      </c>
      <c r="G279" s="3" t="s">
        <v>3</v>
      </c>
      <c r="H279" s="3"/>
      <c r="I279" s="4">
        <v>44665</v>
      </c>
      <c r="J279" s="3">
        <v>28</v>
      </c>
      <c r="K279" s="3" t="s">
        <v>3</v>
      </c>
      <c r="L279" s="3"/>
      <c r="M279" s="4">
        <v>44679</v>
      </c>
      <c r="N279" s="3">
        <v>57</v>
      </c>
      <c r="O279" s="3" t="s">
        <v>3</v>
      </c>
      <c r="P279" s="3"/>
      <c r="Q279" s="4">
        <v>44670</v>
      </c>
      <c r="R279" s="3">
        <v>25</v>
      </c>
      <c r="S279" s="5" t="s">
        <v>3</v>
      </c>
    </row>
    <row r="280" spans="1:19" x14ac:dyDescent="0.3">
      <c r="A280" s="6"/>
      <c r="D280" s="21"/>
      <c r="E280" s="1"/>
      <c r="F280">
        <v>26</v>
      </c>
      <c r="G280" t="s">
        <v>3</v>
      </c>
      <c r="I280" s="1">
        <v>44666</v>
      </c>
      <c r="J280">
        <v>18</v>
      </c>
      <c r="K280" t="s">
        <v>3</v>
      </c>
      <c r="M280" s="1">
        <v>44680</v>
      </c>
      <c r="N280">
        <v>22</v>
      </c>
      <c r="O280" t="s">
        <v>3</v>
      </c>
      <c r="Q280" s="1">
        <v>44671</v>
      </c>
      <c r="R280">
        <v>81</v>
      </c>
      <c r="S280" s="7" t="s">
        <v>3</v>
      </c>
    </row>
    <row r="281" spans="1:19" x14ac:dyDescent="0.3">
      <c r="A281" s="6">
        <v>2023</v>
      </c>
      <c r="B281" t="s">
        <v>1</v>
      </c>
      <c r="D281" s="21"/>
      <c r="E281" s="1"/>
      <c r="F281">
        <v>31</v>
      </c>
      <c r="G281" t="s">
        <v>3</v>
      </c>
      <c r="I281" s="1">
        <v>44667</v>
      </c>
      <c r="J281">
        <v>41</v>
      </c>
      <c r="K281" t="s">
        <v>3</v>
      </c>
      <c r="M281" s="1">
        <v>44681</v>
      </c>
      <c r="N281">
        <v>32</v>
      </c>
      <c r="O281" t="s">
        <v>3</v>
      </c>
      <c r="Q281" s="1">
        <v>44672</v>
      </c>
      <c r="R281">
        <v>67</v>
      </c>
      <c r="S281" s="7" t="s">
        <v>3</v>
      </c>
    </row>
    <row r="282" spans="1:19" x14ac:dyDescent="0.3">
      <c r="A282" s="6">
        <v>6513</v>
      </c>
      <c r="B282" t="s">
        <v>2</v>
      </c>
      <c r="C282">
        <f>A283/(A283+A281)</f>
        <v>0.49576271186440679</v>
      </c>
      <c r="D282" s="21"/>
      <c r="E282" s="1"/>
      <c r="F282">
        <v>132</v>
      </c>
      <c r="G282" t="s">
        <v>2</v>
      </c>
      <c r="I282" s="1">
        <v>44665</v>
      </c>
      <c r="J282">
        <v>125</v>
      </c>
      <c r="K282" t="s">
        <v>2</v>
      </c>
      <c r="M282" s="1">
        <v>44679</v>
      </c>
      <c r="N282">
        <v>108</v>
      </c>
      <c r="O282" t="s">
        <v>2</v>
      </c>
      <c r="Q282" s="1">
        <v>44670</v>
      </c>
      <c r="R282">
        <v>111</v>
      </c>
      <c r="S282" s="7" t="s">
        <v>2</v>
      </c>
    </row>
    <row r="283" spans="1:19" x14ac:dyDescent="0.3">
      <c r="A283" s="6">
        <v>1989</v>
      </c>
      <c r="B283" t="s">
        <v>3</v>
      </c>
      <c r="D283" s="21"/>
      <c r="E283" s="1"/>
      <c r="F283">
        <v>121</v>
      </c>
      <c r="G283" t="s">
        <v>2</v>
      </c>
      <c r="I283" s="1">
        <v>44666</v>
      </c>
      <c r="J283">
        <v>103</v>
      </c>
      <c r="K283" t="s">
        <v>2</v>
      </c>
      <c r="M283" s="1">
        <v>44680</v>
      </c>
      <c r="N283">
        <v>124</v>
      </c>
      <c r="O283" t="s">
        <v>2</v>
      </c>
      <c r="Q283" s="1">
        <v>44671</v>
      </c>
      <c r="R283">
        <v>225</v>
      </c>
      <c r="S283" s="7" t="s">
        <v>2</v>
      </c>
    </row>
    <row r="284" spans="1:19" x14ac:dyDescent="0.3">
      <c r="A284" s="6"/>
      <c r="D284" s="21"/>
      <c r="E284" s="1"/>
      <c r="F284">
        <v>164</v>
      </c>
      <c r="G284" t="s">
        <v>2</v>
      </c>
      <c r="I284" s="1">
        <v>44667</v>
      </c>
      <c r="J284">
        <v>160</v>
      </c>
      <c r="K284" t="s">
        <v>2</v>
      </c>
      <c r="M284" s="1">
        <v>44681</v>
      </c>
      <c r="N284">
        <v>129</v>
      </c>
      <c r="O284" t="s">
        <v>2</v>
      </c>
      <c r="Q284" s="1">
        <v>44672</v>
      </c>
      <c r="R284">
        <v>208</v>
      </c>
      <c r="S284" s="7" t="s">
        <v>2</v>
      </c>
    </row>
    <row r="285" spans="1:19" x14ac:dyDescent="0.3">
      <c r="A285" s="10">
        <v>45025</v>
      </c>
      <c r="B285">
        <v>94</v>
      </c>
      <c r="C285" t="s">
        <v>3</v>
      </c>
      <c r="D285" s="21">
        <f>B285/(B285+B286)</f>
        <v>0.8545454545454545</v>
      </c>
      <c r="E285" s="1"/>
      <c r="F285">
        <v>6</v>
      </c>
      <c r="G285" t="s">
        <v>1</v>
      </c>
      <c r="I285" s="1">
        <v>44665</v>
      </c>
      <c r="J285">
        <v>10</v>
      </c>
      <c r="K285" t="s">
        <v>1</v>
      </c>
      <c r="M285" s="1">
        <v>44679</v>
      </c>
      <c r="N285">
        <v>8</v>
      </c>
      <c r="O285" t="s">
        <v>1</v>
      </c>
      <c r="Q285" s="1">
        <v>44670</v>
      </c>
      <c r="R285">
        <v>4</v>
      </c>
      <c r="S285" s="7" t="s">
        <v>1</v>
      </c>
    </row>
    <row r="286" spans="1:19" x14ac:dyDescent="0.3">
      <c r="A286" s="6"/>
      <c r="B286">
        <v>16</v>
      </c>
      <c r="C286" t="s">
        <v>1</v>
      </c>
      <c r="D286" s="21">
        <f>1-0.85</f>
        <v>0.15000000000000002</v>
      </c>
      <c r="E286" s="1"/>
      <c r="F286">
        <v>3</v>
      </c>
      <c r="G286" t="s">
        <v>1</v>
      </c>
      <c r="I286" s="1">
        <v>44666</v>
      </c>
      <c r="J286">
        <v>8</v>
      </c>
      <c r="K286" t="s">
        <v>1</v>
      </c>
      <c r="M286" s="1">
        <v>44680</v>
      </c>
      <c r="N286">
        <v>11</v>
      </c>
      <c r="O286" t="s">
        <v>1</v>
      </c>
      <c r="Q286" s="1">
        <v>44671</v>
      </c>
      <c r="R286">
        <v>12</v>
      </c>
      <c r="S286" s="7" t="s">
        <v>1</v>
      </c>
    </row>
    <row r="287" spans="1:19" x14ac:dyDescent="0.3">
      <c r="A287" s="6"/>
      <c r="D287" s="21"/>
      <c r="E287" s="1"/>
      <c r="F287">
        <v>7</v>
      </c>
      <c r="G287" t="s">
        <v>1</v>
      </c>
      <c r="I287" s="1">
        <v>44667</v>
      </c>
      <c r="J287">
        <v>13</v>
      </c>
      <c r="K287" t="s">
        <v>1</v>
      </c>
      <c r="M287" s="1">
        <v>44681</v>
      </c>
      <c r="N287">
        <v>17</v>
      </c>
      <c r="O287" t="s">
        <v>1</v>
      </c>
      <c r="Q287" s="1">
        <v>44672</v>
      </c>
      <c r="R287">
        <v>13</v>
      </c>
      <c r="S287" s="7" t="s">
        <v>1</v>
      </c>
    </row>
    <row r="288" spans="1:19" x14ac:dyDescent="0.3">
      <c r="A288" s="9">
        <v>45032</v>
      </c>
      <c r="B288">
        <v>87</v>
      </c>
      <c r="C288" t="s">
        <v>3</v>
      </c>
      <c r="D288" s="21">
        <f>B288/(B288+B289)</f>
        <v>0.73728813559322037</v>
      </c>
      <c r="S288" s="7"/>
    </row>
    <row r="289" spans="1:19" x14ac:dyDescent="0.3">
      <c r="A289" s="6"/>
      <c r="B289">
        <v>31</v>
      </c>
      <c r="C289" t="s">
        <v>1</v>
      </c>
      <c r="D289" s="21">
        <f>1-0.74</f>
        <v>0.26</v>
      </c>
      <c r="E289" s="1"/>
      <c r="F289">
        <v>34</v>
      </c>
      <c r="G289" t="s">
        <v>3</v>
      </c>
      <c r="S289" s="7"/>
    </row>
    <row r="290" spans="1:19" x14ac:dyDescent="0.3">
      <c r="A290" s="6"/>
      <c r="D290" s="21"/>
      <c r="E290" s="1"/>
      <c r="F290">
        <v>33</v>
      </c>
      <c r="G290" t="s">
        <v>3</v>
      </c>
      <c r="S290" s="7"/>
    </row>
    <row r="291" spans="1:19" x14ac:dyDescent="0.3">
      <c r="A291" s="10">
        <v>45046</v>
      </c>
      <c r="B291">
        <v>111</v>
      </c>
      <c r="C291" t="s">
        <v>3</v>
      </c>
      <c r="D291" s="21">
        <f>B291/(B291+B292)</f>
        <v>0.75510204081632648</v>
      </c>
      <c r="E291" s="1"/>
      <c r="F291">
        <v>95</v>
      </c>
      <c r="G291" t="s">
        <v>3</v>
      </c>
      <c r="S291" s="7"/>
    </row>
    <row r="292" spans="1:19" x14ac:dyDescent="0.3">
      <c r="A292" s="6"/>
      <c r="B292">
        <v>36</v>
      </c>
      <c r="C292" t="s">
        <v>1</v>
      </c>
      <c r="D292" s="21">
        <f>1-0.76</f>
        <v>0.24</v>
      </c>
      <c r="E292" s="1"/>
      <c r="F292">
        <v>149</v>
      </c>
      <c r="G292" t="s">
        <v>2</v>
      </c>
      <c r="S292" s="7"/>
    </row>
    <row r="293" spans="1:19" x14ac:dyDescent="0.3">
      <c r="A293" s="6"/>
      <c r="D293" s="21"/>
      <c r="E293" s="1"/>
      <c r="F293">
        <v>106</v>
      </c>
      <c r="G293" t="s">
        <v>2</v>
      </c>
      <c r="S293" s="7"/>
    </row>
    <row r="294" spans="1:19" x14ac:dyDescent="0.3">
      <c r="A294" s="10">
        <v>45037</v>
      </c>
      <c r="B294">
        <v>173</v>
      </c>
      <c r="C294" t="s">
        <v>21</v>
      </c>
      <c r="D294" s="21">
        <f>B294/(B294+B295)</f>
        <v>0.85643564356435642</v>
      </c>
      <c r="E294" s="1"/>
      <c r="F294">
        <v>374</v>
      </c>
      <c r="G294" t="s">
        <v>2</v>
      </c>
      <c r="S294" s="7"/>
    </row>
    <row r="295" spans="1:19" x14ac:dyDescent="0.3">
      <c r="A295" s="6"/>
      <c r="B295">
        <v>29</v>
      </c>
      <c r="C295" t="s">
        <v>1</v>
      </c>
      <c r="D295" s="21">
        <f>1-0.86</f>
        <v>0.14000000000000001</v>
      </c>
      <c r="E295" s="1"/>
      <c r="F295">
        <v>26</v>
      </c>
      <c r="G295" t="s">
        <v>1</v>
      </c>
      <c r="S295" s="7"/>
    </row>
    <row r="296" spans="1:19" x14ac:dyDescent="0.3">
      <c r="A296" s="6"/>
      <c r="D296" s="21"/>
      <c r="E296" s="1"/>
      <c r="F296">
        <v>8</v>
      </c>
      <c r="G296" t="s">
        <v>1</v>
      </c>
      <c r="S296" s="7"/>
    </row>
    <row r="297" spans="1:19" x14ac:dyDescent="0.3">
      <c r="A297" s="14">
        <v>45040</v>
      </c>
      <c r="B297">
        <v>162</v>
      </c>
      <c r="C297" t="s">
        <v>3</v>
      </c>
      <c r="D297" s="21">
        <f>B297/(B297+B298)</f>
        <v>0.47507331378299122</v>
      </c>
      <c r="E297" s="1"/>
      <c r="F297">
        <v>145</v>
      </c>
      <c r="G297" t="s">
        <v>1</v>
      </c>
      <c r="S297" s="7"/>
    </row>
    <row r="298" spans="1:19" ht="15" thickBot="1" x14ac:dyDescent="0.35">
      <c r="A298" s="11"/>
      <c r="B298" s="12">
        <v>179</v>
      </c>
      <c r="C298" s="12" t="s">
        <v>1</v>
      </c>
      <c r="D298" s="22">
        <f>1-0.48</f>
        <v>0.52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3"/>
    </row>
    <row r="299" spans="1:19" ht="15" thickBot="1" x14ac:dyDescent="0.35">
      <c r="D299" s="21"/>
    </row>
    <row r="300" spans="1:19" x14ac:dyDescent="0.3">
      <c r="A300" s="2" t="s">
        <v>26</v>
      </c>
      <c r="B300" s="3">
        <v>1.75</v>
      </c>
      <c r="C300" s="3"/>
      <c r="D300" s="23"/>
      <c r="E300" s="4">
        <v>44652</v>
      </c>
      <c r="F300" s="3">
        <v>45</v>
      </c>
      <c r="G300" s="3" t="s">
        <v>3</v>
      </c>
      <c r="H300" s="3"/>
      <c r="I300" s="4">
        <v>44665</v>
      </c>
      <c r="J300" s="3">
        <v>65</v>
      </c>
      <c r="K300" s="3" t="s">
        <v>3</v>
      </c>
      <c r="L300" s="3"/>
      <c r="M300" s="4">
        <v>44658</v>
      </c>
      <c r="N300" s="3">
        <v>47</v>
      </c>
      <c r="O300" s="3" t="s">
        <v>3</v>
      </c>
      <c r="P300" s="3"/>
      <c r="Q300" s="4">
        <v>44672</v>
      </c>
      <c r="R300" s="3">
        <v>50</v>
      </c>
      <c r="S300" s="5" t="s">
        <v>3</v>
      </c>
    </row>
    <row r="301" spans="1:19" x14ac:dyDescent="0.3">
      <c r="A301" s="6"/>
      <c r="D301" s="21"/>
      <c r="E301" s="1">
        <v>44653</v>
      </c>
      <c r="F301">
        <v>35</v>
      </c>
      <c r="G301" t="s">
        <v>3</v>
      </c>
      <c r="I301" s="1">
        <v>44666</v>
      </c>
      <c r="J301">
        <v>39</v>
      </c>
      <c r="K301" t="s">
        <v>3</v>
      </c>
      <c r="M301" s="1">
        <v>44659</v>
      </c>
      <c r="N301">
        <v>43</v>
      </c>
      <c r="O301" t="s">
        <v>3</v>
      </c>
      <c r="Q301" s="1">
        <v>44673</v>
      </c>
      <c r="R301">
        <v>75</v>
      </c>
      <c r="S301" s="7" t="s">
        <v>3</v>
      </c>
    </row>
    <row r="302" spans="1:19" x14ac:dyDescent="0.3">
      <c r="A302" s="6">
        <v>2231</v>
      </c>
      <c r="B302" t="s">
        <v>1</v>
      </c>
      <c r="D302" s="21"/>
      <c r="E302" s="1">
        <v>44654</v>
      </c>
      <c r="F302">
        <v>64</v>
      </c>
      <c r="G302" t="s">
        <v>3</v>
      </c>
      <c r="I302" s="1">
        <v>44667</v>
      </c>
      <c r="J302">
        <v>67</v>
      </c>
      <c r="K302" t="s">
        <v>3</v>
      </c>
      <c r="M302" s="1">
        <v>44660</v>
      </c>
      <c r="N302">
        <v>80</v>
      </c>
      <c r="O302" t="s">
        <v>3</v>
      </c>
      <c r="Q302" s="1">
        <v>44674</v>
      </c>
      <c r="R302">
        <v>60</v>
      </c>
      <c r="S302" s="7" t="s">
        <v>3</v>
      </c>
    </row>
    <row r="303" spans="1:19" x14ac:dyDescent="0.3">
      <c r="A303" s="6">
        <v>15754</v>
      </c>
      <c r="B303" t="s">
        <v>2</v>
      </c>
      <c r="C303">
        <f>A304/(A304+A302)</f>
        <v>0.55362144857943174</v>
      </c>
      <c r="D303" s="21"/>
      <c r="E303" s="1">
        <v>44652</v>
      </c>
      <c r="F303">
        <v>472</v>
      </c>
      <c r="G303" t="s">
        <v>2</v>
      </c>
      <c r="I303" s="1">
        <v>44665</v>
      </c>
      <c r="J303">
        <v>546</v>
      </c>
      <c r="K303" t="s">
        <v>2</v>
      </c>
      <c r="M303" s="1">
        <v>44658</v>
      </c>
      <c r="N303">
        <v>460</v>
      </c>
      <c r="O303" t="s">
        <v>2</v>
      </c>
      <c r="Q303" s="1">
        <v>44672</v>
      </c>
      <c r="R303">
        <v>467</v>
      </c>
      <c r="S303" s="7" t="s">
        <v>2</v>
      </c>
    </row>
    <row r="304" spans="1:19" x14ac:dyDescent="0.3">
      <c r="A304" s="6">
        <v>2767</v>
      </c>
      <c r="B304" t="s">
        <v>3</v>
      </c>
      <c r="D304" s="21"/>
      <c r="E304" s="1">
        <v>44653</v>
      </c>
      <c r="F304">
        <v>298</v>
      </c>
      <c r="G304" t="s">
        <v>2</v>
      </c>
      <c r="I304" s="1">
        <v>44666</v>
      </c>
      <c r="J304">
        <v>443</v>
      </c>
      <c r="K304" t="s">
        <v>2</v>
      </c>
      <c r="M304" s="1">
        <v>44659</v>
      </c>
      <c r="N304">
        <v>422</v>
      </c>
      <c r="O304" t="s">
        <v>2</v>
      </c>
      <c r="Q304" s="1">
        <v>44673</v>
      </c>
      <c r="R304">
        <v>457</v>
      </c>
      <c r="S304" s="7" t="s">
        <v>2</v>
      </c>
    </row>
    <row r="305" spans="1:19" x14ac:dyDescent="0.3">
      <c r="A305" s="6"/>
      <c r="D305" s="21"/>
      <c r="E305" s="1">
        <v>44654</v>
      </c>
      <c r="F305">
        <v>388</v>
      </c>
      <c r="G305" t="s">
        <v>2</v>
      </c>
      <c r="I305" s="1">
        <v>44667</v>
      </c>
      <c r="J305">
        <v>329</v>
      </c>
      <c r="K305" t="s">
        <v>2</v>
      </c>
      <c r="M305" s="1">
        <v>44660</v>
      </c>
      <c r="N305">
        <v>425</v>
      </c>
      <c r="O305" t="s">
        <v>2</v>
      </c>
      <c r="Q305" s="1">
        <v>44674</v>
      </c>
      <c r="R305">
        <v>402</v>
      </c>
      <c r="S305" s="7" t="s">
        <v>2</v>
      </c>
    </row>
    <row r="306" spans="1:19" x14ac:dyDescent="0.3">
      <c r="A306" s="9">
        <v>45019</v>
      </c>
      <c r="B306">
        <v>144</v>
      </c>
      <c r="C306" t="s">
        <v>3</v>
      </c>
      <c r="D306" s="21">
        <f>B306/(B306+B307)</f>
        <v>0.75789473684210529</v>
      </c>
      <c r="E306" s="1">
        <v>44652</v>
      </c>
      <c r="F306">
        <v>11</v>
      </c>
      <c r="G306" t="s">
        <v>1</v>
      </c>
      <c r="I306" s="1">
        <v>44665</v>
      </c>
      <c r="J306">
        <v>30</v>
      </c>
      <c r="K306" t="s">
        <v>1</v>
      </c>
      <c r="M306" s="1">
        <v>44658</v>
      </c>
      <c r="N306">
        <v>28</v>
      </c>
      <c r="O306" t="s">
        <v>1</v>
      </c>
      <c r="Q306" s="1">
        <v>44672</v>
      </c>
      <c r="R306">
        <v>26</v>
      </c>
      <c r="S306" s="7" t="s">
        <v>1</v>
      </c>
    </row>
    <row r="307" spans="1:19" x14ac:dyDescent="0.3">
      <c r="A307" s="6"/>
      <c r="B307">
        <v>46</v>
      </c>
      <c r="C307" t="s">
        <v>1</v>
      </c>
      <c r="D307" s="21">
        <f>1-0.76</f>
        <v>0.24</v>
      </c>
      <c r="E307" s="1">
        <v>44653</v>
      </c>
      <c r="F307">
        <v>13</v>
      </c>
      <c r="G307" t="s">
        <v>1</v>
      </c>
      <c r="I307" s="1">
        <v>44666</v>
      </c>
      <c r="J307">
        <v>15</v>
      </c>
      <c r="K307" t="s">
        <v>1</v>
      </c>
      <c r="M307" s="1">
        <v>44659</v>
      </c>
      <c r="N307">
        <v>20</v>
      </c>
      <c r="O307" t="s">
        <v>1</v>
      </c>
      <c r="Q307" s="1">
        <v>44673</v>
      </c>
      <c r="R307">
        <v>18</v>
      </c>
      <c r="S307" s="7" t="s">
        <v>1</v>
      </c>
    </row>
    <row r="308" spans="1:19" x14ac:dyDescent="0.3">
      <c r="A308" s="6"/>
      <c r="D308" s="21"/>
      <c r="E308" s="1">
        <v>44654</v>
      </c>
      <c r="F308">
        <v>22</v>
      </c>
      <c r="G308" t="s">
        <v>1</v>
      </c>
      <c r="I308" s="1">
        <v>44667</v>
      </c>
      <c r="J308">
        <v>19</v>
      </c>
      <c r="K308" t="s">
        <v>1</v>
      </c>
      <c r="M308" s="1">
        <v>44660</v>
      </c>
      <c r="N308">
        <v>42</v>
      </c>
      <c r="O308" t="s">
        <v>1</v>
      </c>
      <c r="Q308" s="1">
        <v>44674</v>
      </c>
      <c r="R308">
        <v>54</v>
      </c>
      <c r="S308" s="7" t="s">
        <v>1</v>
      </c>
    </row>
    <row r="309" spans="1:19" x14ac:dyDescent="0.3">
      <c r="A309" s="10">
        <v>45032</v>
      </c>
      <c r="B309">
        <v>171</v>
      </c>
      <c r="C309" t="s">
        <v>3</v>
      </c>
      <c r="D309" s="21">
        <f>B309/(B309+B310)</f>
        <v>0.72765957446808516</v>
      </c>
      <c r="S309" s="7"/>
    </row>
    <row r="310" spans="1:19" x14ac:dyDescent="0.3">
      <c r="A310" s="6"/>
      <c r="B310">
        <v>64</v>
      </c>
      <c r="C310" t="s">
        <v>1</v>
      </c>
      <c r="D310" s="21">
        <f>1-0.73</f>
        <v>0.27</v>
      </c>
      <c r="S310" s="7"/>
    </row>
    <row r="311" spans="1:19" x14ac:dyDescent="0.3">
      <c r="A311" s="6"/>
      <c r="D311" s="21"/>
      <c r="S311" s="7"/>
    </row>
    <row r="312" spans="1:19" x14ac:dyDescent="0.3">
      <c r="A312" s="9">
        <v>45025</v>
      </c>
      <c r="B312">
        <v>170</v>
      </c>
      <c r="C312" t="s">
        <v>3</v>
      </c>
      <c r="D312" s="21">
        <f>B312/(B312+B313)</f>
        <v>0.65384615384615385</v>
      </c>
      <c r="S312" s="7"/>
    </row>
    <row r="313" spans="1:19" x14ac:dyDescent="0.3">
      <c r="A313" s="6"/>
      <c r="B313">
        <v>90</v>
      </c>
      <c r="C313" t="s">
        <v>1</v>
      </c>
      <c r="D313" s="21">
        <f>1-0.65</f>
        <v>0.35</v>
      </c>
      <c r="S313" s="7"/>
    </row>
    <row r="314" spans="1:19" x14ac:dyDescent="0.3">
      <c r="A314" s="6"/>
      <c r="D314" s="21"/>
      <c r="S314" s="7"/>
    </row>
    <row r="315" spans="1:19" x14ac:dyDescent="0.3">
      <c r="A315" s="18">
        <v>45039</v>
      </c>
      <c r="B315">
        <v>185</v>
      </c>
      <c r="C315" t="s">
        <v>3</v>
      </c>
      <c r="D315" s="21">
        <f>B315/(B315+B316)</f>
        <v>0.6537102473498233</v>
      </c>
      <c r="S315" s="7"/>
    </row>
    <row r="316" spans="1:19" ht="15" thickBot="1" x14ac:dyDescent="0.35">
      <c r="A316" s="11"/>
      <c r="B316" s="12">
        <v>98</v>
      </c>
      <c r="C316" s="12" t="s">
        <v>1</v>
      </c>
      <c r="D316" s="22">
        <f>1-0.65</f>
        <v>0.35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3"/>
    </row>
    <row r="317" spans="1:19" ht="15" thickBot="1" x14ac:dyDescent="0.35">
      <c r="D317" s="21"/>
    </row>
    <row r="318" spans="1:19" x14ac:dyDescent="0.3">
      <c r="A318" s="2" t="s">
        <v>27</v>
      </c>
      <c r="B318" s="3">
        <v>0</v>
      </c>
      <c r="C318" s="3"/>
      <c r="D318" s="23"/>
      <c r="E318" s="4">
        <v>44658</v>
      </c>
      <c r="F318" s="3">
        <v>31</v>
      </c>
      <c r="G318" s="3" t="s">
        <v>3</v>
      </c>
      <c r="H318" s="3"/>
      <c r="I318" s="4">
        <v>44665</v>
      </c>
      <c r="J318" s="3">
        <v>16</v>
      </c>
      <c r="K318" s="3" t="s">
        <v>3</v>
      </c>
      <c r="L318" s="3"/>
      <c r="M318" s="4">
        <v>44679</v>
      </c>
      <c r="N318" s="3">
        <v>19</v>
      </c>
      <c r="O318" s="3" t="s">
        <v>3</v>
      </c>
      <c r="P318" s="3"/>
      <c r="Q318" s="4">
        <v>44672</v>
      </c>
      <c r="R318" s="3">
        <v>11</v>
      </c>
      <c r="S318" s="5" t="s">
        <v>3</v>
      </c>
    </row>
    <row r="319" spans="1:19" x14ac:dyDescent="0.3">
      <c r="A319" s="6">
        <v>983</v>
      </c>
      <c r="B319" t="s">
        <v>1</v>
      </c>
      <c r="D319" s="21"/>
      <c r="E319" s="1">
        <v>44659</v>
      </c>
      <c r="F319">
        <v>20</v>
      </c>
      <c r="G319" t="s">
        <v>3</v>
      </c>
      <c r="I319" s="1">
        <v>44666</v>
      </c>
      <c r="J319">
        <v>32</v>
      </c>
      <c r="K319" t="s">
        <v>3</v>
      </c>
      <c r="M319" s="1">
        <v>44680</v>
      </c>
      <c r="N319">
        <v>13</v>
      </c>
      <c r="O319" t="s">
        <v>3</v>
      </c>
      <c r="Q319" s="1">
        <v>44673</v>
      </c>
      <c r="R319">
        <v>14</v>
      </c>
      <c r="S319" s="7" t="s">
        <v>3</v>
      </c>
    </row>
    <row r="320" spans="1:19" x14ac:dyDescent="0.3">
      <c r="A320" s="6">
        <v>3588</v>
      </c>
      <c r="B320" t="s">
        <v>2</v>
      </c>
      <c r="C320">
        <f>A321/(A321+A319)</f>
        <v>0.46605105920695272</v>
      </c>
      <c r="D320" s="21"/>
      <c r="E320" s="1">
        <v>44660</v>
      </c>
      <c r="F320">
        <v>35</v>
      </c>
      <c r="G320" t="s">
        <v>3</v>
      </c>
      <c r="I320" s="1">
        <v>44667</v>
      </c>
      <c r="J320">
        <v>26</v>
      </c>
      <c r="K320" t="s">
        <v>3</v>
      </c>
      <c r="M320" s="1">
        <v>44681</v>
      </c>
      <c r="N320">
        <v>22</v>
      </c>
      <c r="O320" t="s">
        <v>3</v>
      </c>
      <c r="Q320" s="1">
        <v>44674</v>
      </c>
      <c r="R320">
        <v>24</v>
      </c>
      <c r="S320" s="7" t="s">
        <v>3</v>
      </c>
    </row>
    <row r="321" spans="1:19" x14ac:dyDescent="0.3">
      <c r="A321" s="6">
        <v>858</v>
      </c>
      <c r="B321" t="s">
        <v>3</v>
      </c>
      <c r="D321" s="21"/>
      <c r="E321" s="1">
        <v>44658</v>
      </c>
      <c r="F321">
        <v>72</v>
      </c>
      <c r="G321" t="s">
        <v>2</v>
      </c>
      <c r="I321" s="1">
        <v>44665</v>
      </c>
      <c r="J321">
        <v>24</v>
      </c>
      <c r="K321" t="s">
        <v>2</v>
      </c>
      <c r="M321" s="1">
        <v>44679</v>
      </c>
      <c r="N321">
        <v>33</v>
      </c>
      <c r="O321" t="s">
        <v>2</v>
      </c>
      <c r="Q321" s="1">
        <v>44672</v>
      </c>
      <c r="R321">
        <v>46</v>
      </c>
      <c r="S321" s="7" t="s">
        <v>2</v>
      </c>
    </row>
    <row r="322" spans="1:19" x14ac:dyDescent="0.3">
      <c r="A322" s="6"/>
      <c r="D322" s="21"/>
      <c r="E322" s="1">
        <v>44659</v>
      </c>
      <c r="F322">
        <v>80</v>
      </c>
      <c r="G322" t="s">
        <v>2</v>
      </c>
      <c r="I322" s="1">
        <v>44666</v>
      </c>
      <c r="J322">
        <v>94</v>
      </c>
      <c r="K322" t="s">
        <v>2</v>
      </c>
      <c r="M322" s="1">
        <v>44680</v>
      </c>
      <c r="N322">
        <v>78</v>
      </c>
      <c r="O322" t="s">
        <v>2</v>
      </c>
      <c r="Q322" s="1">
        <v>44673</v>
      </c>
      <c r="R322">
        <v>71</v>
      </c>
      <c r="S322" s="7" t="s">
        <v>2</v>
      </c>
    </row>
    <row r="323" spans="1:19" x14ac:dyDescent="0.3">
      <c r="A323" s="10">
        <v>45025</v>
      </c>
      <c r="B323">
        <v>86</v>
      </c>
      <c r="C323" t="s">
        <v>7</v>
      </c>
      <c r="D323" s="21">
        <f>B323/(B323+B324)</f>
        <v>0.67716535433070868</v>
      </c>
      <c r="E323" s="1">
        <v>44660</v>
      </c>
      <c r="F323">
        <v>120</v>
      </c>
      <c r="G323" t="s">
        <v>2</v>
      </c>
      <c r="I323" s="1">
        <v>44667</v>
      </c>
      <c r="J323">
        <v>74</v>
      </c>
      <c r="K323" t="s">
        <v>2</v>
      </c>
      <c r="M323" s="1">
        <v>44681</v>
      </c>
      <c r="N323">
        <v>81</v>
      </c>
      <c r="O323" t="s">
        <v>2</v>
      </c>
      <c r="Q323" s="1">
        <v>44674</v>
      </c>
      <c r="R323">
        <v>114</v>
      </c>
      <c r="S323" s="7" t="s">
        <v>2</v>
      </c>
    </row>
    <row r="324" spans="1:19" x14ac:dyDescent="0.3">
      <c r="A324" s="6"/>
      <c r="B324">
        <v>41</v>
      </c>
      <c r="C324" t="s">
        <v>8</v>
      </c>
      <c r="D324" s="21">
        <f>1-0.68</f>
        <v>0.31999999999999995</v>
      </c>
      <c r="E324" s="1">
        <v>44658</v>
      </c>
      <c r="F324">
        <v>9</v>
      </c>
      <c r="G324" t="s">
        <v>1</v>
      </c>
      <c r="I324" s="1">
        <v>44665</v>
      </c>
      <c r="J324">
        <v>6</v>
      </c>
      <c r="K324" t="s">
        <v>1</v>
      </c>
      <c r="M324" s="1">
        <v>44679</v>
      </c>
      <c r="N324">
        <v>4</v>
      </c>
      <c r="O324" t="s">
        <v>1</v>
      </c>
      <c r="Q324" s="1">
        <v>44672</v>
      </c>
      <c r="R324">
        <v>8</v>
      </c>
      <c r="S324" s="7" t="s">
        <v>1</v>
      </c>
    </row>
    <row r="325" spans="1:19" x14ac:dyDescent="0.3">
      <c r="A325" s="6"/>
      <c r="D325" s="21"/>
      <c r="E325" s="1">
        <v>44659</v>
      </c>
      <c r="F325">
        <v>11</v>
      </c>
      <c r="G325" t="s">
        <v>1</v>
      </c>
      <c r="I325" s="1">
        <v>44666</v>
      </c>
      <c r="J325">
        <v>25</v>
      </c>
      <c r="K325" t="s">
        <v>1</v>
      </c>
      <c r="M325" s="1">
        <v>44680</v>
      </c>
      <c r="N325">
        <v>13</v>
      </c>
      <c r="O325" t="s">
        <v>1</v>
      </c>
      <c r="Q325" s="1">
        <v>44673</v>
      </c>
      <c r="R325">
        <v>9</v>
      </c>
      <c r="S325" s="7" t="s">
        <v>1</v>
      </c>
    </row>
    <row r="326" spans="1:19" x14ac:dyDescent="0.3">
      <c r="A326" s="10">
        <v>45032</v>
      </c>
      <c r="B326">
        <v>74</v>
      </c>
      <c r="C326" t="s">
        <v>3</v>
      </c>
      <c r="D326" s="21">
        <f>B326/(B326+B327)</f>
        <v>0.62184873949579833</v>
      </c>
      <c r="E326" s="1">
        <v>44660</v>
      </c>
      <c r="F326">
        <v>21</v>
      </c>
      <c r="G326" t="s">
        <v>1</v>
      </c>
      <c r="I326" s="1">
        <v>44667</v>
      </c>
      <c r="J326">
        <v>14</v>
      </c>
      <c r="K326" t="s">
        <v>1</v>
      </c>
      <c r="M326" s="1">
        <v>44681</v>
      </c>
      <c r="N326">
        <v>10</v>
      </c>
      <c r="O326" t="s">
        <v>1</v>
      </c>
      <c r="Q326" s="1">
        <v>44674</v>
      </c>
      <c r="R326">
        <v>11</v>
      </c>
      <c r="S326" s="7" t="s">
        <v>1</v>
      </c>
    </row>
    <row r="327" spans="1:19" x14ac:dyDescent="0.3">
      <c r="A327" s="6"/>
      <c r="B327">
        <v>45</v>
      </c>
      <c r="C327" t="s">
        <v>1</v>
      </c>
      <c r="D327" s="21">
        <f>1-0.62</f>
        <v>0.38</v>
      </c>
      <c r="S327" s="7"/>
    </row>
    <row r="328" spans="1:19" x14ac:dyDescent="0.3">
      <c r="A328" s="6"/>
      <c r="D328" s="21"/>
      <c r="S328" s="7"/>
    </row>
    <row r="329" spans="1:19" x14ac:dyDescent="0.3">
      <c r="A329" s="10">
        <v>45046</v>
      </c>
      <c r="B329">
        <v>54</v>
      </c>
      <c r="C329" t="s">
        <v>3</v>
      </c>
      <c r="D329" s="21">
        <f>B329/(B329+B330)</f>
        <v>0.66666666666666663</v>
      </c>
      <c r="S329" s="7"/>
    </row>
    <row r="330" spans="1:19" x14ac:dyDescent="0.3">
      <c r="A330" s="6"/>
      <c r="B330">
        <v>27</v>
      </c>
      <c r="C330" t="s">
        <v>1</v>
      </c>
      <c r="D330" s="21">
        <f>1-0.67</f>
        <v>0.32999999999999996</v>
      </c>
      <c r="S330" s="7"/>
    </row>
    <row r="331" spans="1:19" x14ac:dyDescent="0.3">
      <c r="A331" s="6"/>
      <c r="D331" s="21"/>
      <c r="S331" s="7"/>
    </row>
    <row r="332" spans="1:19" x14ac:dyDescent="0.3">
      <c r="A332" s="10">
        <v>45039</v>
      </c>
      <c r="B332">
        <v>49</v>
      </c>
      <c r="C332" t="s">
        <v>3</v>
      </c>
      <c r="D332" s="21">
        <f>B332/(B332+B333)</f>
        <v>0.63636363636363635</v>
      </c>
      <c r="S332" s="7"/>
    </row>
    <row r="333" spans="1:19" ht="15" thickBot="1" x14ac:dyDescent="0.35">
      <c r="A333" s="11"/>
      <c r="B333" s="12">
        <v>28</v>
      </c>
      <c r="C333" s="12" t="s">
        <v>1</v>
      </c>
      <c r="D333" s="22">
        <f>1-0.64</f>
        <v>0.36</v>
      </c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3"/>
    </row>
    <row r="334" spans="1:19" ht="15" thickBot="1" x14ac:dyDescent="0.35">
      <c r="D334" s="21"/>
    </row>
    <row r="335" spans="1:19" x14ac:dyDescent="0.3">
      <c r="A335" s="2" t="s">
        <v>28</v>
      </c>
      <c r="B335" s="3">
        <v>1</v>
      </c>
      <c r="C335" s="3"/>
      <c r="D335" s="23"/>
      <c r="E335" s="4">
        <v>44652</v>
      </c>
      <c r="F335" s="3">
        <v>7</v>
      </c>
      <c r="G335" s="3" t="s">
        <v>3</v>
      </c>
      <c r="H335" s="3"/>
      <c r="I335" s="4">
        <v>44666</v>
      </c>
      <c r="J335" s="3">
        <v>95</v>
      </c>
      <c r="K335" s="3" t="s">
        <v>3</v>
      </c>
      <c r="L335" s="3"/>
      <c r="M335" s="4">
        <v>44659</v>
      </c>
      <c r="N335" s="3">
        <v>22</v>
      </c>
      <c r="O335" s="3" t="s">
        <v>3</v>
      </c>
      <c r="P335" s="3"/>
      <c r="Q335" s="4">
        <v>44673</v>
      </c>
      <c r="R335" s="3">
        <v>16</v>
      </c>
      <c r="S335" s="5" t="s">
        <v>3</v>
      </c>
    </row>
    <row r="336" spans="1:19" x14ac:dyDescent="0.3">
      <c r="A336" s="6"/>
      <c r="D336" s="21"/>
      <c r="E336" s="1">
        <v>44653</v>
      </c>
      <c r="F336">
        <v>17</v>
      </c>
      <c r="G336" t="s">
        <v>3</v>
      </c>
      <c r="I336" s="1">
        <v>44667</v>
      </c>
      <c r="J336">
        <v>22</v>
      </c>
      <c r="K336" t="s">
        <v>3</v>
      </c>
      <c r="M336" s="1">
        <v>44660</v>
      </c>
      <c r="N336">
        <v>6</v>
      </c>
      <c r="O336" t="s">
        <v>3</v>
      </c>
      <c r="Q336" s="1">
        <v>44674</v>
      </c>
      <c r="R336">
        <v>17</v>
      </c>
      <c r="S336" s="7" t="s">
        <v>3</v>
      </c>
    </row>
    <row r="337" spans="1:19" x14ac:dyDescent="0.3">
      <c r="A337" s="6">
        <v>716</v>
      </c>
      <c r="B337" t="s">
        <v>1</v>
      </c>
      <c r="D337" s="21"/>
      <c r="E337" s="1">
        <v>44654</v>
      </c>
      <c r="F337">
        <v>15</v>
      </c>
      <c r="G337" t="s">
        <v>3</v>
      </c>
      <c r="I337" s="1">
        <v>44668</v>
      </c>
      <c r="J337">
        <v>21</v>
      </c>
      <c r="K337" t="s">
        <v>3</v>
      </c>
      <c r="M337" s="1">
        <v>44661</v>
      </c>
      <c r="N337">
        <v>12</v>
      </c>
      <c r="O337" t="s">
        <v>3</v>
      </c>
      <c r="Q337" s="1">
        <v>44675</v>
      </c>
      <c r="R337">
        <v>22</v>
      </c>
      <c r="S337" s="7" t="s">
        <v>3</v>
      </c>
    </row>
    <row r="338" spans="1:19" x14ac:dyDescent="0.3">
      <c r="A338" s="6">
        <v>6690</v>
      </c>
      <c r="B338" t="s">
        <v>2</v>
      </c>
      <c r="C338">
        <f>A339/(A337+A339)</f>
        <v>0.61975570897503984</v>
      </c>
      <c r="D338" s="21"/>
      <c r="E338" s="1">
        <v>44652</v>
      </c>
      <c r="F338">
        <v>147</v>
      </c>
      <c r="G338" t="s">
        <v>2</v>
      </c>
      <c r="I338" s="1">
        <v>44666</v>
      </c>
      <c r="J338">
        <v>244</v>
      </c>
      <c r="K338" t="s">
        <v>2</v>
      </c>
      <c r="M338" s="1">
        <v>44659</v>
      </c>
      <c r="N338">
        <v>174</v>
      </c>
      <c r="O338" t="s">
        <v>2</v>
      </c>
      <c r="Q338" s="1">
        <v>44673</v>
      </c>
      <c r="R338">
        <v>204</v>
      </c>
      <c r="S338" s="7" t="s">
        <v>2</v>
      </c>
    </row>
    <row r="339" spans="1:19" x14ac:dyDescent="0.3">
      <c r="A339" s="6">
        <v>1167</v>
      </c>
      <c r="B339" t="s">
        <v>3</v>
      </c>
      <c r="D339" s="21"/>
      <c r="E339" s="1">
        <v>44653</v>
      </c>
      <c r="F339">
        <v>139</v>
      </c>
      <c r="G339" t="s">
        <v>2</v>
      </c>
      <c r="I339" s="1">
        <v>44667</v>
      </c>
      <c r="J339">
        <v>139</v>
      </c>
      <c r="K339" t="s">
        <v>2</v>
      </c>
      <c r="M339" s="1">
        <v>44660</v>
      </c>
      <c r="N339">
        <v>96</v>
      </c>
      <c r="O339" t="s">
        <v>2</v>
      </c>
      <c r="Q339" s="1">
        <v>44674</v>
      </c>
      <c r="R339">
        <v>116</v>
      </c>
      <c r="S339" s="7" t="s">
        <v>2</v>
      </c>
    </row>
    <row r="340" spans="1:19" x14ac:dyDescent="0.3">
      <c r="A340" s="6"/>
      <c r="D340" s="21"/>
      <c r="E340" s="1">
        <v>44654</v>
      </c>
      <c r="F340">
        <v>154</v>
      </c>
      <c r="G340" t="s">
        <v>2</v>
      </c>
      <c r="I340" s="1">
        <v>44668</v>
      </c>
      <c r="J340">
        <v>131</v>
      </c>
      <c r="K340" t="s">
        <v>2</v>
      </c>
      <c r="M340" s="1">
        <v>44661</v>
      </c>
      <c r="N340">
        <v>133</v>
      </c>
      <c r="O340" t="s">
        <v>2</v>
      </c>
      <c r="Q340" s="1">
        <v>44675</v>
      </c>
      <c r="R340">
        <v>151</v>
      </c>
      <c r="S340" s="7" t="s">
        <v>2</v>
      </c>
    </row>
    <row r="341" spans="1:19" x14ac:dyDescent="0.3">
      <c r="A341" s="9">
        <v>45019</v>
      </c>
      <c r="B341">
        <v>39</v>
      </c>
      <c r="C341" t="s">
        <v>21</v>
      </c>
      <c r="D341" s="21">
        <f>B341/(B341+B342)</f>
        <v>0.75</v>
      </c>
      <c r="E341" s="1">
        <v>44652</v>
      </c>
      <c r="F341">
        <v>8</v>
      </c>
      <c r="G341" t="s">
        <v>1</v>
      </c>
      <c r="I341" s="1">
        <v>44666</v>
      </c>
      <c r="J341">
        <v>16</v>
      </c>
      <c r="K341" t="s">
        <v>1</v>
      </c>
      <c r="M341" s="1">
        <v>44659</v>
      </c>
      <c r="N341">
        <v>36</v>
      </c>
      <c r="O341" t="s">
        <v>1</v>
      </c>
      <c r="Q341" s="1">
        <v>44673</v>
      </c>
      <c r="R341">
        <v>10</v>
      </c>
      <c r="S341" s="7" t="s">
        <v>1</v>
      </c>
    </row>
    <row r="342" spans="1:19" x14ac:dyDescent="0.3">
      <c r="A342" s="6"/>
      <c r="B342">
        <v>13</v>
      </c>
      <c r="C342" t="s">
        <v>1</v>
      </c>
      <c r="D342" s="21">
        <f>1-0.75</f>
        <v>0.25</v>
      </c>
      <c r="E342" s="1">
        <v>44653</v>
      </c>
      <c r="F342">
        <v>2</v>
      </c>
      <c r="G342" t="s">
        <v>1</v>
      </c>
      <c r="I342" s="1">
        <v>44667</v>
      </c>
      <c r="J342">
        <v>6</v>
      </c>
      <c r="K342" t="s">
        <v>1</v>
      </c>
      <c r="M342" s="1">
        <v>44660</v>
      </c>
      <c r="N342">
        <v>4</v>
      </c>
      <c r="O342" t="s">
        <v>1</v>
      </c>
      <c r="Q342" s="1">
        <v>44674</v>
      </c>
      <c r="R342">
        <v>5</v>
      </c>
      <c r="S342" s="7" t="s">
        <v>1</v>
      </c>
    </row>
    <row r="343" spans="1:19" x14ac:dyDescent="0.3">
      <c r="A343" s="6"/>
      <c r="D343" s="21"/>
      <c r="E343" s="1">
        <v>44654</v>
      </c>
      <c r="F343">
        <v>3</v>
      </c>
      <c r="G343" t="s">
        <v>1</v>
      </c>
      <c r="M343" s="1">
        <v>44661</v>
      </c>
      <c r="N343">
        <v>9</v>
      </c>
      <c r="O343" t="s">
        <v>1</v>
      </c>
      <c r="Q343" s="1">
        <v>44675</v>
      </c>
      <c r="R343">
        <v>13</v>
      </c>
      <c r="S343" s="7" t="s">
        <v>1</v>
      </c>
    </row>
    <row r="344" spans="1:19" x14ac:dyDescent="0.3">
      <c r="A344" s="14">
        <v>45033</v>
      </c>
      <c r="B344">
        <v>138</v>
      </c>
      <c r="C344" t="s">
        <v>3</v>
      </c>
      <c r="D344" s="21">
        <f>B344/(B344+B345)</f>
        <v>0.86250000000000004</v>
      </c>
      <c r="S344" s="7"/>
    </row>
    <row r="345" spans="1:19" x14ac:dyDescent="0.3">
      <c r="A345" s="6"/>
      <c r="B345">
        <v>22</v>
      </c>
      <c r="C345" t="s">
        <v>1</v>
      </c>
      <c r="D345" s="21">
        <f>1-0.86</f>
        <v>0.14000000000000001</v>
      </c>
      <c r="S345" s="7"/>
    </row>
    <row r="346" spans="1:19" x14ac:dyDescent="0.3">
      <c r="A346" s="6"/>
      <c r="D346" s="21"/>
      <c r="S346" s="7"/>
    </row>
    <row r="347" spans="1:19" x14ac:dyDescent="0.3">
      <c r="A347" s="10">
        <v>45026</v>
      </c>
      <c r="B347">
        <v>40</v>
      </c>
      <c r="C347" t="s">
        <v>3</v>
      </c>
      <c r="D347" s="21">
        <f>B347/(B347+B348)</f>
        <v>0.449438202247191</v>
      </c>
      <c r="S347" s="7"/>
    </row>
    <row r="348" spans="1:19" x14ac:dyDescent="0.3">
      <c r="A348" s="6"/>
      <c r="B348">
        <v>49</v>
      </c>
      <c r="C348" t="s">
        <v>1</v>
      </c>
      <c r="D348" s="21">
        <v>0.55000000000000004</v>
      </c>
      <c r="S348" s="7"/>
    </row>
    <row r="349" spans="1:19" x14ac:dyDescent="0.3">
      <c r="A349" s="6"/>
      <c r="D349" s="21"/>
      <c r="S349" s="7"/>
    </row>
    <row r="350" spans="1:19" x14ac:dyDescent="0.3">
      <c r="A350" s="10">
        <v>45040</v>
      </c>
      <c r="B350">
        <v>55</v>
      </c>
      <c r="C350" t="s">
        <v>3</v>
      </c>
      <c r="D350" s="21">
        <f>B350/(B350+B351)</f>
        <v>0.66265060240963858</v>
      </c>
      <c r="S350" s="7"/>
    </row>
    <row r="351" spans="1:19" ht="15" thickBot="1" x14ac:dyDescent="0.35">
      <c r="A351" s="11"/>
      <c r="B351" s="12">
        <v>28</v>
      </c>
      <c r="C351" s="12" t="s">
        <v>1</v>
      </c>
      <c r="D351" s="22">
        <f>1-0.66</f>
        <v>0.33999999999999997</v>
      </c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3"/>
    </row>
    <row r="352" spans="1:19" ht="15" thickBot="1" x14ac:dyDescent="0.35">
      <c r="D352" s="21"/>
    </row>
    <row r="353" spans="1:19" x14ac:dyDescent="0.3">
      <c r="A353" s="2" t="s">
        <v>29</v>
      </c>
      <c r="B353" s="3">
        <v>0</v>
      </c>
      <c r="C353" s="3"/>
      <c r="D353" s="23">
        <f>Q356/(Q354+Q356)</f>
        <v>0.53653295128939826</v>
      </c>
      <c r="E353" s="4">
        <v>44679</v>
      </c>
      <c r="F353" s="3">
        <v>18</v>
      </c>
      <c r="G353" s="3" t="s">
        <v>3</v>
      </c>
      <c r="H353" s="3"/>
      <c r="I353" s="4">
        <v>44657</v>
      </c>
      <c r="J353" s="3">
        <v>23</v>
      </c>
      <c r="K353" s="3" t="s">
        <v>3</v>
      </c>
      <c r="L353" s="3"/>
      <c r="M353" s="4">
        <v>44673</v>
      </c>
      <c r="N353" s="3">
        <v>48</v>
      </c>
      <c r="O353" s="3" t="s">
        <v>3</v>
      </c>
      <c r="P353" s="3"/>
      <c r="Q353" s="3"/>
      <c r="R353" s="3"/>
      <c r="S353" s="5"/>
    </row>
    <row r="354" spans="1:19" x14ac:dyDescent="0.3">
      <c r="A354" s="6"/>
      <c r="D354" s="21"/>
      <c r="E354" s="1">
        <v>44680</v>
      </c>
      <c r="F354">
        <v>7</v>
      </c>
      <c r="G354" t="s">
        <v>3</v>
      </c>
      <c r="I354" s="1">
        <v>44658</v>
      </c>
      <c r="J354">
        <v>21</v>
      </c>
      <c r="K354" t="s">
        <v>3</v>
      </c>
      <c r="M354" s="1">
        <v>44674</v>
      </c>
      <c r="N354">
        <v>15</v>
      </c>
      <c r="O354" t="s">
        <v>3</v>
      </c>
      <c r="Q354">
        <v>647</v>
      </c>
      <c r="R354" t="s">
        <v>1</v>
      </c>
      <c r="S354" s="7"/>
    </row>
    <row r="355" spans="1:19" x14ac:dyDescent="0.3">
      <c r="A355" s="10">
        <v>45046</v>
      </c>
      <c r="B355">
        <v>71</v>
      </c>
      <c r="C355" t="s">
        <v>3</v>
      </c>
      <c r="D355" s="21">
        <f>B355/(B355+B356)</f>
        <v>0.52592592592592591</v>
      </c>
      <c r="E355" s="1">
        <v>44681</v>
      </c>
      <c r="F355">
        <v>46</v>
      </c>
      <c r="G355" t="s">
        <v>3</v>
      </c>
      <c r="I355" s="1">
        <v>44659</v>
      </c>
      <c r="J355">
        <v>24</v>
      </c>
      <c r="K355" t="s">
        <v>3</v>
      </c>
      <c r="M355" s="1">
        <v>44675</v>
      </c>
      <c r="N355">
        <v>32</v>
      </c>
      <c r="O355" t="s">
        <v>3</v>
      </c>
      <c r="Q355">
        <v>3659</v>
      </c>
      <c r="R355" t="s">
        <v>2</v>
      </c>
      <c r="S355" s="7"/>
    </row>
    <row r="356" spans="1:19" x14ac:dyDescent="0.3">
      <c r="A356" s="6"/>
      <c r="B356">
        <v>64</v>
      </c>
      <c r="C356" t="s">
        <v>1</v>
      </c>
      <c r="D356" s="21">
        <f>1-0.53</f>
        <v>0.47</v>
      </c>
      <c r="E356" s="1">
        <v>44679</v>
      </c>
      <c r="F356">
        <v>117</v>
      </c>
      <c r="G356" t="s">
        <v>2</v>
      </c>
      <c r="I356" s="1">
        <v>44657</v>
      </c>
      <c r="J356">
        <v>83</v>
      </c>
      <c r="K356" t="s">
        <v>2</v>
      </c>
      <c r="M356" s="1">
        <v>44673</v>
      </c>
      <c r="N356">
        <v>195</v>
      </c>
      <c r="O356" t="s">
        <v>2</v>
      </c>
      <c r="Q356">
        <v>749</v>
      </c>
      <c r="R356" t="s">
        <v>3</v>
      </c>
      <c r="S356" s="7"/>
    </row>
    <row r="357" spans="1:19" x14ac:dyDescent="0.3">
      <c r="A357" s="6"/>
      <c r="D357" s="21"/>
      <c r="E357" s="1">
        <v>44680</v>
      </c>
      <c r="F357">
        <v>94</v>
      </c>
      <c r="G357" t="s">
        <v>2</v>
      </c>
      <c r="I357" s="1">
        <v>44658</v>
      </c>
      <c r="J357">
        <v>112</v>
      </c>
      <c r="K357" t="s">
        <v>2</v>
      </c>
      <c r="M357" s="1">
        <v>44674</v>
      </c>
      <c r="N357">
        <v>66</v>
      </c>
      <c r="O357" t="s">
        <v>2</v>
      </c>
      <c r="S357" s="7"/>
    </row>
    <row r="358" spans="1:19" x14ac:dyDescent="0.3">
      <c r="A358" s="10">
        <v>45024</v>
      </c>
      <c r="B358">
        <v>68</v>
      </c>
      <c r="C358" t="s">
        <v>3</v>
      </c>
      <c r="D358" s="21">
        <f>B358/(B358+B359)</f>
        <v>0.77272727272727271</v>
      </c>
      <c r="E358" s="1">
        <v>44681</v>
      </c>
      <c r="F358">
        <v>162</v>
      </c>
      <c r="G358" t="s">
        <v>2</v>
      </c>
      <c r="I358" s="1">
        <v>44659</v>
      </c>
      <c r="J358">
        <v>188</v>
      </c>
      <c r="K358" t="s">
        <v>2</v>
      </c>
      <c r="M358" s="1">
        <v>44675</v>
      </c>
      <c r="N358">
        <v>176</v>
      </c>
      <c r="O358" t="s">
        <v>2</v>
      </c>
      <c r="S358" s="7"/>
    </row>
    <row r="359" spans="1:19" x14ac:dyDescent="0.3">
      <c r="A359" s="6"/>
      <c r="B359">
        <v>20</v>
      </c>
      <c r="C359" t="s">
        <v>1</v>
      </c>
      <c r="D359" s="21">
        <f>1-0.77</f>
        <v>0.22999999999999998</v>
      </c>
      <c r="E359" s="1">
        <v>44679</v>
      </c>
      <c r="F359">
        <v>11</v>
      </c>
      <c r="G359" t="s">
        <v>1</v>
      </c>
      <c r="I359" s="1">
        <v>44657</v>
      </c>
      <c r="J359">
        <v>11</v>
      </c>
      <c r="K359" t="s">
        <v>1</v>
      </c>
      <c r="M359" s="1">
        <v>44673</v>
      </c>
      <c r="N359">
        <v>57</v>
      </c>
      <c r="O359" t="s">
        <v>1</v>
      </c>
      <c r="S359" s="7"/>
    </row>
    <row r="360" spans="1:19" x14ac:dyDescent="0.3">
      <c r="A360" s="6"/>
      <c r="D360" s="21"/>
      <c r="E360" s="1">
        <v>44680</v>
      </c>
      <c r="F360">
        <v>6</v>
      </c>
      <c r="G360" t="s">
        <v>1</v>
      </c>
      <c r="I360" s="1">
        <v>44658</v>
      </c>
      <c r="J360">
        <v>5</v>
      </c>
      <c r="K360" t="s">
        <v>1</v>
      </c>
      <c r="M360" s="1">
        <v>44674</v>
      </c>
      <c r="N360">
        <v>4</v>
      </c>
      <c r="O360" t="s">
        <v>1</v>
      </c>
      <c r="S360" s="7"/>
    </row>
    <row r="361" spans="1:19" x14ac:dyDescent="0.3">
      <c r="A361" s="10">
        <v>45040</v>
      </c>
      <c r="B361">
        <v>95</v>
      </c>
      <c r="C361" t="s">
        <v>3</v>
      </c>
      <c r="D361" s="21">
        <f>B361/(B361+B362)</f>
        <v>0.53672316384180796</v>
      </c>
      <c r="E361" s="1">
        <v>44681</v>
      </c>
      <c r="F361">
        <v>47</v>
      </c>
      <c r="G361" t="s">
        <v>1</v>
      </c>
      <c r="I361" s="1">
        <v>44659</v>
      </c>
      <c r="J361">
        <v>4</v>
      </c>
      <c r="K361" t="s">
        <v>1</v>
      </c>
      <c r="M361" s="1">
        <v>44675</v>
      </c>
      <c r="N361">
        <v>21</v>
      </c>
      <c r="O361" t="s">
        <v>1</v>
      </c>
      <c r="S361" s="7"/>
    </row>
    <row r="362" spans="1:19" ht="15" thickBot="1" x14ac:dyDescent="0.35">
      <c r="A362" s="11"/>
      <c r="B362" s="12">
        <v>82</v>
      </c>
      <c r="C362" s="12" t="s">
        <v>1</v>
      </c>
      <c r="D362" s="12">
        <f>1-0.54</f>
        <v>0.45999999999999996</v>
      </c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Borda</dc:creator>
  <cp:lastModifiedBy>Clayton Borda</cp:lastModifiedBy>
  <dcterms:created xsi:type="dcterms:W3CDTF">2023-05-05T20:55:42Z</dcterms:created>
  <dcterms:modified xsi:type="dcterms:W3CDTF">2023-05-08T20:16:25Z</dcterms:modified>
</cp:coreProperties>
</file>