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e1c83aa7d40fada2/Project Management/Final Project/"/>
    </mc:Choice>
  </mc:AlternateContent>
  <xr:revisionPtr revIDLastSave="0" documentId="8_{9495D2A7-F3CD-48AF-8337-920EF86E45E1}" xr6:coauthVersionLast="47" xr6:coauthVersionMax="47" xr10:uidLastSave="{00000000-0000-0000-0000-000000000000}"/>
  <bookViews>
    <workbookView xWindow="1230" yWindow="-21405" windowWidth="28800" windowHeight="16755" activeTab="1" xr2:uid="{00000000-000D-0000-FFFF-FFFF00000000}"/>
  </bookViews>
  <sheets>
    <sheet name="Report" sheetId="3" r:id="rId1"/>
    <sheet name="EV" sheetId="8" r:id="rId2"/>
    <sheet name="AC" sheetId="9" r:id="rId3"/>
    <sheet name="©" sheetId="12" r:id="rId4"/>
    <sheet name="Sheet4" sheetId="13" r:id="rId5"/>
  </sheets>
  <definedNames>
    <definedName name="holidays">OFFSET(#REF!,1,0,COUNTA(#REF!),1)</definedName>
    <definedName name="_xlnm.Print_Area" localSheetId="2">AC!$A$2:$O$3</definedName>
    <definedName name="_xlnm.Print_Area" localSheetId="1">EV!$A$2:$O$3</definedName>
    <definedName name="_xlnm.Print_Area" localSheetId="0">Report!$A$1:$O$51</definedName>
    <definedName name="valuevx">42.314159</definedName>
    <definedName name="vertex42_copyright" hidden="1">"© 2012-2021 Vertex42 LLC"</definedName>
    <definedName name="vertex42_id" hidden="1">"earned-value-management.xlsx"</definedName>
    <definedName name="vertex42_title" hidden="1">"Earned Value Management Template"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39" i="3" l="1"/>
  <c r="AE40" i="3"/>
  <c r="AE48" i="3" s="1"/>
  <c r="W51" i="3"/>
  <c r="V51" i="3"/>
  <c r="U51" i="3"/>
  <c r="T51" i="3"/>
  <c r="S51" i="3"/>
  <c r="R51" i="3"/>
  <c r="Q51" i="3"/>
  <c r="P51" i="3"/>
  <c r="AC50" i="3"/>
  <c r="AB50" i="3"/>
  <c r="AA50" i="3"/>
  <c r="Z50" i="3"/>
  <c r="Y50" i="3"/>
  <c r="X50" i="3"/>
  <c r="W50" i="3"/>
  <c r="V50" i="3"/>
  <c r="U50" i="3"/>
  <c r="T50" i="3"/>
  <c r="S50" i="3"/>
  <c r="R50" i="3"/>
  <c r="Q50" i="3"/>
  <c r="P50" i="3"/>
  <c r="AE49" i="3"/>
  <c r="AE51" i="3" s="1"/>
  <c r="AC49" i="3"/>
  <c r="AC51" i="3" s="1"/>
  <c r="AB49" i="3"/>
  <c r="AB51" i="3" s="1"/>
  <c r="AA49" i="3"/>
  <c r="AA51" i="3" s="1"/>
  <c r="Z49" i="3"/>
  <c r="Z51" i="3" s="1"/>
  <c r="Y49" i="3"/>
  <c r="Y51" i="3" s="1"/>
  <c r="X49" i="3"/>
  <c r="X51" i="3" s="1"/>
  <c r="W49" i="3"/>
  <c r="V49" i="3"/>
  <c r="U49" i="3"/>
  <c r="T49" i="3"/>
  <c r="S49" i="3"/>
  <c r="R49" i="3"/>
  <c r="Q49" i="3"/>
  <c r="P49" i="3"/>
  <c r="AC48" i="3"/>
  <c r="AB48" i="3"/>
  <c r="AA48" i="3"/>
  <c r="Z48" i="3"/>
  <c r="Y48" i="3"/>
  <c r="X48" i="3"/>
  <c r="W48" i="3"/>
  <c r="V48" i="3"/>
  <c r="U48" i="3"/>
  <c r="T48" i="3"/>
  <c r="S48" i="3"/>
  <c r="R48" i="3"/>
  <c r="Q48" i="3"/>
  <c r="P48" i="3"/>
  <c r="P47" i="3"/>
  <c r="Q47" i="3"/>
  <c r="R47" i="3"/>
  <c r="S47" i="3"/>
  <c r="T47" i="3"/>
  <c r="U47" i="3"/>
  <c r="V47" i="3"/>
  <c r="W47" i="3"/>
  <c r="X47" i="3"/>
  <c r="Y47" i="3"/>
  <c r="Z47" i="3"/>
  <c r="AA47" i="3"/>
  <c r="AB47" i="3"/>
  <c r="AC47" i="3"/>
  <c r="AE47" i="3"/>
  <c r="AE50" i="3" l="1"/>
  <c r="AE44" i="3" l="1"/>
  <c r="K44" i="3"/>
  <c r="L44" i="3"/>
  <c r="O44" i="3"/>
  <c r="P44" i="3"/>
  <c r="R44" i="3"/>
  <c r="S44" i="3"/>
  <c r="T44" i="3"/>
  <c r="U44" i="3"/>
  <c r="V44" i="3"/>
  <c r="X44" i="3"/>
  <c r="Y44" i="3"/>
  <c r="Z44" i="3"/>
  <c r="AA44" i="3"/>
  <c r="E44" i="3"/>
  <c r="F44" i="3"/>
  <c r="G44" i="3"/>
  <c r="H44" i="3"/>
  <c r="I44" i="3"/>
  <c r="J44" i="3"/>
  <c r="D44" i="3"/>
  <c r="F26" i="8"/>
  <c r="G26" i="8"/>
  <c r="H26" i="8"/>
  <c r="I26" i="8"/>
  <c r="J26" i="8"/>
  <c r="K26" i="8"/>
  <c r="L26" i="8"/>
  <c r="M26" i="8"/>
  <c r="M44" i="3" s="1"/>
  <c r="N26" i="8"/>
  <c r="N44" i="3" s="1"/>
  <c r="O26" i="8"/>
  <c r="P26" i="8"/>
  <c r="Q26" i="8"/>
  <c r="Q44" i="3" s="1"/>
  <c r="R26" i="8"/>
  <c r="S26" i="8"/>
  <c r="T26" i="8"/>
  <c r="U26" i="8"/>
  <c r="V26" i="8"/>
  <c r="W26" i="8"/>
  <c r="W44" i="3" s="1"/>
  <c r="X26" i="8"/>
  <c r="Y26" i="8"/>
  <c r="Z26" i="8"/>
  <c r="AA26" i="8"/>
  <c r="AB26" i="8"/>
  <c r="AB44" i="3" s="1"/>
  <c r="AC26" i="8"/>
  <c r="AC44" i="3" s="1"/>
  <c r="AD26" i="8"/>
  <c r="AD44" i="3" s="1"/>
  <c r="AE26" i="8"/>
  <c r="E26" i="8"/>
  <c r="D26" i="8"/>
  <c r="P26" i="9"/>
  <c r="Q26" i="9"/>
  <c r="R26" i="9"/>
  <c r="S26" i="9"/>
  <c r="T26" i="9"/>
  <c r="U26" i="9"/>
  <c r="V26" i="9"/>
  <c r="W26" i="9"/>
  <c r="X26" i="9"/>
  <c r="Y26" i="9"/>
  <c r="Z26" i="9"/>
  <c r="AA26" i="9"/>
  <c r="AB26" i="9"/>
  <c r="AC26" i="9"/>
  <c r="AD26" i="9"/>
  <c r="AE26" i="9"/>
  <c r="A24" i="9"/>
  <c r="B24" i="9"/>
  <c r="A21" i="9"/>
  <c r="B21" i="9"/>
  <c r="A22" i="9"/>
  <c r="B22" i="9"/>
  <c r="A23" i="9"/>
  <c r="B23" i="9"/>
  <c r="A18" i="9"/>
  <c r="B18" i="9"/>
  <c r="A19" i="9"/>
  <c r="B19" i="9"/>
  <c r="A20" i="9"/>
  <c r="B20" i="9"/>
  <c r="A12" i="9"/>
  <c r="B12" i="9"/>
  <c r="A13" i="9"/>
  <c r="B13" i="9"/>
  <c r="A14" i="9"/>
  <c r="B14" i="9"/>
  <c r="A15" i="9"/>
  <c r="B15" i="9"/>
  <c r="A16" i="9"/>
  <c r="B16" i="9"/>
  <c r="A17" i="9"/>
  <c r="B17" i="9"/>
  <c r="A24" i="8"/>
  <c r="B24" i="8"/>
  <c r="B17" i="8"/>
  <c r="C17" i="8"/>
  <c r="B18" i="8"/>
  <c r="C18" i="8"/>
  <c r="B19" i="8"/>
  <c r="C19" i="8"/>
  <c r="B20" i="8"/>
  <c r="C20" i="8"/>
  <c r="B21" i="8"/>
  <c r="C21" i="8"/>
  <c r="B22" i="8"/>
  <c r="C22" i="8"/>
  <c r="B23" i="8"/>
  <c r="C23" i="8"/>
  <c r="B16" i="8"/>
  <c r="C16" i="8"/>
  <c r="B12" i="8"/>
  <c r="C12" i="8"/>
  <c r="A21" i="8"/>
  <c r="A22" i="8"/>
  <c r="A23" i="8"/>
  <c r="A15" i="8"/>
  <c r="A16" i="8"/>
  <c r="A17" i="8"/>
  <c r="A18" i="8"/>
  <c r="A19" i="8"/>
  <c r="A20" i="8"/>
  <c r="P39" i="3"/>
  <c r="Q39" i="3"/>
  <c r="R39" i="3"/>
  <c r="S39" i="3"/>
  <c r="T39" i="3"/>
  <c r="U39" i="3"/>
  <c r="V39" i="3"/>
  <c r="W39" i="3"/>
  <c r="X39" i="3"/>
  <c r="Y39" i="3"/>
  <c r="Z39" i="3"/>
  <c r="AA39" i="3"/>
  <c r="AB39" i="3"/>
  <c r="AC39" i="3"/>
  <c r="AD39" i="3"/>
  <c r="O39" i="3"/>
  <c r="M39" i="3"/>
  <c r="N39" i="3"/>
  <c r="D39" i="3"/>
  <c r="E39" i="3"/>
  <c r="F39" i="3"/>
  <c r="G39" i="3"/>
  <c r="H39" i="3"/>
  <c r="I39" i="3"/>
  <c r="J39" i="3"/>
  <c r="K39" i="3"/>
  <c r="L39" i="3"/>
  <c r="C15" i="8"/>
  <c r="C9" i="8"/>
  <c r="C10" i="8"/>
  <c r="C11" i="8"/>
  <c r="C13" i="8"/>
  <c r="C14" i="8"/>
  <c r="C37" i="3"/>
  <c r="H26" i="9"/>
  <c r="I26" i="9"/>
  <c r="J26" i="9"/>
  <c r="D26" i="9"/>
  <c r="E26" i="9"/>
  <c r="F26" i="9"/>
  <c r="G26" i="9"/>
  <c r="K26" i="9"/>
  <c r="L26" i="9"/>
  <c r="M26" i="9"/>
  <c r="N26" i="9"/>
  <c r="O26" i="9"/>
  <c r="B11" i="9"/>
  <c r="A11" i="9"/>
  <c r="B10" i="9"/>
  <c r="A10" i="9"/>
  <c r="B9" i="9"/>
  <c r="A9" i="9"/>
  <c r="A10" i="8"/>
  <c r="B10" i="8"/>
  <c r="A11" i="8"/>
  <c r="B11" i="8"/>
  <c r="A12" i="8"/>
  <c r="B13" i="8"/>
  <c r="A13" i="8"/>
  <c r="B14" i="8"/>
  <c r="A14" i="8"/>
  <c r="B15" i="8"/>
  <c r="B9" i="8"/>
  <c r="A9" i="8"/>
  <c r="AD49" i="3" l="1"/>
  <c r="AD51" i="3" s="1"/>
  <c r="AD48" i="3"/>
  <c r="AD47" i="3"/>
  <c r="AD50" i="3"/>
  <c r="K50" i="3"/>
  <c r="N50" i="3"/>
  <c r="N47" i="3"/>
  <c r="K47" i="3"/>
  <c r="K49" i="3"/>
  <c r="K51" i="3" s="1"/>
  <c r="K48" i="3"/>
  <c r="Q28" i="9"/>
  <c r="Q43" i="3" s="1"/>
  <c r="X28" i="9"/>
  <c r="X43" i="3" s="1"/>
  <c r="S28" i="9"/>
  <c r="S43" i="3" s="1"/>
  <c r="W28" i="9"/>
  <c r="W43" i="3" s="1"/>
  <c r="AE28" i="9"/>
  <c r="AE43" i="3" s="1"/>
  <c r="AD28" i="9"/>
  <c r="AD43" i="3" s="1"/>
  <c r="AC28" i="9"/>
  <c r="AC43" i="3" s="1"/>
  <c r="AB28" i="9"/>
  <c r="AB43" i="3" s="1"/>
  <c r="AA28" i="9"/>
  <c r="AA43" i="3" s="1"/>
  <c r="Z28" i="9"/>
  <c r="Z43" i="3" s="1"/>
  <c r="Y28" i="9"/>
  <c r="Y43" i="3" s="1"/>
  <c r="V28" i="9"/>
  <c r="V43" i="3" s="1"/>
  <c r="R28" i="9"/>
  <c r="R43" i="3" s="1"/>
  <c r="P28" i="9"/>
  <c r="P43" i="3" s="1"/>
  <c r="U28" i="9"/>
  <c r="U43" i="3" s="1"/>
  <c r="T28" i="9"/>
  <c r="T43" i="3" s="1"/>
  <c r="M28" i="9"/>
  <c r="M43" i="3" s="1"/>
  <c r="M49" i="3" s="1"/>
  <c r="M51" i="3" s="1"/>
  <c r="E28" i="9"/>
  <c r="E43" i="3" s="1"/>
  <c r="V40" i="3"/>
  <c r="T40" i="3"/>
  <c r="AB40" i="3"/>
  <c r="U40" i="3"/>
  <c r="R40" i="3"/>
  <c r="AD40" i="3"/>
  <c r="Y40" i="3"/>
  <c r="P40" i="3"/>
  <c r="X40" i="3"/>
  <c r="S40" i="3"/>
  <c r="Q40" i="3"/>
  <c r="AC40" i="3"/>
  <c r="AA40" i="3"/>
  <c r="Z40" i="3"/>
  <c r="W40" i="3"/>
  <c r="F40" i="3"/>
  <c r="E40" i="3"/>
  <c r="D40" i="3"/>
  <c r="K40" i="3"/>
  <c r="O40" i="3"/>
  <c r="J40" i="3"/>
  <c r="F28" i="9"/>
  <c r="F43" i="3" s="1"/>
  <c r="G40" i="3"/>
  <c r="G28" i="9"/>
  <c r="G43" i="3" s="1"/>
  <c r="L40" i="3"/>
  <c r="L28" i="9"/>
  <c r="L43" i="3" s="1"/>
  <c r="N40" i="3"/>
  <c r="M40" i="3"/>
  <c r="O28" i="9"/>
  <c r="O43" i="3" s="1"/>
  <c r="K28" i="9"/>
  <c r="K43" i="3" s="1"/>
  <c r="H28" i="9"/>
  <c r="H43" i="3" s="1"/>
  <c r="H40" i="3"/>
  <c r="N28" i="9"/>
  <c r="N43" i="3" s="1"/>
  <c r="N49" i="3" s="1"/>
  <c r="N51" i="3" s="1"/>
  <c r="C39" i="3"/>
  <c r="I40" i="3"/>
  <c r="D28" i="9"/>
  <c r="D43" i="3" s="1"/>
  <c r="J28" i="9"/>
  <c r="J43" i="3" s="1"/>
  <c r="I28" i="9"/>
  <c r="I43" i="3" s="1"/>
  <c r="M47" i="3" l="1"/>
  <c r="M48" i="3"/>
  <c r="L50" i="3"/>
  <c r="L49" i="3"/>
  <c r="L51" i="3" s="1"/>
  <c r="L48" i="3"/>
  <c r="L47" i="3"/>
  <c r="M50" i="3"/>
  <c r="O49" i="3"/>
  <c r="O51" i="3" s="1"/>
  <c r="O50" i="3"/>
  <c r="O47" i="3"/>
  <c r="N48" i="3"/>
  <c r="O48" i="3"/>
  <c r="E49" i="3"/>
  <c r="E51" i="3" s="1"/>
  <c r="H47" i="3"/>
  <c r="F48" i="3"/>
  <c r="G49" i="3"/>
  <c r="G51" i="3" s="1"/>
  <c r="F47" i="3"/>
  <c r="E47" i="3"/>
  <c r="F49" i="3"/>
  <c r="F51" i="3" s="1"/>
  <c r="E48" i="3"/>
  <c r="F50" i="3"/>
  <c r="E50" i="3"/>
  <c r="H48" i="3"/>
  <c r="H49" i="3"/>
  <c r="H51" i="3" s="1"/>
  <c r="G47" i="3"/>
  <c r="G48" i="3"/>
  <c r="G50" i="3"/>
  <c r="H50" i="3"/>
  <c r="I49" i="3"/>
  <c r="I51" i="3" s="1"/>
  <c r="I50" i="3"/>
  <c r="I48" i="3"/>
  <c r="I47" i="3"/>
  <c r="J49" i="3"/>
  <c r="J51" i="3" s="1"/>
  <c r="J50" i="3"/>
  <c r="J48" i="3"/>
  <c r="J47" i="3"/>
  <c r="D49" i="3"/>
  <c r="D51" i="3" s="1"/>
  <c r="D50" i="3"/>
  <c r="D48" i="3"/>
  <c r="D47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Vertex42</author>
  </authors>
  <commentList>
    <comment ref="A21" authorId="0" shapeId="0" xr:uid="{00000000-0006-0000-0000-000001000000}">
      <text>
        <r>
          <rPr>
            <sz val="8"/>
            <color indexed="81"/>
            <rFont val="Tahoma"/>
            <family val="2"/>
          </rPr>
          <t>Work Breakdown Structure (WBS)</t>
        </r>
      </text>
    </comment>
    <comment ref="C21" authorId="0" shapeId="0" xr:uid="{00000000-0006-0000-0000-000002000000}">
      <text>
        <r>
          <rPr>
            <sz val="8"/>
            <color indexed="81"/>
            <rFont val="Tahoma"/>
            <family val="2"/>
          </rPr>
          <t>Total Budgeted Cost (TBC)</t>
        </r>
      </text>
    </comment>
  </commentList>
</comments>
</file>

<file path=xl/sharedStrings.xml><?xml version="1.0" encoding="utf-8"?>
<sst xmlns="http://schemas.openxmlformats.org/spreadsheetml/2006/main" count="138" uniqueCount="96">
  <si>
    <t>Earned Value Analysis Report</t>
  </si>
  <si>
    <t>Earned Value Management Template</t>
  </si>
  <si>
    <t>Prepared By:</t>
  </si>
  <si>
    <t>© 2012-2021 Vertex42 LLC</t>
  </si>
  <si>
    <t>Date:</t>
  </si>
  <si>
    <t>[42]</t>
  </si>
  <si>
    <t>For Period:</t>
  </si>
  <si>
    <t>Summary:</t>
  </si>
  <si>
    <t>Planned Value (PV) or Budgeted Cost of Work Scheduled (BCWS)</t>
  </si>
  <si>
    <t>WBS</t>
  </si>
  <si>
    <t>Task Name</t>
  </si>
  <si>
    <t>TBC</t>
  </si>
  <si>
    <t>← You can change the labels for the periods (e.g. Week 1/2/3, Jan/Feb/Mar, etc.)</t>
  </si>
  <si>
    <t>← Enter or edit values in the light-blue cells.</t>
  </si>
  <si>
    <t>Insert new rows above this one</t>
  </si>
  <si>
    <t>← To add more tasks, insert rows above this one. You can or delete this row after you are done adding tasks.</t>
  </si>
  <si>
    <t>Total Budgeted Cost</t>
  </si>
  <si>
    <t>Cumulative Planned Value (PV)</t>
  </si>
  <si>
    <t>Actual Cost and Earned Value</t>
  </si>
  <si>
    <t>Cumulative Actual Cost (AC)</t>
  </si>
  <si>
    <t>← Enter the Actual Costs as calculated from the AC worksheet.</t>
  </si>
  <si>
    <t>Cumulative Earned Value (EV)</t>
  </si>
  <si>
    <t>← Enter the Earned Value as calculated from the EV worksheet.</t>
  </si>
  <si>
    <t>Project Performance Metrics</t>
  </si>
  <si>
    <t>Cost Variance (CV = EV - AC)</t>
  </si>
  <si>
    <t>Schedule Variance (SV = EV - PV)</t>
  </si>
  <si>
    <t>Cost Performance Index (CPI = EV/AC)</t>
  </si>
  <si>
    <t>Schedule Performance Index (SPI = EV/PV)</t>
  </si>
  <si>
    <t>Estimated Cost at Completion (EAC)</t>
  </si>
  <si>
    <t>Earned Value Worksheet</t>
  </si>
  <si>
    <t>This worksheet is used to help calculate the Earned Value (EV) or Budgeted Cost of Work Performed (BCWP).</t>
  </si>
  <si>
    <t>Make sure that the WBS, Task Name, and TBC are identical to the table in the Report worksheet.</t>
  </si>
  <si>
    <t>Enter the % Complete for each task to calculate the cumulative earned value.</t>
  </si>
  <si>
    <t>Cumulative EV</t>
  </si>
  <si>
    <t>Actual Cost Worksheet</t>
  </si>
  <si>
    <t>Use this worksheet to help calculate the Actual Cost (AC) of Work Performed (ACWP) by entering the costs incurred each period.</t>
  </si>
  <si>
    <t>Transfer the Cumulative Actual Cost to the Report worksheet.</t>
  </si>
  <si>
    <t>Actual Cost (AC) of Work Performed</t>
  </si>
  <si>
    <t>Total Actual Cost</t>
  </si>
  <si>
    <t>Earned Value Management (EVM) Template</t>
  </si>
  <si>
    <t>By Vertex42.com</t>
  </si>
  <si>
    <t>https://www.vertex42.com/ExcelTemplates/earned-value-management.html</t>
  </si>
  <si>
    <t>© 2013-2021 Vertex42 LLC</t>
  </si>
  <si>
    <t>This spreadsheet, including all worksheets and associated content is a copyrighted work under the United States and other copyright laws.</t>
  </si>
  <si>
    <t>Do not submit copies or modifications of this template to any website or online template gallery.</t>
  </si>
  <si>
    <t>Please review the following license agreement to learn how you may or may not use this template. Thank you.</t>
  </si>
  <si>
    <t>License Agreement</t>
  </si>
  <si>
    <t>https://www.vertex42.com/licensing/EULA_privateuse.html</t>
  </si>
  <si>
    <t>Do not delete this worksheet</t>
  </si>
  <si>
    <t>Project Initiation</t>
  </si>
  <si>
    <t>Requirements Analysis</t>
  </si>
  <si>
    <t>Prototyping</t>
  </si>
  <si>
    <t xml:space="preserve">Frontend Development </t>
  </si>
  <si>
    <t>Design &amp; Planning</t>
  </si>
  <si>
    <t>Backend Development</t>
  </si>
  <si>
    <t xml:space="preserve">Integration &amp; Testing </t>
  </si>
  <si>
    <t xml:space="preserve">User Acceptance Testing </t>
  </si>
  <si>
    <t>Bug Fixing &amp; Refinem</t>
  </si>
  <si>
    <t>Documentation</t>
  </si>
  <si>
    <t xml:space="preserve">Training &amp; Knowledge Transfer </t>
  </si>
  <si>
    <t xml:space="preserve">Deployment </t>
  </si>
  <si>
    <t>Post-Deployment Support</t>
  </si>
  <si>
    <t xml:space="preserve">Monitoring and Optimization </t>
  </si>
  <si>
    <t xml:space="preserve">Project Closure </t>
  </si>
  <si>
    <t>Mo 1</t>
  </si>
  <si>
    <t>Mo 2</t>
  </si>
  <si>
    <t>Mo 3</t>
  </si>
  <si>
    <t>Mo 4</t>
  </si>
  <si>
    <t>Mo 5</t>
  </si>
  <si>
    <t>Mo 6</t>
  </si>
  <si>
    <t>Mo 7</t>
  </si>
  <si>
    <t>Mo 8</t>
  </si>
  <si>
    <t>Mo 9</t>
  </si>
  <si>
    <t>Mo 10</t>
  </si>
  <si>
    <t>Mo 11</t>
  </si>
  <si>
    <t>Mo 12</t>
  </si>
  <si>
    <t>Mo 13</t>
  </si>
  <si>
    <t>Mo 14</t>
  </si>
  <si>
    <t>Mo 15</t>
  </si>
  <si>
    <t>Mo 16</t>
  </si>
  <si>
    <t>Mo 17</t>
  </si>
  <si>
    <t>Mo 18</t>
  </si>
  <si>
    <t>Mo 19</t>
  </si>
  <si>
    <t>Mo 20</t>
  </si>
  <si>
    <t>Mo 21</t>
  </si>
  <si>
    <t>Mo 22</t>
  </si>
  <si>
    <t>Mo 23</t>
  </si>
  <si>
    <t>Mo 24</t>
  </si>
  <si>
    <t>Mo 25</t>
  </si>
  <si>
    <t>Mo 26</t>
  </si>
  <si>
    <t>Mo 27</t>
  </si>
  <si>
    <t>Mo 28</t>
  </si>
  <si>
    <t>Month 28</t>
  </si>
  <si>
    <t>Clayton DeSimone</t>
  </si>
  <si>
    <t>New Solutions Enterprise New Product Launch</t>
  </si>
  <si>
    <t>New Solutions Enterprise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</si>
</sst>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\-yy;@"/>
  </numFmts>
  <fonts count="39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b/>
      <sz val="10"/>
      <color indexed="9"/>
      <name val="Arial"/>
      <family val="2"/>
    </font>
    <font>
      <i/>
      <sz val="10"/>
      <name val="Arial"/>
      <family val="2"/>
    </font>
    <font>
      <i/>
      <sz val="8"/>
      <name val="Arial"/>
      <family val="2"/>
    </font>
    <font>
      <sz val="8"/>
      <color indexed="81"/>
      <name val="Tahoma"/>
      <family val="2"/>
    </font>
    <font>
      <sz val="6"/>
      <color indexed="9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36"/>
      <name val="Calibri"/>
      <family val="2"/>
    </font>
    <font>
      <b/>
      <sz val="11"/>
      <color indexed="5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18"/>
      <name val="Calibri"/>
      <family val="2"/>
    </font>
    <font>
      <b/>
      <sz val="13"/>
      <color indexed="18"/>
      <name val="Calibri"/>
      <family val="2"/>
    </font>
    <font>
      <b/>
      <sz val="11"/>
      <color indexed="18"/>
      <name val="Calibri"/>
      <family val="2"/>
    </font>
    <font>
      <sz val="11"/>
      <color indexed="53"/>
      <name val="Calibri"/>
      <family val="2"/>
    </font>
    <font>
      <sz val="11"/>
      <color indexed="50"/>
      <name val="Calibri"/>
      <family val="2"/>
    </font>
    <font>
      <sz val="11"/>
      <color indexed="59"/>
      <name val="Calibri"/>
      <family val="2"/>
    </font>
    <font>
      <b/>
      <sz val="11"/>
      <color indexed="63"/>
      <name val="Calibri"/>
      <family val="2"/>
    </font>
    <font>
      <b/>
      <sz val="18"/>
      <color indexed="18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Arial"/>
      <family val="2"/>
    </font>
    <font>
      <u/>
      <sz val="12"/>
      <color indexed="12"/>
      <name val="Arial"/>
      <family val="2"/>
    </font>
    <font>
      <sz val="11"/>
      <name val="Arial"/>
      <family val="2"/>
    </font>
    <font>
      <sz val="11"/>
      <name val="Calibri"/>
      <family val="2"/>
      <scheme val="minor"/>
    </font>
    <font>
      <b/>
      <sz val="18"/>
      <color theme="0"/>
      <name val="Arial"/>
      <family val="2"/>
    </font>
    <font>
      <sz val="18"/>
      <color theme="0"/>
      <name val="Arial"/>
      <family val="2"/>
    </font>
    <font>
      <sz val="12"/>
      <color theme="1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46"/>
      </patternFill>
    </fill>
    <fill>
      <patternFill patternType="solid">
        <fgColor indexed="41"/>
      </patternFill>
    </fill>
    <fill>
      <patternFill patternType="solid">
        <fgColor indexed="26"/>
      </patternFill>
    </fill>
    <fill>
      <patternFill patternType="solid">
        <fgColor indexed="51"/>
      </patternFill>
    </fill>
    <fill>
      <patternFill patternType="solid">
        <fgColor indexed="61"/>
      </patternFill>
    </fill>
    <fill>
      <patternFill patternType="solid">
        <fgColor indexed="52"/>
      </patternFill>
    </fill>
    <fill>
      <patternFill patternType="solid">
        <fgColor indexed="20"/>
      </patternFill>
    </fill>
    <fill>
      <patternFill patternType="solid">
        <fgColor indexed="40"/>
      </patternFill>
    </fill>
    <fill>
      <patternFill patternType="solid">
        <fgColor indexed="29"/>
      </patternFill>
    </fill>
    <fill>
      <patternFill patternType="solid">
        <fgColor indexed="14"/>
      </patternFill>
    </fill>
    <fill>
      <patternFill patternType="solid">
        <fgColor indexed="23"/>
      </patternFill>
    </fill>
    <fill>
      <patternFill patternType="solid">
        <fgColor indexed="15"/>
      </patternFill>
    </fill>
    <fill>
      <patternFill patternType="solid">
        <fgColor indexed="10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3464AB"/>
        <bgColor indexed="64"/>
      </patternFill>
    </fill>
  </fills>
  <borders count="1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0"/>
      </bottom>
      <diagonal/>
    </border>
    <border>
      <left/>
      <right/>
      <top/>
      <bottom style="thick">
        <color indexed="51"/>
      </bottom>
      <diagonal/>
    </border>
    <border>
      <left/>
      <right/>
      <top/>
      <bottom style="medium">
        <color indexed="52"/>
      </bottom>
      <diagonal/>
    </border>
    <border>
      <left/>
      <right/>
      <top/>
      <bottom style="double">
        <color indexed="50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0"/>
      </top>
      <bottom style="double">
        <color indexed="40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  <border>
      <left/>
      <right/>
      <top/>
      <bottom style="thin">
        <color indexed="55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3464AB"/>
      </bottom>
      <diagonal/>
    </border>
  </borders>
  <cellStyleXfs count="46">
    <xf numFmtId="0" fontId="0" fillId="0" borderId="0"/>
    <xf numFmtId="0" fontId="15" fillId="2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2" borderId="0" applyNumberFormat="0" applyBorder="0" applyAlignment="0" applyProtection="0"/>
    <xf numFmtId="0" fontId="15" fillId="4" borderId="0" applyNumberFormat="0" applyBorder="0" applyAlignment="0" applyProtection="0"/>
    <xf numFmtId="0" fontId="15" fillId="5" borderId="0" applyNumberFormat="0" applyBorder="0" applyAlignment="0" applyProtection="0"/>
    <xf numFmtId="0" fontId="15" fillId="6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6" borderId="0" applyNumberFormat="0" applyBorder="0" applyAlignment="0" applyProtection="0"/>
    <xf numFmtId="0" fontId="15" fillId="4" borderId="0" applyNumberFormat="0" applyBorder="0" applyAlignment="0" applyProtection="0"/>
    <xf numFmtId="0" fontId="15" fillId="5" borderId="0" applyNumberFormat="0" applyBorder="0" applyAlignment="0" applyProtection="0"/>
    <xf numFmtId="0" fontId="16" fillId="8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8" borderId="0" applyNumberFormat="0" applyBorder="0" applyAlignment="0" applyProtection="0"/>
    <xf numFmtId="0" fontId="16" fillId="10" borderId="0" applyNumberFormat="0" applyBorder="0" applyAlignment="0" applyProtection="0"/>
    <xf numFmtId="0" fontId="16" fillId="11" borderId="0" applyNumberFormat="0" applyBorder="0" applyAlignment="0" applyProtection="0"/>
    <xf numFmtId="0" fontId="16" fillId="10" borderId="0" applyNumberFormat="0" applyBorder="0" applyAlignment="0" applyProtection="0"/>
    <xf numFmtId="0" fontId="16" fillId="12" borderId="0" applyNumberFormat="0" applyBorder="0" applyAlignment="0" applyProtection="0"/>
    <xf numFmtId="0" fontId="16" fillId="9" borderId="0" applyNumberFormat="0" applyBorder="0" applyAlignment="0" applyProtection="0"/>
    <xf numFmtId="0" fontId="16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5" borderId="0" applyNumberFormat="0" applyBorder="0" applyAlignment="0" applyProtection="0"/>
    <xf numFmtId="0" fontId="17" fillId="16" borderId="0" applyNumberFormat="0" applyBorder="0" applyAlignment="0" applyProtection="0"/>
    <xf numFmtId="0" fontId="18" fillId="17" borderId="1" applyNumberFormat="0" applyAlignment="0" applyProtection="0"/>
    <xf numFmtId="0" fontId="19" fillId="18" borderId="2" applyNumberFormat="0" applyAlignment="0" applyProtection="0"/>
    <xf numFmtId="0" fontId="20" fillId="0" borderId="0" applyNumberFormat="0" applyFill="0" applyBorder="0" applyAlignment="0" applyProtection="0"/>
    <xf numFmtId="0" fontId="21" fillId="19" borderId="0" applyNumberFormat="0" applyBorder="0" applyAlignment="0" applyProtection="0"/>
    <xf numFmtId="0" fontId="22" fillId="0" borderId="3" applyNumberFormat="0" applyFill="0" applyAlignment="0" applyProtection="0"/>
    <xf numFmtId="0" fontId="23" fillId="0" borderId="4" applyNumberFormat="0" applyFill="0" applyAlignment="0" applyProtection="0"/>
    <xf numFmtId="0" fontId="24" fillId="0" borderId="5" applyNumberFormat="0" applyFill="0" applyAlignment="0" applyProtection="0"/>
    <xf numFmtId="0" fontId="24" fillId="0" borderId="0" applyNumberForma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25" fillId="11" borderId="1" applyNumberFormat="0" applyAlignment="0" applyProtection="0"/>
    <xf numFmtId="0" fontId="26" fillId="0" borderId="6" applyNumberFormat="0" applyFill="0" applyAlignment="0" applyProtection="0"/>
    <xf numFmtId="0" fontId="27" fillId="5" borderId="0" applyNumberFormat="0" applyBorder="0" applyAlignment="0" applyProtection="0"/>
    <xf numFmtId="0" fontId="4" fillId="5" borderId="7" applyNumberFormat="0" applyFont="0" applyAlignment="0" applyProtection="0"/>
    <xf numFmtId="0" fontId="28" fillId="17" borderId="8" applyNumberFormat="0" applyAlignment="0" applyProtection="0"/>
    <xf numFmtId="9" fontId="2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9" applyNumberFormat="0" applyFill="0" applyAlignment="0" applyProtection="0"/>
    <xf numFmtId="0" fontId="31" fillId="0" borderId="0" applyNumberFormat="0" applyFill="0" applyBorder="0" applyAlignment="0" applyProtection="0"/>
    <xf numFmtId="0" fontId="35" fillId="0" borderId="0"/>
    <xf numFmtId="0" fontId="1" fillId="0" borderId="0"/>
  </cellStyleXfs>
  <cellXfs count="55">
    <xf numFmtId="0" fontId="0" fillId="0" borderId="0" xfId="0"/>
    <xf numFmtId="0" fontId="5" fillId="0" borderId="0" xfId="34" applyAlignment="1" applyProtection="1"/>
    <xf numFmtId="0" fontId="7" fillId="0" borderId="0" xfId="0" applyFont="1"/>
    <xf numFmtId="0" fontId="6" fillId="0" borderId="0" xfId="0" applyFont="1"/>
    <xf numFmtId="0" fontId="0" fillId="20" borderId="0" xfId="0" applyFill="1"/>
    <xf numFmtId="0" fontId="12" fillId="0" borderId="0" xfId="0" applyFont="1" applyAlignment="1">
      <alignment horizontal="right"/>
    </xf>
    <xf numFmtId="0" fontId="0" fillId="0" borderId="0" xfId="0" applyAlignment="1">
      <alignment horizontal="left"/>
    </xf>
    <xf numFmtId="0" fontId="3" fillId="0" borderId="0" xfId="0" applyFont="1" applyAlignment="1">
      <alignment horizontal="right"/>
    </xf>
    <xf numFmtId="0" fontId="9" fillId="0" borderId="0" xfId="0" applyFont="1"/>
    <xf numFmtId="0" fontId="0" fillId="0" borderId="0" xfId="0" applyAlignment="1">
      <alignment horizontal="right"/>
    </xf>
    <xf numFmtId="0" fontId="10" fillId="20" borderId="0" xfId="0" applyFont="1" applyFill="1"/>
    <xf numFmtId="0" fontId="6" fillId="0" borderId="0" xfId="0" applyFont="1" applyAlignment="1">
      <alignment horizontal="left"/>
    </xf>
    <xf numFmtId="0" fontId="0" fillId="0" borderId="10" xfId="0" applyBorder="1"/>
    <xf numFmtId="0" fontId="14" fillId="0" borderId="0" xfId="0" applyFont="1"/>
    <xf numFmtId="0" fontId="13" fillId="0" borderId="0" xfId="0" applyFont="1" applyAlignment="1">
      <alignment horizontal="right"/>
    </xf>
    <xf numFmtId="0" fontId="3" fillId="0" borderId="11" xfId="0" applyFont="1" applyBorder="1"/>
    <xf numFmtId="0" fontId="0" fillId="0" borderId="11" xfId="0" applyBorder="1"/>
    <xf numFmtId="0" fontId="0" fillId="0" borderId="7" xfId="0" applyBorder="1"/>
    <xf numFmtId="0" fontId="0" fillId="0" borderId="7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2" xfId="0" applyBorder="1"/>
    <xf numFmtId="9" fontId="2" fillId="0" borderId="7" xfId="40" applyFill="1" applyBorder="1"/>
    <xf numFmtId="0" fontId="0" fillId="21" borderId="0" xfId="0" applyFill="1"/>
    <xf numFmtId="2" fontId="0" fillId="0" borderId="0" xfId="40" applyNumberFormat="1" applyFont="1" applyAlignment="1">
      <alignment horizontal="right"/>
    </xf>
    <xf numFmtId="1" fontId="0" fillId="0" borderId="0" xfId="0" applyNumberFormat="1" applyAlignment="1">
      <alignment horizontal="right"/>
    </xf>
    <xf numFmtId="0" fontId="8" fillId="23" borderId="13" xfId="0" applyFont="1" applyFill="1" applyBorder="1" applyAlignment="1">
      <alignment horizontal="left" vertical="center"/>
    </xf>
    <xf numFmtId="0" fontId="8" fillId="23" borderId="13" xfId="0" applyFont="1" applyFill="1" applyBorder="1" applyAlignment="1">
      <alignment vertical="center"/>
    </xf>
    <xf numFmtId="0" fontId="8" fillId="23" borderId="13" xfId="0" applyFont="1" applyFill="1" applyBorder="1" applyAlignment="1">
      <alignment horizontal="center" vertical="center" wrapText="1"/>
    </xf>
    <xf numFmtId="164" fontId="8" fillId="23" borderId="13" xfId="0" applyNumberFormat="1" applyFont="1" applyFill="1" applyBorder="1" applyAlignment="1">
      <alignment horizontal="center" vertical="center"/>
    </xf>
    <xf numFmtId="0" fontId="8" fillId="23" borderId="13" xfId="0" applyFont="1" applyFill="1" applyBorder="1" applyAlignment="1">
      <alignment horizontal="center" vertical="center"/>
    </xf>
    <xf numFmtId="0" fontId="36" fillId="24" borderId="15" xfId="44" applyFont="1" applyFill="1" applyBorder="1" applyAlignment="1">
      <alignment horizontal="left" vertical="center" indent="1"/>
    </xf>
    <xf numFmtId="0" fontId="36" fillId="24" borderId="15" xfId="44" applyFont="1" applyFill="1" applyBorder="1" applyAlignment="1">
      <alignment horizontal="left" vertical="center"/>
    </xf>
    <xf numFmtId="0" fontId="37" fillId="24" borderId="15" xfId="44" applyFont="1" applyFill="1" applyBorder="1" applyAlignment="1">
      <alignment vertical="center"/>
    </xf>
    <xf numFmtId="0" fontId="35" fillId="0" borderId="0" xfId="44"/>
    <xf numFmtId="0" fontId="2" fillId="22" borderId="0" xfId="44" applyFont="1" applyFill="1"/>
    <xf numFmtId="0" fontId="32" fillId="22" borderId="0" xfId="44" applyFont="1" applyFill="1" applyAlignment="1">
      <alignment horizontal="left" wrapText="1" indent="1"/>
    </xf>
    <xf numFmtId="0" fontId="34" fillId="22" borderId="0" xfId="44" applyFont="1" applyFill="1"/>
    <xf numFmtId="0" fontId="32" fillId="22" borderId="0" xfId="44" applyFont="1" applyFill="1"/>
    <xf numFmtId="0" fontId="5" fillId="22" borderId="0" xfId="34" applyFill="1" applyAlignment="1" applyProtection="1">
      <alignment horizontal="left" wrapText="1"/>
    </xf>
    <xf numFmtId="0" fontId="32" fillId="22" borderId="0" xfId="44" applyFont="1" applyFill="1" applyAlignment="1">
      <alignment horizontal="left" wrapText="1"/>
    </xf>
    <xf numFmtId="0" fontId="7" fillId="22" borderId="0" xfId="44" applyFont="1" applyFill="1" applyAlignment="1">
      <alignment horizontal="left" wrapText="1"/>
    </xf>
    <xf numFmtId="0" fontId="33" fillId="22" borderId="0" xfId="44" applyFont="1" applyFill="1" applyAlignment="1">
      <alignment horizontal="left" wrapText="1"/>
    </xf>
    <xf numFmtId="0" fontId="32" fillId="22" borderId="0" xfId="44" applyFont="1" applyFill="1" applyAlignment="1">
      <alignment horizontal="left"/>
    </xf>
    <xf numFmtId="0" fontId="38" fillId="22" borderId="0" xfId="44" applyFont="1" applyFill="1" applyAlignment="1">
      <alignment horizontal="left" wrapText="1"/>
    </xf>
    <xf numFmtId="0" fontId="2" fillId="0" borderId="0" xfId="44" applyFont="1"/>
    <xf numFmtId="0" fontId="1" fillId="0" borderId="0" xfId="45"/>
    <xf numFmtId="0" fontId="2" fillId="0" borderId="0" xfId="0" applyFont="1"/>
    <xf numFmtId="0" fontId="2" fillId="0" borderId="0" xfId="0" applyFont="1" applyAlignment="1">
      <alignment horizontal="right"/>
    </xf>
    <xf numFmtId="0" fontId="2" fillId="0" borderId="11" xfId="0" applyFont="1" applyBorder="1"/>
    <xf numFmtId="0" fontId="2" fillId="0" borderId="7" xfId="0" applyFont="1" applyBorder="1"/>
    <xf numFmtId="0" fontId="2" fillId="0" borderId="7" xfId="0" applyFont="1" applyBorder="1" applyAlignment="1">
      <alignment horizontal="left"/>
    </xf>
    <xf numFmtId="14" fontId="0" fillId="0" borderId="14" xfId="0" applyNumberFormat="1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10" xfId="0" applyBorder="1" applyAlignment="1">
      <alignment horizontal="center"/>
    </xf>
    <xf numFmtId="0" fontId="0" fillId="0" borderId="0" xfId="0" applyAlignment="1">
      <alignment horizontal="left" vertical="top" wrapText="1"/>
    </xf>
  </cellXfs>
  <cellStyles count="46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2" xfId="44" xr:uid="{AA5710F5-F196-47A1-BA11-328024497C89}"/>
    <cellStyle name="Normal 3" xfId="45" xr:uid="{3FCF4500-E179-4CFE-8FFF-6EE9C2F2BB53}"/>
    <cellStyle name="Note" xfId="38" builtinId="10" customBuiltin="1"/>
    <cellStyle name="Output" xfId="39" builtinId="21" customBuiltin="1"/>
    <cellStyle name="Percent" xfId="40" builtinId="5"/>
    <cellStyle name="Title" xfId="41" builtinId="15" customBuiltin="1"/>
    <cellStyle name="Total" xfId="42" builtinId="25" customBuiltin="1"/>
    <cellStyle name="Warning Text" xfId="43" builtinId="11" customBuiltin="1"/>
  </cellStyles>
  <dxfs count="4"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475430248588073"/>
          <c:y val="0.10236220472440945"/>
          <c:w val="0.8779614888602304"/>
          <c:h val="0.75984251968503935"/>
        </c:manualLayout>
      </c:layout>
      <c:lineChart>
        <c:grouping val="standard"/>
        <c:varyColors val="0"/>
        <c:ser>
          <c:idx val="0"/>
          <c:order val="0"/>
          <c:tx>
            <c:v>Planned Value (PV)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6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Report!$D$21:$AE$21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numCache>
            </c:numRef>
          </c:cat>
          <c:val>
            <c:numRef>
              <c:f>Report!$D$40:$AD$40</c:f>
              <c:numCache>
                <c:formatCode>General</c:formatCode>
                <c:ptCount val="27"/>
                <c:pt idx="0">
                  <c:v>8500</c:v>
                </c:pt>
                <c:pt idx="1">
                  <c:v>23800</c:v>
                </c:pt>
                <c:pt idx="2">
                  <c:v>34000</c:v>
                </c:pt>
                <c:pt idx="3">
                  <c:v>47600</c:v>
                </c:pt>
                <c:pt idx="4">
                  <c:v>95200</c:v>
                </c:pt>
                <c:pt idx="5">
                  <c:v>102000</c:v>
                </c:pt>
                <c:pt idx="6">
                  <c:v>136000</c:v>
                </c:pt>
                <c:pt idx="7">
                  <c:v>183500</c:v>
                </c:pt>
                <c:pt idx="8">
                  <c:v>275600</c:v>
                </c:pt>
                <c:pt idx="9">
                  <c:v>333700</c:v>
                </c:pt>
                <c:pt idx="10">
                  <c:v>391000</c:v>
                </c:pt>
                <c:pt idx="11">
                  <c:v>408000</c:v>
                </c:pt>
                <c:pt idx="12">
                  <c:v>442000</c:v>
                </c:pt>
                <c:pt idx="13">
                  <c:v>476000</c:v>
                </c:pt>
                <c:pt idx="14">
                  <c:v>522750</c:v>
                </c:pt>
                <c:pt idx="15">
                  <c:v>561000</c:v>
                </c:pt>
                <c:pt idx="16">
                  <c:v>595000</c:v>
                </c:pt>
                <c:pt idx="17">
                  <c:v>612000</c:v>
                </c:pt>
                <c:pt idx="18">
                  <c:v>637500</c:v>
                </c:pt>
                <c:pt idx="19">
                  <c:v>722500</c:v>
                </c:pt>
                <c:pt idx="20">
                  <c:v>755500</c:v>
                </c:pt>
                <c:pt idx="21">
                  <c:v>788000</c:v>
                </c:pt>
                <c:pt idx="22">
                  <c:v>812000</c:v>
                </c:pt>
                <c:pt idx="23">
                  <c:v>819000</c:v>
                </c:pt>
                <c:pt idx="24">
                  <c:v>826000</c:v>
                </c:pt>
                <c:pt idx="25">
                  <c:v>833000</c:v>
                </c:pt>
                <c:pt idx="26">
                  <c:v>850000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77-4BB5-85C2-863F16D3AB54}"/>
            </c:ext>
          </c:extLst>
        </c:ser>
        <c:ser>
          <c:idx val="1"/>
          <c:order val="1"/>
          <c:tx>
            <c:v>Earned Value (EV)</c:v>
          </c:tx>
          <c:spPr>
            <a:ln w="25400">
              <a:solidFill>
                <a:srgbClr val="0065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6500"/>
              </a:solidFill>
              <a:ln>
                <a:solidFill>
                  <a:srgbClr val="006500"/>
                </a:solidFill>
                <a:prstDash val="solid"/>
              </a:ln>
            </c:spPr>
          </c:marker>
          <c:cat>
            <c:numRef>
              <c:f>Report!$D$21:$AE$21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numCache>
            </c:numRef>
          </c:cat>
          <c:val>
            <c:numRef>
              <c:f>Report!$D$44:$AE$44</c:f>
              <c:numCache>
                <c:formatCode>General</c:formatCode>
                <c:ptCount val="28"/>
                <c:pt idx="0">
                  <c:v>6375</c:v>
                </c:pt>
                <c:pt idx="1">
                  <c:v>28900</c:v>
                </c:pt>
                <c:pt idx="2">
                  <c:v>31450</c:v>
                </c:pt>
                <c:pt idx="3">
                  <c:v>57800</c:v>
                </c:pt>
                <c:pt idx="4">
                  <c:v>81600</c:v>
                </c:pt>
                <c:pt idx="5">
                  <c:v>98600</c:v>
                </c:pt>
                <c:pt idx="6">
                  <c:v>132600</c:v>
                </c:pt>
                <c:pt idx="7">
                  <c:v>180200</c:v>
                </c:pt>
                <c:pt idx="8">
                  <c:v>207400</c:v>
                </c:pt>
                <c:pt idx="9">
                  <c:v>221850</c:v>
                </c:pt>
                <c:pt idx="10">
                  <c:v>285600</c:v>
                </c:pt>
                <c:pt idx="11">
                  <c:v>343400</c:v>
                </c:pt>
                <c:pt idx="12">
                  <c:v>397800</c:v>
                </c:pt>
                <c:pt idx="13">
                  <c:v>418200</c:v>
                </c:pt>
                <c:pt idx="14">
                  <c:v>510000</c:v>
                </c:pt>
                <c:pt idx="15">
                  <c:v>535500</c:v>
                </c:pt>
                <c:pt idx="16">
                  <c:v>583950</c:v>
                </c:pt>
                <c:pt idx="17">
                  <c:v>618800</c:v>
                </c:pt>
                <c:pt idx="18">
                  <c:v>627300</c:v>
                </c:pt>
                <c:pt idx="19">
                  <c:v>688500</c:v>
                </c:pt>
                <c:pt idx="20">
                  <c:v>759900</c:v>
                </c:pt>
                <c:pt idx="21">
                  <c:v>776050</c:v>
                </c:pt>
                <c:pt idx="22">
                  <c:v>809200</c:v>
                </c:pt>
                <c:pt idx="23">
                  <c:v>821100</c:v>
                </c:pt>
                <c:pt idx="24">
                  <c:v>824500</c:v>
                </c:pt>
                <c:pt idx="25">
                  <c:v>837250</c:v>
                </c:pt>
                <c:pt idx="26">
                  <c:v>864875</c:v>
                </c:pt>
                <c:pt idx="27">
                  <c:v>867000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77-4BB5-85C2-863F16D3AB54}"/>
            </c:ext>
          </c:extLst>
        </c:ser>
        <c:ser>
          <c:idx val="2"/>
          <c:order val="2"/>
          <c:tx>
            <c:v>Actual Cost (AC)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numRef>
              <c:f>Report!$D$21:$AE$21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numCache>
            </c:numRef>
          </c:cat>
          <c:val>
            <c:numRef>
              <c:f>Report!$D$43:$AE$43</c:f>
              <c:numCache>
                <c:formatCode>General</c:formatCode>
                <c:ptCount val="28"/>
                <c:pt idx="0">
                  <c:v>7000</c:v>
                </c:pt>
                <c:pt idx="1">
                  <c:v>23000</c:v>
                </c:pt>
                <c:pt idx="2">
                  <c:v>33000</c:v>
                </c:pt>
                <c:pt idx="3">
                  <c:v>48500</c:v>
                </c:pt>
                <c:pt idx="4">
                  <c:v>96700</c:v>
                </c:pt>
                <c:pt idx="5">
                  <c:v>101700</c:v>
                </c:pt>
                <c:pt idx="6">
                  <c:v>126700</c:v>
                </c:pt>
                <c:pt idx="7">
                  <c:v>191700</c:v>
                </c:pt>
                <c:pt idx="8">
                  <c:v>296700</c:v>
                </c:pt>
                <c:pt idx="9">
                  <c:v>360700</c:v>
                </c:pt>
                <c:pt idx="10">
                  <c:v>413700</c:v>
                </c:pt>
                <c:pt idx="11">
                  <c:v>432200</c:v>
                </c:pt>
                <c:pt idx="12">
                  <c:v>470200</c:v>
                </c:pt>
                <c:pt idx="13">
                  <c:v>502200</c:v>
                </c:pt>
                <c:pt idx="14">
                  <c:v>553700</c:v>
                </c:pt>
                <c:pt idx="15">
                  <c:v>591950</c:v>
                </c:pt>
                <c:pt idx="16">
                  <c:v>611950</c:v>
                </c:pt>
                <c:pt idx="17">
                  <c:v>623450</c:v>
                </c:pt>
                <c:pt idx="18">
                  <c:v>643450</c:v>
                </c:pt>
                <c:pt idx="19">
                  <c:v>715950</c:v>
                </c:pt>
                <c:pt idx="20">
                  <c:v>743950</c:v>
                </c:pt>
                <c:pt idx="21">
                  <c:v>771650</c:v>
                </c:pt>
                <c:pt idx="22">
                  <c:v>786650</c:v>
                </c:pt>
                <c:pt idx="23">
                  <c:v>795250</c:v>
                </c:pt>
                <c:pt idx="24">
                  <c:v>800250</c:v>
                </c:pt>
                <c:pt idx="25">
                  <c:v>805250</c:v>
                </c:pt>
                <c:pt idx="26">
                  <c:v>817750</c:v>
                </c:pt>
                <c:pt idx="27">
                  <c:v>817750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77-4BB5-85C2-863F16D3AB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275328"/>
        <c:axId val="190614912"/>
      </c:lineChart>
      <c:dateAx>
        <c:axId val="188275328"/>
        <c:scaling>
          <c:orientation val="minMax"/>
          <c:max val="26"/>
          <c:min val="1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Period</a:t>
                </a:r>
              </a:p>
            </c:rich>
          </c:tx>
          <c:layout>
            <c:manualLayout>
              <c:xMode val="edge"/>
              <c:yMode val="edge"/>
              <c:x val="0.47541068172722017"/>
              <c:y val="0.7677165354330708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0614912"/>
        <c:crosses val="autoZero"/>
        <c:auto val="1"/>
        <c:lblOffset val="100"/>
        <c:baseTimeUnit val="months"/>
        <c:majorUnit val="1"/>
        <c:majorTimeUnit val="years"/>
        <c:minorUnit val="1"/>
        <c:minorTimeUnit val="months"/>
      </c:dateAx>
      <c:valAx>
        <c:axId val="190614912"/>
        <c:scaling>
          <c:orientation val="minMax"/>
          <c:max val="900000"/>
        </c:scaling>
        <c:delete val="0"/>
        <c:axPos val="l"/>
        <c:numFmt formatCode="\$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827532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14389825232356473"/>
          <c:y val="9.055118110236221E-2"/>
          <c:w val="0.30418997643082668"/>
          <c:h val="0.2755905511811023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hyperlink" Target="https://www.vertex42.com/" TargetMode="Externa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www.vertex42.com/" TargetMode="Externa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www.vertex42.com/" TargetMode="Externa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hyperlink" Target="https://www.vertex42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12698</xdr:colOff>
      <xdr:row>3</xdr:row>
      <xdr:rowOff>19051</xdr:rowOff>
    </xdr:from>
    <xdr:to>
      <xdr:col>19</xdr:col>
      <xdr:colOff>523874</xdr:colOff>
      <xdr:row>17</xdr:row>
      <xdr:rowOff>152401</xdr:rowOff>
    </xdr:to>
    <xdr:graphicFrame macro="">
      <xdr:nvGraphicFramePr>
        <xdr:cNvPr id="1063" name="Chart 39">
          <a:extLst>
            <a:ext uri="{FF2B5EF4-FFF2-40B4-BE49-F238E27FC236}">
              <a16:creationId xmlns:a16="http://schemas.microsoft.com/office/drawing/2014/main" id="{00000000-0008-0000-0000-000027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16</xdr:col>
      <xdr:colOff>62865</xdr:colOff>
      <xdr:row>0</xdr:row>
      <xdr:rowOff>95250</xdr:rowOff>
    </xdr:from>
    <xdr:to>
      <xdr:col>18</xdr:col>
      <xdr:colOff>247006</xdr:colOff>
      <xdr:row>1</xdr:row>
      <xdr:rowOff>140996</xdr:rowOff>
    </xdr:to>
    <xdr:pic>
      <xdr:nvPicPr>
        <xdr:cNvPr id="4" name="Picture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418445" y="95250"/>
          <a:ext cx="1359526" cy="30482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9525</xdr:colOff>
      <xdr:row>0</xdr:row>
      <xdr:rowOff>95250</xdr:rowOff>
    </xdr:from>
    <xdr:to>
      <xdr:col>18</xdr:col>
      <xdr:colOff>161281</xdr:colOff>
      <xdr:row>1</xdr:row>
      <xdr:rowOff>140996</xdr:rowOff>
    </xdr:to>
    <xdr:pic>
      <xdr:nvPicPr>
        <xdr:cNvPr id="3" name="Pictur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151745" y="95250"/>
          <a:ext cx="1359526" cy="30482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24765</xdr:colOff>
      <xdr:row>0</xdr:row>
      <xdr:rowOff>95250</xdr:rowOff>
    </xdr:from>
    <xdr:to>
      <xdr:col>18</xdr:col>
      <xdr:colOff>201921</xdr:colOff>
      <xdr:row>1</xdr:row>
      <xdr:rowOff>140996</xdr:rowOff>
    </xdr:to>
    <xdr:pic>
      <xdr:nvPicPr>
        <xdr:cNvPr id="3" name="Pictur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166985" y="95250"/>
          <a:ext cx="1359526" cy="30482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55620</xdr:colOff>
      <xdr:row>0</xdr:row>
      <xdr:rowOff>0</xdr:rowOff>
    </xdr:from>
    <xdr:ext cx="1430280" cy="400106"/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B5DAABF-3113-4C4C-B50F-7D1FFF1A1C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18145" y="0"/>
          <a:ext cx="1430280" cy="400106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V42 - TRUE BLUE(purple) CLASSIC">
      <a:dk1>
        <a:sysClr val="windowText" lastClr="000000"/>
      </a:dk1>
      <a:lt1>
        <a:sysClr val="window" lastClr="FFFFFF"/>
      </a:lt1>
      <a:dk2>
        <a:srgbClr val="3A5D9C"/>
      </a:dk2>
      <a:lt2>
        <a:srgbClr val="EEECE2"/>
      </a:lt2>
      <a:accent1>
        <a:srgbClr val="3B4E87"/>
      </a:accent1>
      <a:accent2>
        <a:srgbClr val="C04E4E"/>
      </a:accent2>
      <a:accent3>
        <a:srgbClr val="26AA26"/>
      </a:accent3>
      <a:accent4>
        <a:srgbClr val="7860B4"/>
      </a:accent4>
      <a:accent5>
        <a:srgbClr val="E68422"/>
      </a:accent5>
      <a:accent6>
        <a:srgbClr val="846648"/>
      </a:accent6>
      <a:hlink>
        <a:srgbClr val="4C92AE"/>
      </a:hlink>
      <a:folHlink>
        <a:srgbClr val="969696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vertex42.com/ExcelTemplates/earned-value-management.html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vertex42.com/ExcelTemplates/earned-value-management.html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vertex42.com/ExcelTemplates/earned-value-management.html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s://www.vertex42.com/ExcelTemplates/earned-value-management.html" TargetMode="External"/><Relationship Id="rId1" Type="http://schemas.openxmlformats.org/officeDocument/2006/relationships/hyperlink" Target="https://www.vertex42.com/licensing/EULA_privateuse.html" TargetMode="External"/><Relationship Id="rId5" Type="http://schemas.openxmlformats.org/officeDocument/2006/relationships/image" Target="../media/image2.png"/><Relationship Id="rId4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AF51"/>
  <sheetViews>
    <sheetView showGridLines="0" topLeftCell="A15" workbookViewId="0">
      <selection activeCell="Y55" sqref="Y55"/>
    </sheetView>
  </sheetViews>
  <sheetFormatPr defaultRowHeight="12.5" x14ac:dyDescent="0.25"/>
  <cols>
    <col min="1" max="1" width="6.54296875" customWidth="1"/>
    <col min="2" max="2" width="23.7265625" customWidth="1"/>
    <col min="3" max="3" width="7.81640625" customWidth="1"/>
    <col min="4" max="15" width="8.7265625" customWidth="1"/>
    <col min="17" max="17" width="8.26953125" customWidth="1"/>
    <col min="20" max="20" width="8.7265625" customWidth="1"/>
  </cols>
  <sheetData>
    <row r="1" spans="1:17" ht="20" x14ac:dyDescent="0.4">
      <c r="A1" s="13" t="s">
        <v>94</v>
      </c>
      <c r="O1" s="14" t="s">
        <v>95</v>
      </c>
    </row>
    <row r="2" spans="1:17" ht="15.5" x14ac:dyDescent="0.35">
      <c r="A2" s="2" t="s">
        <v>0</v>
      </c>
    </row>
    <row r="3" spans="1:17" x14ac:dyDescent="0.25">
      <c r="Q3" s="1" t="s">
        <v>1</v>
      </c>
    </row>
    <row r="4" spans="1:17" x14ac:dyDescent="0.25">
      <c r="B4" s="9" t="s">
        <v>2</v>
      </c>
      <c r="C4" s="12" t="s">
        <v>93</v>
      </c>
      <c r="D4" s="12"/>
      <c r="E4" s="12"/>
      <c r="Q4" s="11" t="s">
        <v>3</v>
      </c>
    </row>
    <row r="5" spans="1:17" x14ac:dyDescent="0.25">
      <c r="B5" s="9" t="s">
        <v>4</v>
      </c>
      <c r="C5" s="51">
        <v>46119</v>
      </c>
      <c r="D5" s="52"/>
    </row>
    <row r="6" spans="1:17" x14ac:dyDescent="0.25">
      <c r="C6" s="5" t="s">
        <v>5</v>
      </c>
    </row>
    <row r="7" spans="1:17" x14ac:dyDescent="0.25">
      <c r="B7" s="9" t="s">
        <v>6</v>
      </c>
      <c r="C7" s="53" t="s">
        <v>92</v>
      </c>
      <c r="D7" s="53"/>
    </row>
    <row r="8" spans="1:17" x14ac:dyDescent="0.25">
      <c r="C8" s="5"/>
    </row>
    <row r="9" spans="1:17" x14ac:dyDescent="0.25">
      <c r="A9" s="46" t="s">
        <v>7</v>
      </c>
      <c r="B9" s="9"/>
      <c r="C9" s="5"/>
    </row>
    <row r="10" spans="1:17" x14ac:dyDescent="0.25">
      <c r="B10" s="54"/>
      <c r="C10" s="54"/>
      <c r="D10" s="54"/>
      <c r="E10" s="54"/>
    </row>
    <row r="11" spans="1:17" x14ac:dyDescent="0.25">
      <c r="B11" s="54"/>
      <c r="C11" s="54"/>
      <c r="D11" s="54"/>
      <c r="E11" s="54"/>
    </row>
    <row r="12" spans="1:17" x14ac:dyDescent="0.25">
      <c r="B12" s="54"/>
      <c r="C12" s="54"/>
      <c r="D12" s="54"/>
      <c r="E12" s="54"/>
    </row>
    <row r="13" spans="1:17" x14ac:dyDescent="0.25">
      <c r="B13" s="54"/>
      <c r="C13" s="54"/>
      <c r="D13" s="54"/>
      <c r="E13" s="54"/>
    </row>
    <row r="14" spans="1:17" x14ac:dyDescent="0.25">
      <c r="B14" s="54"/>
      <c r="C14" s="54"/>
      <c r="D14" s="54"/>
      <c r="E14" s="54"/>
    </row>
    <row r="15" spans="1:17" x14ac:dyDescent="0.25">
      <c r="B15" s="54"/>
      <c r="C15" s="54"/>
      <c r="D15" s="54"/>
      <c r="E15" s="54"/>
    </row>
    <row r="16" spans="1:17" x14ac:dyDescent="0.25">
      <c r="B16" s="54"/>
      <c r="C16" s="54"/>
      <c r="D16" s="54"/>
      <c r="E16" s="54"/>
    </row>
    <row r="17" spans="1:32" x14ac:dyDescent="0.25">
      <c r="B17" s="54"/>
      <c r="C17" s="54"/>
      <c r="D17" s="54"/>
      <c r="E17" s="54"/>
    </row>
    <row r="18" spans="1:32" x14ac:dyDescent="0.25">
      <c r="B18" s="54"/>
      <c r="C18" s="54"/>
      <c r="D18" s="54"/>
      <c r="E18" s="54"/>
    </row>
    <row r="19" spans="1:32" x14ac:dyDescent="0.25">
      <c r="C19" s="5"/>
    </row>
    <row r="20" spans="1:32" ht="15.5" x14ac:dyDescent="0.35">
      <c r="A20" s="2" t="s">
        <v>8</v>
      </c>
      <c r="D20" s="8"/>
    </row>
    <row r="21" spans="1:32" ht="13" x14ac:dyDescent="0.25">
      <c r="A21" s="25" t="s">
        <v>9</v>
      </c>
      <c r="B21" s="26" t="s">
        <v>10</v>
      </c>
      <c r="C21" s="27" t="s">
        <v>11</v>
      </c>
      <c r="D21" s="29">
        <v>1</v>
      </c>
      <c r="E21" s="29">
        <v>2</v>
      </c>
      <c r="F21" s="29">
        <v>3</v>
      </c>
      <c r="G21" s="29">
        <v>4</v>
      </c>
      <c r="H21" s="29">
        <v>5</v>
      </c>
      <c r="I21" s="29">
        <v>6</v>
      </c>
      <c r="J21" s="29">
        <v>7</v>
      </c>
      <c r="K21" s="29">
        <v>8</v>
      </c>
      <c r="L21" s="29">
        <v>9</v>
      </c>
      <c r="M21" s="29">
        <v>10</v>
      </c>
      <c r="N21" s="29">
        <v>11</v>
      </c>
      <c r="O21" s="29">
        <v>12</v>
      </c>
      <c r="P21" s="29">
        <v>13</v>
      </c>
      <c r="Q21" s="29">
        <v>14</v>
      </c>
      <c r="R21" s="29">
        <v>15</v>
      </c>
      <c r="S21" s="29">
        <v>16</v>
      </c>
      <c r="T21" s="29">
        <v>17</v>
      </c>
      <c r="U21" s="29">
        <v>18</v>
      </c>
      <c r="V21" s="29">
        <v>19</v>
      </c>
      <c r="W21" s="29">
        <v>20</v>
      </c>
      <c r="X21" s="29">
        <v>21</v>
      </c>
      <c r="Y21" s="29">
        <v>22</v>
      </c>
      <c r="Z21" s="29">
        <v>23</v>
      </c>
      <c r="AA21" s="29">
        <v>24</v>
      </c>
      <c r="AB21" s="29">
        <v>25</v>
      </c>
      <c r="AC21" s="29">
        <v>26</v>
      </c>
      <c r="AD21" s="29">
        <v>27</v>
      </c>
      <c r="AE21" s="29">
        <v>28</v>
      </c>
      <c r="AF21" s="3" t="s">
        <v>12</v>
      </c>
    </row>
    <row r="22" spans="1:32" x14ac:dyDescent="0.25">
      <c r="A22" s="19">
        <v>1.1000000000000001</v>
      </c>
      <c r="B22" s="20" t="s">
        <v>49</v>
      </c>
      <c r="C22" s="4">
        <v>8500</v>
      </c>
      <c r="D22" s="20">
        <v>8500</v>
      </c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3" t="s">
        <v>13</v>
      </c>
    </row>
    <row r="23" spans="1:32" x14ac:dyDescent="0.25">
      <c r="A23" s="18">
        <v>1.2</v>
      </c>
      <c r="B23" s="49" t="s">
        <v>50</v>
      </c>
      <c r="C23" s="4">
        <v>25500</v>
      </c>
      <c r="D23" s="17"/>
      <c r="E23" s="17">
        <v>15300</v>
      </c>
      <c r="F23" s="17">
        <v>10200</v>
      </c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</row>
    <row r="24" spans="1:32" x14ac:dyDescent="0.25">
      <c r="A24" s="18">
        <v>1.3</v>
      </c>
      <c r="B24" s="49" t="s">
        <v>53</v>
      </c>
      <c r="C24" s="4">
        <v>68000</v>
      </c>
      <c r="D24" s="17"/>
      <c r="E24" s="17"/>
      <c r="F24" s="17"/>
      <c r="G24" s="17">
        <v>13600</v>
      </c>
      <c r="H24" s="17">
        <v>47600</v>
      </c>
      <c r="I24" s="17">
        <v>6800</v>
      </c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</row>
    <row r="25" spans="1:32" x14ac:dyDescent="0.25">
      <c r="A25" s="18">
        <v>1.4</v>
      </c>
      <c r="B25" s="49" t="s">
        <v>51</v>
      </c>
      <c r="C25" s="4">
        <v>34000</v>
      </c>
      <c r="D25" s="17"/>
      <c r="E25" s="17"/>
      <c r="F25" s="17"/>
      <c r="G25" s="17"/>
      <c r="H25" s="17"/>
      <c r="I25" s="17"/>
      <c r="J25" s="17">
        <v>34000</v>
      </c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</row>
    <row r="26" spans="1:32" x14ac:dyDescent="0.25">
      <c r="A26" s="18">
        <v>1.5</v>
      </c>
      <c r="B26" s="49" t="s">
        <v>52</v>
      </c>
      <c r="C26" s="4">
        <v>119000</v>
      </c>
      <c r="D26" s="17"/>
      <c r="E26" s="17"/>
      <c r="F26" s="17"/>
      <c r="G26" s="17"/>
      <c r="H26" s="17"/>
      <c r="I26" s="17"/>
      <c r="J26" s="17"/>
      <c r="K26" s="17">
        <v>20300</v>
      </c>
      <c r="L26" s="17">
        <v>30900</v>
      </c>
      <c r="M26" s="17">
        <v>30900</v>
      </c>
      <c r="N26" s="17">
        <v>36900</v>
      </c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</row>
    <row r="27" spans="1:32" x14ac:dyDescent="0.25">
      <c r="A27" s="18">
        <v>1.6</v>
      </c>
      <c r="B27" s="49" t="s">
        <v>54</v>
      </c>
      <c r="C27" s="4">
        <v>136000</v>
      </c>
      <c r="D27" s="17"/>
      <c r="E27" s="17"/>
      <c r="F27" s="17"/>
      <c r="G27" s="17"/>
      <c r="H27" s="17"/>
      <c r="I27" s="17"/>
      <c r="J27" s="17"/>
      <c r="K27" s="17">
        <v>27200</v>
      </c>
      <c r="L27" s="17">
        <v>61200</v>
      </c>
      <c r="M27">
        <v>27200</v>
      </c>
      <c r="N27" s="17">
        <v>20400</v>
      </c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</row>
    <row r="28" spans="1:32" x14ac:dyDescent="0.25">
      <c r="A28" s="18">
        <v>1.7</v>
      </c>
      <c r="B28" s="49" t="s">
        <v>55</v>
      </c>
      <c r="C28" s="4">
        <v>85000</v>
      </c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>
        <v>17000</v>
      </c>
      <c r="P28" s="17">
        <v>34000</v>
      </c>
      <c r="Q28" s="17">
        <v>34000</v>
      </c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</row>
    <row r="29" spans="1:32" x14ac:dyDescent="0.25">
      <c r="A29" s="18">
        <v>1.8</v>
      </c>
      <c r="B29" s="49" t="s">
        <v>56</v>
      </c>
      <c r="C29" s="4">
        <v>34000</v>
      </c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>
        <v>34000</v>
      </c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</row>
    <row r="30" spans="1:32" x14ac:dyDescent="0.25">
      <c r="A30" s="18">
        <v>1.9</v>
      </c>
      <c r="B30" s="49" t="s">
        <v>57</v>
      </c>
      <c r="C30" s="4">
        <v>51000</v>
      </c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>
        <v>12750</v>
      </c>
      <c r="S30" s="17">
        <v>38250</v>
      </c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</row>
    <row r="31" spans="1:32" x14ac:dyDescent="0.25">
      <c r="A31" s="50">
        <v>1.101</v>
      </c>
      <c r="B31" s="49" t="s">
        <v>58</v>
      </c>
      <c r="C31" s="4">
        <v>34000</v>
      </c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>
        <v>34000</v>
      </c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</row>
    <row r="32" spans="1:32" x14ac:dyDescent="0.25">
      <c r="A32" s="18">
        <v>1.1100000000000001</v>
      </c>
      <c r="B32" s="49" t="s">
        <v>59</v>
      </c>
      <c r="C32" s="4">
        <v>42500</v>
      </c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>
        <v>17000</v>
      </c>
      <c r="V32" s="17">
        <v>25500</v>
      </c>
      <c r="W32" s="17"/>
      <c r="X32" s="17"/>
      <c r="Y32" s="17"/>
      <c r="Z32" s="17"/>
      <c r="AA32" s="17"/>
      <c r="AB32" s="17"/>
      <c r="AC32" s="17"/>
      <c r="AD32" s="17"/>
      <c r="AE32" s="17"/>
    </row>
    <row r="33" spans="1:32" x14ac:dyDescent="0.25">
      <c r="A33" s="18">
        <v>1.1200000000000001</v>
      </c>
      <c r="B33" s="49" t="s">
        <v>60</v>
      </c>
      <c r="C33" s="4">
        <v>85000</v>
      </c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>
        <v>85000</v>
      </c>
      <c r="X33" s="17"/>
      <c r="Y33" s="17"/>
      <c r="Z33" s="17"/>
      <c r="AA33" s="17"/>
      <c r="AB33" s="17"/>
      <c r="AC33" s="17"/>
      <c r="AD33" s="17"/>
      <c r="AE33" s="17"/>
    </row>
    <row r="34" spans="1:32" x14ac:dyDescent="0.25">
      <c r="A34" s="18">
        <v>1.1299999999999999</v>
      </c>
      <c r="B34" s="49" t="s">
        <v>61</v>
      </c>
      <c r="C34" s="4">
        <v>68000</v>
      </c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X34" s="17">
        <v>25500</v>
      </c>
      <c r="Y34" s="17">
        <v>25500</v>
      </c>
      <c r="Z34" s="17">
        <v>17000</v>
      </c>
      <c r="AA34" s="17"/>
      <c r="AB34" s="17"/>
      <c r="AC34" s="17"/>
      <c r="AD34" s="17"/>
      <c r="AE34" s="17"/>
    </row>
    <row r="35" spans="1:32" ht="11.5" customHeight="1" x14ac:dyDescent="0.25">
      <c r="A35" s="18">
        <v>1.1399999999999999</v>
      </c>
      <c r="B35" s="49" t="s">
        <v>62</v>
      </c>
      <c r="C35" s="4">
        <v>42500</v>
      </c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>
        <v>7500</v>
      </c>
      <c r="Y35" s="17">
        <v>7000</v>
      </c>
      <c r="Z35" s="17">
        <v>7000</v>
      </c>
      <c r="AA35" s="17">
        <v>7000</v>
      </c>
      <c r="AB35" s="17">
        <v>7000</v>
      </c>
      <c r="AC35" s="17">
        <v>7000</v>
      </c>
      <c r="AD35" s="17"/>
      <c r="AE35" s="17"/>
    </row>
    <row r="36" spans="1:32" x14ac:dyDescent="0.25">
      <c r="A36" s="18">
        <v>1.1499999999999999</v>
      </c>
      <c r="B36" s="49" t="s">
        <v>63</v>
      </c>
      <c r="C36" s="4">
        <v>17000</v>
      </c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>
        <v>17000</v>
      </c>
      <c r="AE36" s="17">
        <v>0</v>
      </c>
    </row>
    <row r="37" spans="1:32" x14ac:dyDescent="0.25">
      <c r="A37" s="18"/>
      <c r="B37" s="49"/>
      <c r="C37" s="4">
        <f>SUM(D37:O37)</f>
        <v>0</v>
      </c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</row>
    <row r="38" spans="1:32" x14ac:dyDescent="0.25">
      <c r="A38" s="10" t="s">
        <v>14</v>
      </c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3" t="s">
        <v>15</v>
      </c>
    </row>
    <row r="39" spans="1:32" ht="12" customHeight="1" x14ac:dyDescent="0.3">
      <c r="B39" s="7" t="s">
        <v>16</v>
      </c>
      <c r="C39" s="15">
        <f>SUM(C22:C37)</f>
        <v>850000</v>
      </c>
      <c r="D39" s="16">
        <f t="shared" ref="D39:O39" si="0">SUM(D22:D38)</f>
        <v>8500</v>
      </c>
      <c r="E39" s="16">
        <f t="shared" si="0"/>
        <v>15300</v>
      </c>
      <c r="F39" s="16">
        <f t="shared" si="0"/>
        <v>10200</v>
      </c>
      <c r="G39" s="16">
        <f t="shared" si="0"/>
        <v>13600</v>
      </c>
      <c r="H39" s="16">
        <f t="shared" si="0"/>
        <v>47600</v>
      </c>
      <c r="I39" s="16">
        <f t="shared" si="0"/>
        <v>6800</v>
      </c>
      <c r="J39" s="16">
        <f t="shared" si="0"/>
        <v>34000</v>
      </c>
      <c r="K39" s="16">
        <f t="shared" si="0"/>
        <v>47500</v>
      </c>
      <c r="L39" s="16">
        <f t="shared" si="0"/>
        <v>92100</v>
      </c>
      <c r="M39" s="16">
        <f t="shared" si="0"/>
        <v>58100</v>
      </c>
      <c r="N39" s="16">
        <f t="shared" si="0"/>
        <v>57300</v>
      </c>
      <c r="O39" s="16">
        <f t="shared" si="0"/>
        <v>17000</v>
      </c>
      <c r="P39" s="16">
        <f t="shared" ref="P39" si="1">SUM(P22:P38)</f>
        <v>34000</v>
      </c>
      <c r="Q39" s="16">
        <f t="shared" ref="Q39" si="2">SUM(Q22:Q38)</f>
        <v>34000</v>
      </c>
      <c r="R39" s="16">
        <f t="shared" ref="R39" si="3">SUM(R22:R38)</f>
        <v>46750</v>
      </c>
      <c r="S39" s="16">
        <f t="shared" ref="S39" si="4">SUM(S22:S38)</f>
        <v>38250</v>
      </c>
      <c r="T39" s="16">
        <f t="shared" ref="T39" si="5">SUM(T22:T38)</f>
        <v>34000</v>
      </c>
      <c r="U39" s="16">
        <f t="shared" ref="U39" si="6">SUM(U22:U38)</f>
        <v>17000</v>
      </c>
      <c r="V39" s="16">
        <f t="shared" ref="V39" si="7">SUM(V22:V38)</f>
        <v>25500</v>
      </c>
      <c r="W39" s="16">
        <f t="shared" ref="W39" si="8">SUM(W22:W38)</f>
        <v>85000</v>
      </c>
      <c r="X39" s="16">
        <f t="shared" ref="X39" si="9">SUM(X22:X38)</f>
        <v>33000</v>
      </c>
      <c r="Y39" s="16">
        <f t="shared" ref="Y39" si="10">SUM(Y22:Y38)</f>
        <v>32500</v>
      </c>
      <c r="Z39" s="16">
        <f t="shared" ref="Z39" si="11">SUM(Z22:Z38)</f>
        <v>24000</v>
      </c>
      <c r="AA39" s="16">
        <f t="shared" ref="AA39" si="12">SUM(AA22:AA38)</f>
        <v>7000</v>
      </c>
      <c r="AB39" s="16">
        <f t="shared" ref="AB39" si="13">SUM(AB22:AB38)</f>
        <v>7000</v>
      </c>
      <c r="AC39" s="16">
        <f t="shared" ref="AC39" si="14">SUM(AC22:AC38)</f>
        <v>7000</v>
      </c>
      <c r="AD39" s="16">
        <f t="shared" ref="AD39:AE39" si="15">SUM(AD22:AD38)</f>
        <v>17000</v>
      </c>
      <c r="AE39" s="16">
        <f t="shared" si="15"/>
        <v>0</v>
      </c>
    </row>
    <row r="40" spans="1:32" ht="13" x14ac:dyDescent="0.3">
      <c r="B40" s="7"/>
      <c r="C40" s="47" t="s">
        <v>17</v>
      </c>
      <c r="D40">
        <f>IF(ISBLANK(D21),NA(),SUM($D39:D39))</f>
        <v>8500</v>
      </c>
      <c r="E40">
        <f>IF(ISBLANK(E21),NA(),SUM($D39:E39))</f>
        <v>23800</v>
      </c>
      <c r="F40">
        <f>IF(ISBLANK(F21),NA(),SUM($D39:F39))</f>
        <v>34000</v>
      </c>
      <c r="G40">
        <f>IF(ISBLANK(G21),NA(),SUM($D39:G39))</f>
        <v>47600</v>
      </c>
      <c r="H40">
        <f>IF(ISBLANK(H21),NA(),SUM($D39:H39))</f>
        <v>95200</v>
      </c>
      <c r="I40">
        <f>IF(ISBLANK(I21),NA(),SUM($D39:I39))</f>
        <v>102000</v>
      </c>
      <c r="J40">
        <f>IF(ISBLANK(J21),NA(),SUM($D39:J39))</f>
        <v>136000</v>
      </c>
      <c r="K40">
        <f>IF(ISBLANK(K21),NA(),SUM($D39:K39))</f>
        <v>183500</v>
      </c>
      <c r="L40">
        <f>IF(ISBLANK(L21),NA(),SUM($D39:L39))</f>
        <v>275600</v>
      </c>
      <c r="M40">
        <f>IF(ISBLANK(M21),NA(),SUM($D39:M39))</f>
        <v>333700</v>
      </c>
      <c r="N40">
        <f>IF(ISBLANK(N21),NA(),SUM($D39:N39))</f>
        <v>391000</v>
      </c>
      <c r="O40">
        <f>IF(ISBLANK(O21),NA(),SUM($D39:O39))</f>
        <v>408000</v>
      </c>
      <c r="P40">
        <f>IF(ISBLANK(P21),NA(),SUM($D39:P39))</f>
        <v>442000</v>
      </c>
      <c r="Q40">
        <f>IF(ISBLANK(Q21),NA(),SUM($D39:Q39))</f>
        <v>476000</v>
      </c>
      <c r="R40">
        <f>IF(ISBLANK(R21),NA(),SUM($D39:R39))</f>
        <v>522750</v>
      </c>
      <c r="S40">
        <f>IF(ISBLANK(S21),NA(),SUM($D39:S39))</f>
        <v>561000</v>
      </c>
      <c r="T40">
        <f>IF(ISBLANK(T21),NA(),SUM($D39:T39))</f>
        <v>595000</v>
      </c>
      <c r="U40">
        <f>IF(ISBLANK(U21),NA(),SUM($D39:U39))</f>
        <v>612000</v>
      </c>
      <c r="V40">
        <f>IF(ISBLANK(V21),NA(),SUM($D39:V39))</f>
        <v>637500</v>
      </c>
      <c r="W40">
        <f>IF(ISBLANK(W21),NA(),SUM($D39:W39))</f>
        <v>722500</v>
      </c>
      <c r="X40">
        <f>IF(ISBLANK(X21),NA(),SUM($D39:X39))</f>
        <v>755500</v>
      </c>
      <c r="Y40">
        <f>IF(ISBLANK(Y21),NA(),SUM($D39:Y39))</f>
        <v>788000</v>
      </c>
      <c r="Z40">
        <f>IF(ISBLANK(Z21),NA(),SUM($D39:Z39))</f>
        <v>812000</v>
      </c>
      <c r="AA40">
        <f>IF(ISBLANK(AA21),NA(),SUM($D39:AA39))</f>
        <v>819000</v>
      </c>
      <c r="AB40">
        <f>IF(ISBLANK(AB21),NA(),SUM($D39:AB39))</f>
        <v>826000</v>
      </c>
      <c r="AC40">
        <f>IF(ISBLANK(AC21),NA(),SUM($D39:AC39))</f>
        <v>833000</v>
      </c>
      <c r="AD40">
        <f>IF(ISBLANK(AD21),NA(),SUM($D39:AD39))</f>
        <v>850000</v>
      </c>
      <c r="AE40">
        <f>IF(ISBLANK(AE21),NA(),SUM($D39:AE39))</f>
        <v>850000</v>
      </c>
    </row>
    <row r="42" spans="1:32" ht="15.5" x14ac:dyDescent="0.35">
      <c r="A42" s="2" t="s">
        <v>18</v>
      </c>
    </row>
    <row r="43" spans="1:32" x14ac:dyDescent="0.25">
      <c r="C43" s="47" t="s">
        <v>19</v>
      </c>
      <c r="D43" s="17">
        <f>AC!D28</f>
        <v>7000</v>
      </c>
      <c r="E43" s="17">
        <f>AC!E28</f>
        <v>23000</v>
      </c>
      <c r="F43" s="17">
        <f>AC!F28</f>
        <v>33000</v>
      </c>
      <c r="G43" s="17">
        <f>AC!G28</f>
        <v>48500</v>
      </c>
      <c r="H43" s="17">
        <f>AC!H28</f>
        <v>96700</v>
      </c>
      <c r="I43" s="17">
        <f>AC!I28</f>
        <v>101700</v>
      </c>
      <c r="J43" s="17">
        <f>AC!J28</f>
        <v>126700</v>
      </c>
      <c r="K43" s="17">
        <f>AC!K28</f>
        <v>191700</v>
      </c>
      <c r="L43" s="17">
        <f>AC!L28</f>
        <v>296700</v>
      </c>
      <c r="M43" s="17">
        <f>AC!M28</f>
        <v>360700</v>
      </c>
      <c r="N43" s="17">
        <f>AC!N28</f>
        <v>413700</v>
      </c>
      <c r="O43" s="17">
        <f>AC!O28</f>
        <v>432200</v>
      </c>
      <c r="P43" s="17">
        <f>AC!P28</f>
        <v>470200</v>
      </c>
      <c r="Q43" s="17">
        <f>AC!Q28</f>
        <v>502200</v>
      </c>
      <c r="R43" s="17">
        <f>AC!R28</f>
        <v>553700</v>
      </c>
      <c r="S43" s="17">
        <f>AC!S28</f>
        <v>591950</v>
      </c>
      <c r="T43" s="17">
        <f>AC!T28</f>
        <v>611950</v>
      </c>
      <c r="U43" s="17">
        <f>AC!U28</f>
        <v>623450</v>
      </c>
      <c r="V43" s="17">
        <f>AC!V28</f>
        <v>643450</v>
      </c>
      <c r="W43" s="17">
        <f>AC!W28</f>
        <v>715950</v>
      </c>
      <c r="X43" s="17">
        <f>AC!X28</f>
        <v>743950</v>
      </c>
      <c r="Y43" s="17">
        <f>AC!Y28</f>
        <v>771650</v>
      </c>
      <c r="Z43" s="17">
        <f>AC!Z28</f>
        <v>786650</v>
      </c>
      <c r="AA43" s="17">
        <f>AC!AA28</f>
        <v>795250</v>
      </c>
      <c r="AB43" s="17">
        <f>AC!AB28</f>
        <v>800250</v>
      </c>
      <c r="AC43" s="17">
        <f>AC!AC28</f>
        <v>805250</v>
      </c>
      <c r="AD43" s="17">
        <f>AC!AD28</f>
        <v>817750</v>
      </c>
      <c r="AE43" s="17">
        <f>AC!AE28</f>
        <v>817750</v>
      </c>
      <c r="AF43" s="3" t="s">
        <v>20</v>
      </c>
    </row>
    <row r="44" spans="1:32" x14ac:dyDescent="0.25">
      <c r="C44" s="47" t="s">
        <v>21</v>
      </c>
      <c r="D44" s="17">
        <f>EV!D26</f>
        <v>6375</v>
      </c>
      <c r="E44" s="17">
        <f>EV!E26</f>
        <v>28900</v>
      </c>
      <c r="F44" s="17">
        <f>EV!F26</f>
        <v>31450</v>
      </c>
      <c r="G44" s="17">
        <f>EV!G26</f>
        <v>57800</v>
      </c>
      <c r="H44" s="17">
        <f>EV!H26</f>
        <v>81600</v>
      </c>
      <c r="I44" s="17">
        <f>EV!I26</f>
        <v>98600</v>
      </c>
      <c r="J44" s="17">
        <f>EV!J26</f>
        <v>132600</v>
      </c>
      <c r="K44" s="17">
        <f>EV!K26</f>
        <v>180200</v>
      </c>
      <c r="L44" s="17">
        <f>EV!L26</f>
        <v>207400</v>
      </c>
      <c r="M44" s="17">
        <f>EV!M26</f>
        <v>221850</v>
      </c>
      <c r="N44" s="17">
        <f>EV!N26</f>
        <v>285600</v>
      </c>
      <c r="O44" s="17">
        <f>EV!O26</f>
        <v>343400</v>
      </c>
      <c r="P44" s="17">
        <f>EV!P26</f>
        <v>397800</v>
      </c>
      <c r="Q44" s="17">
        <f>EV!Q26</f>
        <v>418200</v>
      </c>
      <c r="R44" s="17">
        <f>EV!R26</f>
        <v>510000</v>
      </c>
      <c r="S44" s="17">
        <f>EV!S26</f>
        <v>535500</v>
      </c>
      <c r="T44" s="17">
        <f>EV!T26</f>
        <v>583950</v>
      </c>
      <c r="U44" s="17">
        <f>EV!U26</f>
        <v>618800</v>
      </c>
      <c r="V44" s="17">
        <f>EV!V26</f>
        <v>627300</v>
      </c>
      <c r="W44" s="17">
        <f>EV!W26</f>
        <v>688500</v>
      </c>
      <c r="X44" s="17">
        <f>EV!X26</f>
        <v>759900</v>
      </c>
      <c r="Y44" s="17">
        <f>EV!Y26</f>
        <v>776050</v>
      </c>
      <c r="Z44" s="17">
        <f>EV!Z26</f>
        <v>809200</v>
      </c>
      <c r="AA44" s="17">
        <f>EV!AA26</f>
        <v>821100</v>
      </c>
      <c r="AB44" s="17">
        <f>EV!AB26</f>
        <v>824500</v>
      </c>
      <c r="AC44" s="17">
        <f>EV!AC26</f>
        <v>837250</v>
      </c>
      <c r="AD44" s="17">
        <f>EV!AD26</f>
        <v>864875</v>
      </c>
      <c r="AE44" s="17">
        <f>EV!AE26</f>
        <v>867000</v>
      </c>
      <c r="AF44" s="3" t="s">
        <v>22</v>
      </c>
    </row>
    <row r="46" spans="1:32" ht="15.5" x14ac:dyDescent="0.35">
      <c r="A46" s="2" t="s">
        <v>23</v>
      </c>
    </row>
    <row r="47" spans="1:32" x14ac:dyDescent="0.25">
      <c r="C47" s="47" t="s">
        <v>24</v>
      </c>
      <c r="D47" s="9">
        <f>IF(AND(ISBLANK(D43),ISBLANK(D44))," - ",D44-D43)</f>
        <v>-625</v>
      </c>
      <c r="E47" s="9">
        <f t="shared" ref="E47:AE47" si="16">IF(AND(ISBLANK(E43),ISBLANK(E44))," - ",E44-E43)</f>
        <v>5900</v>
      </c>
      <c r="F47" s="9">
        <f t="shared" si="16"/>
        <v>-1550</v>
      </c>
      <c r="G47" s="9">
        <f t="shared" si="16"/>
        <v>9300</v>
      </c>
      <c r="H47" s="9">
        <f t="shared" si="16"/>
        <v>-15100</v>
      </c>
      <c r="I47" s="9">
        <f t="shared" si="16"/>
        <v>-3100</v>
      </c>
      <c r="J47" s="9">
        <f t="shared" si="16"/>
        <v>5900</v>
      </c>
      <c r="K47" s="9">
        <f t="shared" si="16"/>
        <v>-11500</v>
      </c>
      <c r="L47" s="9">
        <f t="shared" si="16"/>
        <v>-89300</v>
      </c>
      <c r="M47" s="9">
        <f t="shared" si="16"/>
        <v>-138850</v>
      </c>
      <c r="N47" s="9">
        <f t="shared" si="16"/>
        <v>-128100</v>
      </c>
      <c r="O47" s="9">
        <f t="shared" si="16"/>
        <v>-88800</v>
      </c>
      <c r="P47" s="9">
        <f t="shared" si="16"/>
        <v>-72400</v>
      </c>
      <c r="Q47" s="9">
        <f t="shared" si="16"/>
        <v>-84000</v>
      </c>
      <c r="R47" s="9">
        <f t="shared" si="16"/>
        <v>-43700</v>
      </c>
      <c r="S47" s="9">
        <f t="shared" si="16"/>
        <v>-56450</v>
      </c>
      <c r="T47" s="9">
        <f t="shared" si="16"/>
        <v>-28000</v>
      </c>
      <c r="U47" s="9">
        <f t="shared" si="16"/>
        <v>-4650</v>
      </c>
      <c r="V47" s="9">
        <f t="shared" si="16"/>
        <v>-16150</v>
      </c>
      <c r="W47" s="9">
        <f t="shared" si="16"/>
        <v>-27450</v>
      </c>
      <c r="X47" s="9">
        <f t="shared" si="16"/>
        <v>15950</v>
      </c>
      <c r="Y47" s="9">
        <f t="shared" si="16"/>
        <v>4400</v>
      </c>
      <c r="Z47" s="9">
        <f t="shared" si="16"/>
        <v>22550</v>
      </c>
      <c r="AA47" s="9">
        <f t="shared" si="16"/>
        <v>25850</v>
      </c>
      <c r="AB47" s="9">
        <f t="shared" si="16"/>
        <v>24250</v>
      </c>
      <c r="AC47" s="9">
        <f t="shared" si="16"/>
        <v>32000</v>
      </c>
      <c r="AD47" s="9">
        <f t="shared" si="16"/>
        <v>47125</v>
      </c>
      <c r="AE47" s="9">
        <f t="shared" si="16"/>
        <v>49250</v>
      </c>
    </row>
    <row r="48" spans="1:32" x14ac:dyDescent="0.25">
      <c r="C48" s="47" t="s">
        <v>25</v>
      </c>
      <c r="D48" s="9">
        <f>IF(AND(ISBLANK(D43),ISBLANK(D44))," - ",D44-D40)</f>
        <v>-2125</v>
      </c>
      <c r="E48" s="9">
        <f t="shared" ref="E48:P48" si="17">IF(AND(ISBLANK(E43),ISBLANK(E44))," - ",E44-E40)</f>
        <v>5100</v>
      </c>
      <c r="F48" s="9">
        <f t="shared" si="17"/>
        <v>-2550</v>
      </c>
      <c r="G48" s="9">
        <f t="shared" si="17"/>
        <v>10200</v>
      </c>
      <c r="H48" s="9">
        <f t="shared" si="17"/>
        <v>-13600</v>
      </c>
      <c r="I48" s="9">
        <f t="shared" si="17"/>
        <v>-3400</v>
      </c>
      <c r="J48" s="9">
        <f t="shared" si="17"/>
        <v>-3400</v>
      </c>
      <c r="K48" s="9">
        <f t="shared" si="17"/>
        <v>-3300</v>
      </c>
      <c r="L48" s="9">
        <f t="shared" si="17"/>
        <v>-68200</v>
      </c>
      <c r="M48" s="9">
        <f t="shared" si="17"/>
        <v>-111850</v>
      </c>
      <c r="N48" s="9">
        <f t="shared" si="17"/>
        <v>-105400</v>
      </c>
      <c r="O48" s="9">
        <f t="shared" si="17"/>
        <v>-64600</v>
      </c>
      <c r="P48" s="9">
        <f t="shared" si="17"/>
        <v>-44200</v>
      </c>
      <c r="Q48" s="9">
        <f t="shared" ref="Q48:AE48" si="18">IF(AND(ISBLANK(Q43),ISBLANK(Q44))," - ",Q44-Q40)</f>
        <v>-57800</v>
      </c>
      <c r="R48" s="9">
        <f t="shared" si="18"/>
        <v>-12750</v>
      </c>
      <c r="S48" s="9">
        <f t="shared" si="18"/>
        <v>-25500</v>
      </c>
      <c r="T48" s="9">
        <f t="shared" si="18"/>
        <v>-11050</v>
      </c>
      <c r="U48" s="9">
        <f t="shared" si="18"/>
        <v>6800</v>
      </c>
      <c r="V48" s="9">
        <f t="shared" si="18"/>
        <v>-10200</v>
      </c>
      <c r="W48" s="9">
        <f t="shared" si="18"/>
        <v>-34000</v>
      </c>
      <c r="X48" s="9">
        <f t="shared" si="18"/>
        <v>4400</v>
      </c>
      <c r="Y48" s="9">
        <f t="shared" si="18"/>
        <v>-11950</v>
      </c>
      <c r="Z48" s="9">
        <f t="shared" si="18"/>
        <v>-2800</v>
      </c>
      <c r="AA48" s="9">
        <f t="shared" si="18"/>
        <v>2100</v>
      </c>
      <c r="AB48" s="9">
        <f t="shared" si="18"/>
        <v>-1500</v>
      </c>
      <c r="AC48" s="9">
        <f t="shared" si="18"/>
        <v>4250</v>
      </c>
      <c r="AD48" s="9">
        <f t="shared" si="18"/>
        <v>14875</v>
      </c>
      <c r="AE48" s="9">
        <f t="shared" si="18"/>
        <v>17000</v>
      </c>
    </row>
    <row r="49" spans="3:31" x14ac:dyDescent="0.25">
      <c r="C49" s="47" t="s">
        <v>26</v>
      </c>
      <c r="D49" s="23">
        <f>IF(AND(ISBLANK(D43),ISBLANK(D44))," - ",D44/D43)</f>
        <v>0.9107142857142857</v>
      </c>
      <c r="E49" s="23">
        <f t="shared" ref="E49:P49" si="19">IF(AND(ISBLANK(E43),ISBLANK(E44))," - ",E44/E43)</f>
        <v>1.2565217391304349</v>
      </c>
      <c r="F49" s="23">
        <f t="shared" si="19"/>
        <v>0.95303030303030301</v>
      </c>
      <c r="G49" s="23">
        <f t="shared" si="19"/>
        <v>1.1917525773195876</v>
      </c>
      <c r="H49" s="23">
        <f t="shared" si="19"/>
        <v>0.84384694932781801</v>
      </c>
      <c r="I49" s="23">
        <f t="shared" si="19"/>
        <v>0.96951819075712886</v>
      </c>
      <c r="J49" s="23">
        <f t="shared" si="19"/>
        <v>1.0465666929755328</v>
      </c>
      <c r="K49" s="23">
        <f t="shared" si="19"/>
        <v>0.94001043296817943</v>
      </c>
      <c r="L49" s="23">
        <f t="shared" si="19"/>
        <v>0.69902258173238963</v>
      </c>
      <c r="M49" s="23">
        <f t="shared" si="19"/>
        <v>0.61505406154699194</v>
      </c>
      <c r="N49" s="23">
        <f t="shared" si="19"/>
        <v>0.69035532994923854</v>
      </c>
      <c r="O49" s="23">
        <f t="shared" si="19"/>
        <v>0.79453956501619616</v>
      </c>
      <c r="P49" s="23">
        <f t="shared" si="19"/>
        <v>0.84602296894938323</v>
      </c>
      <c r="Q49" s="23">
        <f t="shared" ref="Q49:AE49" si="20">IF(AND(ISBLANK(Q43),ISBLANK(Q44))," - ",Q44/Q43)</f>
        <v>0.83273596176821985</v>
      </c>
      <c r="R49" s="23">
        <f t="shared" si="20"/>
        <v>0.92107639515983386</v>
      </c>
      <c r="S49" s="23">
        <f t="shared" si="20"/>
        <v>0.90463721598107949</v>
      </c>
      <c r="T49" s="23">
        <f t="shared" si="20"/>
        <v>0.95424462782907105</v>
      </c>
      <c r="U49" s="23">
        <f t="shared" si="20"/>
        <v>0.99254150292725962</v>
      </c>
      <c r="V49" s="23">
        <f t="shared" si="20"/>
        <v>0.97490092470277412</v>
      </c>
      <c r="W49" s="23">
        <f t="shared" si="20"/>
        <v>0.96165933375235702</v>
      </c>
      <c r="X49" s="23">
        <f t="shared" si="20"/>
        <v>1.0214396128772094</v>
      </c>
      <c r="Y49" s="23">
        <f t="shared" si="20"/>
        <v>1.0057020669992873</v>
      </c>
      <c r="Z49" s="23">
        <f t="shared" si="20"/>
        <v>1.0286658615648636</v>
      </c>
      <c r="AA49" s="23">
        <f t="shared" si="20"/>
        <v>1.0325055014146496</v>
      </c>
      <c r="AB49" s="23">
        <f t="shared" si="20"/>
        <v>1.0303030303030303</v>
      </c>
      <c r="AC49" s="23">
        <f t="shared" si="20"/>
        <v>1.0397392114250232</v>
      </c>
      <c r="AD49" s="23">
        <f t="shared" si="20"/>
        <v>1.0576276368083155</v>
      </c>
      <c r="AE49" s="23">
        <f t="shared" si="20"/>
        <v>1.0602262305105472</v>
      </c>
    </row>
    <row r="50" spans="3:31" x14ac:dyDescent="0.25">
      <c r="C50" s="47" t="s">
        <v>27</v>
      </c>
      <c r="D50" s="23">
        <f>IF(AND(ISBLANK(D43),ISBLANK(D44))," - ",D44/D40)</f>
        <v>0.75</v>
      </c>
      <c r="E50" s="23">
        <f t="shared" ref="E50:P50" si="21">IF(AND(ISBLANK(E43),ISBLANK(E44))," - ",E44/E40)</f>
        <v>1.2142857142857142</v>
      </c>
      <c r="F50" s="23">
        <f t="shared" si="21"/>
        <v>0.92500000000000004</v>
      </c>
      <c r="G50" s="23">
        <f t="shared" si="21"/>
        <v>1.2142857142857142</v>
      </c>
      <c r="H50" s="23">
        <f t="shared" si="21"/>
        <v>0.8571428571428571</v>
      </c>
      <c r="I50" s="23">
        <f t="shared" si="21"/>
        <v>0.96666666666666667</v>
      </c>
      <c r="J50" s="23">
        <f t="shared" si="21"/>
        <v>0.97499999999999998</v>
      </c>
      <c r="K50" s="23">
        <f t="shared" si="21"/>
        <v>0.98201634877384192</v>
      </c>
      <c r="L50" s="23">
        <f t="shared" si="21"/>
        <v>0.7525399129172714</v>
      </c>
      <c r="M50" s="23">
        <f t="shared" si="21"/>
        <v>0.66481869943062633</v>
      </c>
      <c r="N50" s="23">
        <f t="shared" si="21"/>
        <v>0.73043478260869565</v>
      </c>
      <c r="O50" s="23">
        <f t="shared" si="21"/>
        <v>0.84166666666666667</v>
      </c>
      <c r="P50" s="23">
        <f t="shared" si="21"/>
        <v>0.9</v>
      </c>
      <c r="Q50" s="23">
        <f t="shared" ref="Q50:AE50" si="22">IF(AND(ISBLANK(Q43),ISBLANK(Q44))," - ",Q44/Q40)</f>
        <v>0.87857142857142856</v>
      </c>
      <c r="R50" s="23">
        <f t="shared" si="22"/>
        <v>0.97560975609756095</v>
      </c>
      <c r="S50" s="23">
        <f t="shared" si="22"/>
        <v>0.95454545454545459</v>
      </c>
      <c r="T50" s="23">
        <f t="shared" si="22"/>
        <v>0.98142857142857143</v>
      </c>
      <c r="U50" s="23">
        <f t="shared" si="22"/>
        <v>1.0111111111111111</v>
      </c>
      <c r="V50" s="23">
        <f t="shared" si="22"/>
        <v>0.98399999999999999</v>
      </c>
      <c r="W50" s="23">
        <f t="shared" si="22"/>
        <v>0.95294117647058818</v>
      </c>
      <c r="X50" s="23">
        <f t="shared" si="22"/>
        <v>1.0058239576439445</v>
      </c>
      <c r="Y50" s="23">
        <f t="shared" si="22"/>
        <v>0.98483502538071066</v>
      </c>
      <c r="Z50" s="23">
        <f t="shared" si="22"/>
        <v>0.99655172413793103</v>
      </c>
      <c r="AA50" s="23">
        <f t="shared" si="22"/>
        <v>1.0025641025641026</v>
      </c>
      <c r="AB50" s="23">
        <f t="shared" si="22"/>
        <v>0.99818401937046008</v>
      </c>
      <c r="AC50" s="23">
        <f t="shared" si="22"/>
        <v>1.0051020408163265</v>
      </c>
      <c r="AD50" s="23">
        <f t="shared" si="22"/>
        <v>1.0175000000000001</v>
      </c>
      <c r="AE50" s="23">
        <f t="shared" si="22"/>
        <v>1.02</v>
      </c>
    </row>
    <row r="51" spans="3:31" x14ac:dyDescent="0.25">
      <c r="C51" s="47" t="s">
        <v>28</v>
      </c>
      <c r="D51" s="24">
        <f>IF(AND(ISBLANK(D43),ISBLANK(D44))," - ",$C$39/D49)</f>
        <v>933333.33333333337</v>
      </c>
      <c r="E51" s="24">
        <f t="shared" ref="E51:P51" si="23">IF(AND(ISBLANK(E43),ISBLANK(E44))," - ",$C$39/E49)</f>
        <v>676470.5882352941</v>
      </c>
      <c r="F51" s="24">
        <f t="shared" si="23"/>
        <v>891891.89189189195</v>
      </c>
      <c r="G51" s="24">
        <f t="shared" si="23"/>
        <v>713235.29411764711</v>
      </c>
      <c r="H51" s="24">
        <f t="shared" si="23"/>
        <v>1007291.6666666666</v>
      </c>
      <c r="I51" s="24">
        <f t="shared" si="23"/>
        <v>876724.13793103443</v>
      </c>
      <c r="J51" s="24">
        <f t="shared" si="23"/>
        <v>812179.48717948713</v>
      </c>
      <c r="K51" s="24">
        <f t="shared" si="23"/>
        <v>904245.28301886795</v>
      </c>
      <c r="L51" s="24">
        <f t="shared" si="23"/>
        <v>1215983.6065573771</v>
      </c>
      <c r="M51" s="24">
        <f t="shared" si="23"/>
        <v>1381992.337164751</v>
      </c>
      <c r="N51" s="24">
        <f t="shared" si="23"/>
        <v>1231250</v>
      </c>
      <c r="O51" s="24">
        <f t="shared" si="23"/>
        <v>1069801.9801980199</v>
      </c>
      <c r="P51" s="24">
        <f t="shared" si="23"/>
        <v>1004700.8547008547</v>
      </c>
      <c r="Q51" s="24">
        <f t="shared" ref="Q51:AE51" si="24">IF(AND(ISBLANK(Q43),ISBLANK(Q44))," - ",$C$39/Q49)</f>
        <v>1020731.7073170731</v>
      </c>
      <c r="R51" s="24">
        <f t="shared" si="24"/>
        <v>922833.33333333337</v>
      </c>
      <c r="S51" s="24">
        <f t="shared" si="24"/>
        <v>939603.17460317456</v>
      </c>
      <c r="T51" s="24">
        <f t="shared" si="24"/>
        <v>890756.91411935946</v>
      </c>
      <c r="U51" s="24">
        <f t="shared" si="24"/>
        <v>856387.36263736268</v>
      </c>
      <c r="V51" s="24">
        <f t="shared" si="24"/>
        <v>871883.4688346883</v>
      </c>
      <c r="W51" s="24">
        <f t="shared" si="24"/>
        <v>883888.88888888888</v>
      </c>
      <c r="X51" s="24">
        <f t="shared" si="24"/>
        <v>832158.83668903809</v>
      </c>
      <c r="Y51" s="24">
        <f t="shared" si="24"/>
        <v>845180.72289156623</v>
      </c>
      <c r="Z51" s="24">
        <f t="shared" si="24"/>
        <v>826313.02521008404</v>
      </c>
      <c r="AA51" s="24">
        <f t="shared" si="24"/>
        <v>823240.16563146992</v>
      </c>
      <c r="AB51" s="24">
        <f t="shared" si="24"/>
        <v>825000</v>
      </c>
      <c r="AC51" s="24">
        <f t="shared" si="24"/>
        <v>817512.69035533001</v>
      </c>
      <c r="AD51" s="24">
        <f t="shared" si="24"/>
        <v>803685.50368550373</v>
      </c>
      <c r="AE51" s="24">
        <f t="shared" si="24"/>
        <v>801715.68627450988</v>
      </c>
    </row>
  </sheetData>
  <mergeCells count="3">
    <mergeCell ref="C5:D5"/>
    <mergeCell ref="C7:D7"/>
    <mergeCell ref="B10:E18"/>
  </mergeCells>
  <phoneticPr fontId="6" type="noConversion"/>
  <conditionalFormatting sqref="D47:AE48">
    <cfRule type="cellIs" dxfId="3" priority="3" stopIfTrue="1" operator="greaterThanOrEqual">
      <formula>0</formula>
    </cfRule>
    <cfRule type="cellIs" dxfId="2" priority="4" stopIfTrue="1" operator="lessThan">
      <formula>0</formula>
    </cfRule>
  </conditionalFormatting>
  <conditionalFormatting sqref="D49:AE50">
    <cfRule type="cellIs" dxfId="1" priority="1" stopIfTrue="1" operator="lessThan">
      <formula>1</formula>
    </cfRule>
    <cfRule type="cellIs" dxfId="0" priority="2" stopIfTrue="1" operator="greaterThanOrEqual">
      <formula>1</formula>
    </cfRule>
  </conditionalFormatting>
  <hyperlinks>
    <hyperlink ref="Q3" r:id="rId1" display="https://www.vertex42.com/ExcelTemplates/earned-value-management.html" xr:uid="{00000000-0004-0000-0000-000000000000}"/>
  </hyperlinks>
  <pageMargins left="0.5" right="0.5" top="0.25" bottom="0.5" header="0.5" footer="0.25"/>
  <pageSetup scale="91" orientation="landscape" r:id="rId2"/>
  <headerFooter scaleWithDoc="0">
    <oddFooter>&amp;L&amp;8&amp;K01+049https://www.vertex42.com/ExcelTemplates/earned-value-management.html&amp;R&amp;8&amp;K01+049EVM Template © 2012 Vertex42 LLC</oddFooter>
  </headerFooter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E32"/>
  <sheetViews>
    <sheetView showGridLines="0" tabSelected="1" topLeftCell="B2" workbookViewId="0">
      <selection activeCell="A19" sqref="A19:XFD19"/>
    </sheetView>
  </sheetViews>
  <sheetFormatPr defaultRowHeight="12.5" x14ac:dyDescent="0.25"/>
  <cols>
    <col min="1" max="1" width="6.54296875" customWidth="1"/>
    <col min="2" max="2" width="22" customWidth="1"/>
    <col min="3" max="15" width="8.7265625" customWidth="1"/>
    <col min="17" max="17" width="8.90625" customWidth="1"/>
  </cols>
  <sheetData>
    <row r="1" spans="1:31" ht="20" x14ac:dyDescent="0.4">
      <c r="A1" s="13" t="s">
        <v>29</v>
      </c>
    </row>
    <row r="2" spans="1:31" ht="15.5" x14ac:dyDescent="0.35">
      <c r="A2" s="2"/>
    </row>
    <row r="3" spans="1:31" ht="13" x14ac:dyDescent="0.3">
      <c r="A3" s="8" t="s">
        <v>30</v>
      </c>
      <c r="Q3" s="1" t="s">
        <v>1</v>
      </c>
    </row>
    <row r="4" spans="1:31" ht="13" x14ac:dyDescent="0.3">
      <c r="A4" s="8" t="s">
        <v>31</v>
      </c>
      <c r="Q4" s="11" t="s">
        <v>3</v>
      </c>
    </row>
    <row r="5" spans="1:31" ht="13" x14ac:dyDescent="0.3">
      <c r="A5" s="8" t="s">
        <v>32</v>
      </c>
      <c r="D5" s="8"/>
    </row>
    <row r="7" spans="1:31" ht="17.5" x14ac:dyDescent="0.35">
      <c r="A7" s="2" t="s">
        <v>21</v>
      </c>
      <c r="D7" s="8"/>
      <c r="O7" s="14"/>
    </row>
    <row r="8" spans="1:31" ht="13" x14ac:dyDescent="0.25">
      <c r="A8" s="25" t="s">
        <v>9</v>
      </c>
      <c r="B8" s="26" t="s">
        <v>10</v>
      </c>
      <c r="C8" s="27" t="s">
        <v>11</v>
      </c>
      <c r="D8" s="28" t="s">
        <v>64</v>
      </c>
      <c r="E8" s="28" t="s">
        <v>65</v>
      </c>
      <c r="F8" s="28" t="s">
        <v>66</v>
      </c>
      <c r="G8" s="28" t="s">
        <v>67</v>
      </c>
      <c r="H8" s="28" t="s">
        <v>68</v>
      </c>
      <c r="I8" s="28" t="s">
        <v>69</v>
      </c>
      <c r="J8" s="28" t="s">
        <v>70</v>
      </c>
      <c r="K8" s="28" t="s">
        <v>71</v>
      </c>
      <c r="L8" s="28" t="s">
        <v>72</v>
      </c>
      <c r="M8" s="28" t="s">
        <v>73</v>
      </c>
      <c r="N8" s="28" t="s">
        <v>74</v>
      </c>
      <c r="O8" s="28" t="s">
        <v>75</v>
      </c>
      <c r="P8" s="28" t="s">
        <v>76</v>
      </c>
      <c r="Q8" s="28" t="s">
        <v>77</v>
      </c>
      <c r="R8" s="28" t="s">
        <v>78</v>
      </c>
      <c r="S8" s="28" t="s">
        <v>79</v>
      </c>
      <c r="T8" s="28" t="s">
        <v>80</v>
      </c>
      <c r="U8" s="28" t="s">
        <v>81</v>
      </c>
      <c r="V8" s="28" t="s">
        <v>82</v>
      </c>
      <c r="W8" s="28" t="s">
        <v>83</v>
      </c>
      <c r="X8" s="28" t="s">
        <v>84</v>
      </c>
      <c r="Y8" s="28" t="s">
        <v>85</v>
      </c>
      <c r="Z8" s="28" t="s">
        <v>86</v>
      </c>
      <c r="AA8" s="28" t="s">
        <v>87</v>
      </c>
      <c r="AB8" s="28" t="s">
        <v>88</v>
      </c>
      <c r="AC8" s="28" t="s">
        <v>89</v>
      </c>
      <c r="AD8" s="28" t="s">
        <v>90</v>
      </c>
      <c r="AE8" s="28" t="s">
        <v>91</v>
      </c>
    </row>
    <row r="9" spans="1:31" x14ac:dyDescent="0.25">
      <c r="A9" s="6">
        <f>IF(ISBLANK(Report!A22)," - ",Report!A22)</f>
        <v>1.1000000000000001</v>
      </c>
      <c r="B9" t="str">
        <f>IF(ISBLANK(Report!B22)," - ",Report!B22)</f>
        <v>Project Initiation</v>
      </c>
      <c r="C9">
        <f>Report!C22</f>
        <v>8500</v>
      </c>
      <c r="D9" s="21">
        <v>0.75</v>
      </c>
      <c r="E9" s="21">
        <v>1</v>
      </c>
      <c r="F9" s="21">
        <v>1</v>
      </c>
      <c r="G9" s="21">
        <v>1</v>
      </c>
      <c r="H9" s="21">
        <v>1</v>
      </c>
      <c r="I9" s="21">
        <v>1</v>
      </c>
      <c r="J9" s="21">
        <v>1</v>
      </c>
      <c r="K9" s="21">
        <v>1</v>
      </c>
      <c r="L9" s="21">
        <v>1</v>
      </c>
      <c r="M9" s="21">
        <v>1</v>
      </c>
      <c r="N9" s="21">
        <v>1</v>
      </c>
      <c r="O9" s="21">
        <v>1</v>
      </c>
      <c r="P9" s="21">
        <v>1</v>
      </c>
      <c r="Q9" s="21">
        <v>1</v>
      </c>
      <c r="R9" s="21">
        <v>1</v>
      </c>
      <c r="S9" s="21">
        <v>1</v>
      </c>
      <c r="T9" s="21">
        <v>1</v>
      </c>
      <c r="U9" s="21">
        <v>1</v>
      </c>
      <c r="V9" s="21">
        <v>1</v>
      </c>
      <c r="W9" s="21">
        <v>1</v>
      </c>
      <c r="X9" s="21">
        <v>1</v>
      </c>
      <c r="Y9" s="21">
        <v>1</v>
      </c>
      <c r="Z9" s="21">
        <v>1</v>
      </c>
      <c r="AA9" s="21">
        <v>1</v>
      </c>
      <c r="AB9" s="21">
        <v>1</v>
      </c>
      <c r="AC9" s="21">
        <v>1</v>
      </c>
      <c r="AD9" s="21">
        <v>1</v>
      </c>
      <c r="AE9" s="21">
        <v>1</v>
      </c>
    </row>
    <row r="10" spans="1:31" x14ac:dyDescent="0.25">
      <c r="A10" s="6">
        <f>IF(ISBLANK(Report!A23)," - ",Report!A23)</f>
        <v>1.2</v>
      </c>
      <c r="B10" t="str">
        <f>IF(ISBLANK(Report!B23)," - ",Report!B23)</f>
        <v>Requirements Analysis</v>
      </c>
      <c r="C10">
        <f>Report!C23</f>
        <v>25500</v>
      </c>
      <c r="D10" s="21"/>
      <c r="E10" s="21">
        <v>0.8</v>
      </c>
      <c r="F10" s="21">
        <v>0.9</v>
      </c>
      <c r="G10" s="21">
        <v>1</v>
      </c>
      <c r="H10" s="21">
        <v>1</v>
      </c>
      <c r="I10" s="21">
        <v>1</v>
      </c>
      <c r="J10" s="21">
        <v>1</v>
      </c>
      <c r="K10" s="21">
        <v>1</v>
      </c>
      <c r="L10" s="21">
        <v>1</v>
      </c>
      <c r="M10" s="21">
        <v>1</v>
      </c>
      <c r="N10" s="21">
        <v>1</v>
      </c>
      <c r="O10" s="21">
        <v>1</v>
      </c>
      <c r="P10" s="21">
        <v>1</v>
      </c>
      <c r="Q10" s="21">
        <v>1</v>
      </c>
      <c r="R10" s="21">
        <v>1</v>
      </c>
      <c r="S10" s="21">
        <v>1</v>
      </c>
      <c r="T10" s="21">
        <v>1</v>
      </c>
      <c r="U10" s="21">
        <v>1</v>
      </c>
      <c r="V10" s="21">
        <v>1</v>
      </c>
      <c r="W10" s="21">
        <v>1</v>
      </c>
      <c r="X10" s="21">
        <v>1</v>
      </c>
      <c r="Y10" s="21">
        <v>1</v>
      </c>
      <c r="Z10" s="21">
        <v>1</v>
      </c>
      <c r="AA10" s="21">
        <v>1</v>
      </c>
      <c r="AB10" s="21">
        <v>1</v>
      </c>
      <c r="AC10" s="21">
        <v>1</v>
      </c>
      <c r="AD10" s="21">
        <v>1</v>
      </c>
      <c r="AE10" s="21">
        <v>1</v>
      </c>
    </row>
    <row r="11" spans="1:31" x14ac:dyDescent="0.25">
      <c r="A11" s="6">
        <f>IF(ISBLANK(Report!A24)," - ",Report!A24)</f>
        <v>1.3</v>
      </c>
      <c r="B11" t="str">
        <f>IF(ISBLANK(Report!B24)," - ",Report!B24)</f>
        <v>Design &amp; Planning</v>
      </c>
      <c r="C11">
        <f>Report!C24</f>
        <v>68000</v>
      </c>
      <c r="D11" s="21"/>
      <c r="E11" s="21"/>
      <c r="F11" s="21"/>
      <c r="G11" s="21">
        <v>0.35</v>
      </c>
      <c r="H11" s="21">
        <v>0.7</v>
      </c>
      <c r="I11" s="21">
        <v>0.95</v>
      </c>
      <c r="J11" s="21">
        <v>1</v>
      </c>
      <c r="K11" s="21">
        <v>1</v>
      </c>
      <c r="L11" s="21">
        <v>1</v>
      </c>
      <c r="M11" s="21">
        <v>1</v>
      </c>
      <c r="N11" s="21">
        <v>1</v>
      </c>
      <c r="O11" s="21">
        <v>1</v>
      </c>
      <c r="P11" s="21">
        <v>1</v>
      </c>
      <c r="Q11" s="21">
        <v>1</v>
      </c>
      <c r="R11" s="21">
        <v>1</v>
      </c>
      <c r="S11" s="21">
        <v>1</v>
      </c>
      <c r="T11" s="21">
        <v>1</v>
      </c>
      <c r="U11" s="21">
        <v>1</v>
      </c>
      <c r="V11" s="21">
        <v>1</v>
      </c>
      <c r="W11" s="21">
        <v>1</v>
      </c>
      <c r="X11" s="21">
        <v>1</v>
      </c>
      <c r="Y11" s="21">
        <v>1</v>
      </c>
      <c r="Z11" s="21">
        <v>1</v>
      </c>
      <c r="AA11" s="21">
        <v>1</v>
      </c>
      <c r="AB11" s="21">
        <v>1</v>
      </c>
      <c r="AC11" s="21">
        <v>1</v>
      </c>
      <c r="AD11" s="21">
        <v>1</v>
      </c>
      <c r="AE11" s="21">
        <v>1</v>
      </c>
    </row>
    <row r="12" spans="1:31" x14ac:dyDescent="0.25">
      <c r="A12" s="6">
        <f>IF(ISBLANK(Report!A25)," - ",Report!A25)</f>
        <v>1.4</v>
      </c>
      <c r="B12" t="str">
        <f>IF(ISBLANK(Report!B25)," - ",Report!B25)</f>
        <v>Prototyping</v>
      </c>
      <c r="C12">
        <f>Report!C25</f>
        <v>34000</v>
      </c>
      <c r="D12" s="21"/>
      <c r="E12" s="21"/>
      <c r="F12" s="21"/>
      <c r="G12" s="21"/>
      <c r="H12" s="21"/>
      <c r="I12" s="21"/>
      <c r="J12" s="21">
        <v>0.9</v>
      </c>
      <c r="K12" s="21">
        <v>1</v>
      </c>
      <c r="L12" s="21">
        <v>1</v>
      </c>
      <c r="M12" s="21">
        <v>1</v>
      </c>
      <c r="N12" s="21">
        <v>1</v>
      </c>
      <c r="O12" s="21">
        <v>1</v>
      </c>
      <c r="P12" s="21">
        <v>1</v>
      </c>
      <c r="Q12" s="21">
        <v>1</v>
      </c>
      <c r="R12" s="21">
        <v>1</v>
      </c>
      <c r="S12" s="21">
        <v>1</v>
      </c>
      <c r="T12" s="21">
        <v>1</v>
      </c>
      <c r="U12" s="21">
        <v>1</v>
      </c>
      <c r="V12" s="21">
        <v>1</v>
      </c>
      <c r="W12" s="21">
        <v>1</v>
      </c>
      <c r="X12" s="21">
        <v>1</v>
      </c>
      <c r="Y12" s="21">
        <v>1</v>
      </c>
      <c r="Z12" s="21">
        <v>1</v>
      </c>
      <c r="AA12" s="21">
        <v>1</v>
      </c>
      <c r="AB12" s="21">
        <v>1</v>
      </c>
      <c r="AC12" s="21">
        <v>1</v>
      </c>
      <c r="AD12" s="21">
        <v>1</v>
      </c>
      <c r="AE12" s="21">
        <v>1</v>
      </c>
    </row>
    <row r="13" spans="1:31" x14ac:dyDescent="0.25">
      <c r="A13" s="6">
        <f>IF(ISBLANK(Report!A26)," - ",Report!A26)</f>
        <v>1.5</v>
      </c>
      <c r="B13" t="str">
        <f>IF(ISBLANK(Report!B26)," - ",Report!B26)</f>
        <v xml:space="preserve">Frontend Development </v>
      </c>
      <c r="C13">
        <f>Report!C25</f>
        <v>34000</v>
      </c>
      <c r="D13" s="21"/>
      <c r="E13" s="21"/>
      <c r="F13" s="21"/>
      <c r="G13" s="21"/>
      <c r="H13" s="21"/>
      <c r="I13" s="21"/>
      <c r="J13" s="21"/>
      <c r="K13" s="21">
        <v>0.25</v>
      </c>
      <c r="L13" s="21">
        <v>0.35</v>
      </c>
      <c r="M13" s="21">
        <v>0.6</v>
      </c>
      <c r="N13" s="21">
        <v>0.9</v>
      </c>
      <c r="O13" s="21">
        <v>1</v>
      </c>
      <c r="P13" s="21">
        <v>1</v>
      </c>
      <c r="Q13" s="21">
        <v>1</v>
      </c>
      <c r="R13" s="21">
        <v>1</v>
      </c>
      <c r="S13" s="21">
        <v>1</v>
      </c>
      <c r="T13" s="21">
        <v>1</v>
      </c>
      <c r="U13" s="21">
        <v>1</v>
      </c>
      <c r="V13" s="21">
        <v>1</v>
      </c>
      <c r="W13" s="21">
        <v>1</v>
      </c>
      <c r="X13" s="21">
        <v>1</v>
      </c>
      <c r="Y13" s="21">
        <v>1</v>
      </c>
      <c r="Z13" s="21">
        <v>1</v>
      </c>
      <c r="AA13" s="21">
        <v>1</v>
      </c>
      <c r="AB13" s="21">
        <v>1</v>
      </c>
      <c r="AC13" s="21">
        <v>1</v>
      </c>
      <c r="AD13" s="21">
        <v>1</v>
      </c>
      <c r="AE13" s="21">
        <v>1</v>
      </c>
    </row>
    <row r="14" spans="1:31" x14ac:dyDescent="0.25">
      <c r="A14" s="6">
        <f>IF(ISBLANK(Report!A27)," - ",Report!A27)</f>
        <v>1.6</v>
      </c>
      <c r="B14" t="str">
        <f>IF(ISBLANK(Report!B27)," - ",Report!B27)</f>
        <v>Backend Development</v>
      </c>
      <c r="C14">
        <f>Report!C26</f>
        <v>119000</v>
      </c>
      <c r="D14" s="21"/>
      <c r="E14" s="21"/>
      <c r="F14" s="21"/>
      <c r="G14" s="21"/>
      <c r="H14" s="21"/>
      <c r="I14" s="21"/>
      <c r="J14" s="21"/>
      <c r="K14" s="21">
        <v>0.3</v>
      </c>
      <c r="L14" s="21">
        <v>0.5</v>
      </c>
      <c r="M14" s="21">
        <v>0.55000000000000004</v>
      </c>
      <c r="N14" s="21">
        <v>1</v>
      </c>
      <c r="O14" s="21">
        <v>1</v>
      </c>
      <c r="P14" s="21">
        <v>1</v>
      </c>
      <c r="Q14" s="21">
        <v>1</v>
      </c>
      <c r="R14" s="21">
        <v>1</v>
      </c>
      <c r="S14" s="21">
        <v>1</v>
      </c>
      <c r="T14" s="21">
        <v>1</v>
      </c>
      <c r="U14" s="21">
        <v>1</v>
      </c>
      <c r="V14" s="21">
        <v>1</v>
      </c>
      <c r="W14" s="21">
        <v>1</v>
      </c>
      <c r="X14" s="21">
        <v>1</v>
      </c>
      <c r="Y14" s="21">
        <v>1</v>
      </c>
      <c r="Z14" s="21">
        <v>1</v>
      </c>
      <c r="AA14" s="21">
        <v>1</v>
      </c>
      <c r="AB14" s="21">
        <v>1</v>
      </c>
      <c r="AC14" s="21">
        <v>1</v>
      </c>
      <c r="AD14" s="21">
        <v>1</v>
      </c>
      <c r="AE14" s="21">
        <v>1</v>
      </c>
    </row>
    <row r="15" spans="1:31" x14ac:dyDescent="0.25">
      <c r="A15" s="6">
        <f>IF(ISBLANK(Report!A28)," - ",Report!A28)</f>
        <v>1.7</v>
      </c>
      <c r="B15" t="str">
        <f>IF(ISBLANK(Report!B28)," - ",Report!B28)</f>
        <v xml:space="preserve">Integration &amp; Testing </v>
      </c>
      <c r="C15">
        <f>Report!C27</f>
        <v>136000</v>
      </c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>
        <v>0.4</v>
      </c>
      <c r="P15" s="21">
        <v>0.8</v>
      </c>
      <c r="Q15" s="21">
        <v>0.95</v>
      </c>
      <c r="R15" s="21">
        <v>1</v>
      </c>
      <c r="S15" s="21">
        <v>1</v>
      </c>
      <c r="T15" s="21">
        <v>1</v>
      </c>
      <c r="U15" s="21">
        <v>1</v>
      </c>
      <c r="V15" s="21">
        <v>1</v>
      </c>
      <c r="W15" s="21">
        <v>1</v>
      </c>
      <c r="X15" s="21">
        <v>1</v>
      </c>
      <c r="Y15" s="21">
        <v>1</v>
      </c>
      <c r="Z15" s="21">
        <v>1</v>
      </c>
      <c r="AA15" s="21">
        <v>1</v>
      </c>
      <c r="AB15" s="21">
        <v>1</v>
      </c>
      <c r="AC15" s="21">
        <v>1</v>
      </c>
      <c r="AD15" s="21">
        <v>1</v>
      </c>
      <c r="AE15" s="21">
        <v>1</v>
      </c>
    </row>
    <row r="16" spans="1:31" x14ac:dyDescent="0.25">
      <c r="A16" s="6">
        <f>IF(ISBLANK(Report!A29)," - ",Report!A29)</f>
        <v>1.8</v>
      </c>
      <c r="B16" t="str">
        <f>IF(ISBLANK(Report!B29)," - ",Report!B29)</f>
        <v xml:space="preserve">User Acceptance Testing </v>
      </c>
      <c r="C16">
        <f>Report!C28</f>
        <v>85000</v>
      </c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>
        <v>0.8</v>
      </c>
      <c r="S16" s="21">
        <v>1</v>
      </c>
      <c r="T16" s="21">
        <v>1</v>
      </c>
      <c r="U16" s="21">
        <v>1</v>
      </c>
      <c r="V16" s="21">
        <v>1</v>
      </c>
      <c r="W16" s="21">
        <v>1</v>
      </c>
      <c r="X16" s="21">
        <v>1</v>
      </c>
      <c r="Y16" s="21">
        <v>1</v>
      </c>
      <c r="Z16" s="21">
        <v>1</v>
      </c>
      <c r="AA16" s="21">
        <v>1</v>
      </c>
      <c r="AB16" s="21">
        <v>1</v>
      </c>
      <c r="AC16" s="21">
        <v>1</v>
      </c>
      <c r="AD16" s="21">
        <v>1</v>
      </c>
      <c r="AE16" s="21">
        <v>1</v>
      </c>
    </row>
    <row r="17" spans="1:31" x14ac:dyDescent="0.25">
      <c r="A17" s="6">
        <f>IF(ISBLANK(Report!A30)," - ",Report!A30)</f>
        <v>1.9</v>
      </c>
      <c r="B17" t="str">
        <f>IF(ISBLANK(Report!B30)," - ",Report!B30)</f>
        <v>Bug Fixing &amp; Refinem</v>
      </c>
      <c r="C17">
        <f>Report!C29</f>
        <v>34000</v>
      </c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>
        <v>0.5</v>
      </c>
      <c r="S17" s="21">
        <v>0.75</v>
      </c>
      <c r="T17" s="21">
        <v>0.9</v>
      </c>
      <c r="U17" s="21">
        <v>1</v>
      </c>
      <c r="V17" s="21">
        <v>1</v>
      </c>
      <c r="W17" s="21">
        <v>1</v>
      </c>
      <c r="X17" s="21">
        <v>1</v>
      </c>
      <c r="Y17" s="21">
        <v>1</v>
      </c>
      <c r="Z17" s="21">
        <v>1</v>
      </c>
      <c r="AA17" s="21">
        <v>1</v>
      </c>
      <c r="AB17" s="21">
        <v>1</v>
      </c>
      <c r="AC17" s="21">
        <v>1</v>
      </c>
      <c r="AD17" s="21">
        <v>1</v>
      </c>
      <c r="AE17" s="21">
        <v>1</v>
      </c>
    </row>
    <row r="18" spans="1:31" x14ac:dyDescent="0.25">
      <c r="A18" s="6">
        <f>IF(ISBLANK(Report!A31)," - ",Report!A31)</f>
        <v>1.101</v>
      </c>
      <c r="B18" t="str">
        <f>IF(ISBLANK(Report!B31)," - ",Report!B31)</f>
        <v>Documentation</v>
      </c>
      <c r="C18">
        <f>Report!C30</f>
        <v>51000</v>
      </c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>
        <v>0.85</v>
      </c>
      <c r="U18" s="21">
        <v>1</v>
      </c>
      <c r="V18" s="21">
        <v>1</v>
      </c>
      <c r="W18" s="21">
        <v>1</v>
      </c>
      <c r="X18" s="21">
        <v>1</v>
      </c>
      <c r="Y18" s="21">
        <v>1</v>
      </c>
      <c r="Z18" s="21">
        <v>1</v>
      </c>
      <c r="AA18" s="21">
        <v>1</v>
      </c>
      <c r="AB18" s="21">
        <v>1</v>
      </c>
      <c r="AC18" s="21">
        <v>1</v>
      </c>
      <c r="AD18" s="21">
        <v>1</v>
      </c>
      <c r="AE18" s="21">
        <v>1</v>
      </c>
    </row>
    <row r="19" spans="1:31" x14ac:dyDescent="0.25">
      <c r="A19" s="6">
        <f>IF(ISBLANK(Report!A32)," - ",Report!A32)</f>
        <v>1.1100000000000001</v>
      </c>
      <c r="B19" t="str">
        <f>IF(ISBLANK(Report!B32)," - ",Report!B32)</f>
        <v xml:space="preserve">Training &amp; Knowledge Transfer </v>
      </c>
      <c r="C19">
        <f>Report!C31</f>
        <v>34000</v>
      </c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>
        <v>0.7</v>
      </c>
      <c r="V19" s="21">
        <v>0.95</v>
      </c>
      <c r="W19" s="21">
        <v>1</v>
      </c>
      <c r="X19" s="21">
        <v>1</v>
      </c>
      <c r="Y19" s="21">
        <v>1</v>
      </c>
      <c r="Z19" s="21">
        <v>1</v>
      </c>
      <c r="AA19" s="21">
        <v>1</v>
      </c>
      <c r="AB19" s="21">
        <v>1</v>
      </c>
      <c r="AC19" s="21">
        <v>1</v>
      </c>
      <c r="AD19" s="21">
        <v>1</v>
      </c>
      <c r="AE19" s="21">
        <v>1</v>
      </c>
    </row>
    <row r="20" spans="1:31" x14ac:dyDescent="0.25">
      <c r="A20" s="6">
        <f>IF(ISBLANK(Report!A33)," - ",Report!A33)</f>
        <v>1.1200000000000001</v>
      </c>
      <c r="B20" t="str">
        <f>IF(ISBLANK(Report!B33)," - ",Report!B33)</f>
        <v xml:space="preserve">Deployment </v>
      </c>
      <c r="C20">
        <f>Report!C32</f>
        <v>42500</v>
      </c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>
        <v>0.9</v>
      </c>
      <c r="X20" s="21">
        <v>1</v>
      </c>
      <c r="Y20" s="21">
        <v>1</v>
      </c>
      <c r="Z20" s="21">
        <v>1</v>
      </c>
      <c r="AA20" s="21">
        <v>1</v>
      </c>
      <c r="AB20" s="21">
        <v>1</v>
      </c>
      <c r="AC20" s="21">
        <v>1</v>
      </c>
      <c r="AD20" s="21">
        <v>1</v>
      </c>
      <c r="AE20" s="21">
        <v>1</v>
      </c>
    </row>
    <row r="21" spans="1:31" x14ac:dyDescent="0.25">
      <c r="A21" s="6">
        <f>IF(ISBLANK(Report!A34)," - ",Report!A34)</f>
        <v>1.1299999999999999</v>
      </c>
      <c r="B21" t="str">
        <f>IF(ISBLANK(Report!B34)," - ",Report!B34)</f>
        <v>Post-Deployment Support</v>
      </c>
      <c r="C21">
        <f>Report!C33</f>
        <v>85000</v>
      </c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>
        <v>0.25</v>
      </c>
      <c r="X21" s="21">
        <v>0.4</v>
      </c>
      <c r="Y21" s="21">
        <v>0.55000000000000004</v>
      </c>
      <c r="Z21" s="21">
        <v>0.9</v>
      </c>
      <c r="AA21" s="21">
        <v>1</v>
      </c>
      <c r="AB21" s="21">
        <v>1</v>
      </c>
      <c r="AC21" s="21">
        <v>1</v>
      </c>
      <c r="AD21" s="21">
        <v>1</v>
      </c>
      <c r="AE21" s="21">
        <v>1</v>
      </c>
    </row>
    <row r="22" spans="1:31" x14ac:dyDescent="0.25">
      <c r="A22" s="6">
        <f>IF(ISBLANK(Report!A35)," - ",Report!A35)</f>
        <v>1.1399999999999999</v>
      </c>
      <c r="B22" t="str">
        <f>IF(ISBLANK(Report!B35)," - ",Report!B35)</f>
        <v xml:space="preserve">Monitoring and Optimization </v>
      </c>
      <c r="C22">
        <f>Report!C34</f>
        <v>68000</v>
      </c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>
        <v>0.8</v>
      </c>
      <c r="Y22" s="21">
        <v>0.85</v>
      </c>
      <c r="Z22" s="21">
        <v>0.9</v>
      </c>
      <c r="AA22" s="21">
        <v>0.95</v>
      </c>
      <c r="AB22" s="21">
        <v>1</v>
      </c>
      <c r="AC22" s="21">
        <v>1</v>
      </c>
      <c r="AD22" s="21">
        <v>1</v>
      </c>
      <c r="AE22" s="21">
        <v>1</v>
      </c>
    </row>
    <row r="23" spans="1:31" x14ac:dyDescent="0.25">
      <c r="A23" s="6">
        <f>IF(ISBLANK(Report!A36)," - ",Report!A36)</f>
        <v>1.1499999999999999</v>
      </c>
      <c r="B23" t="str">
        <f>IF(ISBLANK(Report!B36)," - ",Report!B36)</f>
        <v xml:space="preserve">Project Closure </v>
      </c>
      <c r="C23">
        <f>Report!C35</f>
        <v>42500</v>
      </c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>
        <v>0.3</v>
      </c>
      <c r="AD23" s="21">
        <v>0.95</v>
      </c>
      <c r="AE23" s="21">
        <v>1</v>
      </c>
    </row>
    <row r="24" spans="1:31" x14ac:dyDescent="0.25">
      <c r="A24" s="6" t="str">
        <f>IF(ISBLANK(Report!A37)," - ",Report!A37)</f>
        <v xml:space="preserve"> - </v>
      </c>
      <c r="B24" t="str">
        <f>IF(ISBLANK(Report!B37)," - ",Report!B37)</f>
        <v xml:space="preserve"> - </v>
      </c>
      <c r="C24">
        <v>0</v>
      </c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</row>
    <row r="25" spans="1:31" x14ac:dyDescent="0.25">
      <c r="A25" s="10" t="s">
        <v>14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</row>
    <row r="26" spans="1:31" ht="13" x14ac:dyDescent="0.3">
      <c r="C26" s="7" t="s">
        <v>33</v>
      </c>
      <c r="D26" s="48">
        <f>SUMPRODUCT(D9:D25,$C$9:$C$25)</f>
        <v>6375</v>
      </c>
      <c r="E26" s="48">
        <f>SUMPRODUCT(E9:E25,$C$9:$C$25)</f>
        <v>28900</v>
      </c>
      <c r="F26" s="48">
        <f t="shared" ref="F26:AE26" si="0">SUMPRODUCT(F9:F25,$C$9:$C$25)</f>
        <v>31450</v>
      </c>
      <c r="G26" s="48">
        <f t="shared" si="0"/>
        <v>57800</v>
      </c>
      <c r="H26" s="48">
        <f t="shared" si="0"/>
        <v>81600</v>
      </c>
      <c r="I26" s="48">
        <f t="shared" si="0"/>
        <v>98600</v>
      </c>
      <c r="J26" s="48">
        <f t="shared" si="0"/>
        <v>132600</v>
      </c>
      <c r="K26" s="48">
        <f t="shared" si="0"/>
        <v>180200</v>
      </c>
      <c r="L26" s="48">
        <f t="shared" si="0"/>
        <v>207400</v>
      </c>
      <c r="M26" s="48">
        <f t="shared" si="0"/>
        <v>221850</v>
      </c>
      <c r="N26" s="48">
        <f t="shared" si="0"/>
        <v>285600</v>
      </c>
      <c r="O26" s="48">
        <f t="shared" si="0"/>
        <v>343400</v>
      </c>
      <c r="P26" s="48">
        <f t="shared" si="0"/>
        <v>397800</v>
      </c>
      <c r="Q26" s="48">
        <f t="shared" si="0"/>
        <v>418200</v>
      </c>
      <c r="R26" s="48">
        <f t="shared" si="0"/>
        <v>510000</v>
      </c>
      <c r="S26" s="48">
        <f t="shared" si="0"/>
        <v>535500</v>
      </c>
      <c r="T26" s="48">
        <f t="shared" si="0"/>
        <v>583950</v>
      </c>
      <c r="U26" s="48">
        <f t="shared" si="0"/>
        <v>618800</v>
      </c>
      <c r="V26" s="48">
        <f t="shared" si="0"/>
        <v>627300</v>
      </c>
      <c r="W26" s="48">
        <f t="shared" si="0"/>
        <v>688500</v>
      </c>
      <c r="X26" s="48">
        <f t="shared" si="0"/>
        <v>759900</v>
      </c>
      <c r="Y26" s="48">
        <f t="shared" si="0"/>
        <v>776050</v>
      </c>
      <c r="Z26" s="48">
        <f t="shared" si="0"/>
        <v>809200</v>
      </c>
      <c r="AA26" s="48">
        <f t="shared" si="0"/>
        <v>821100</v>
      </c>
      <c r="AB26" s="48">
        <f t="shared" si="0"/>
        <v>824500</v>
      </c>
      <c r="AC26" s="48">
        <f t="shared" si="0"/>
        <v>837250</v>
      </c>
      <c r="AD26" s="48">
        <f t="shared" si="0"/>
        <v>864875</v>
      </c>
      <c r="AE26" s="48">
        <f t="shared" si="0"/>
        <v>867000</v>
      </c>
    </row>
    <row r="32" spans="1:31" x14ac:dyDescent="0.25">
      <c r="A32" s="6"/>
    </row>
  </sheetData>
  <phoneticPr fontId="6" type="noConversion"/>
  <hyperlinks>
    <hyperlink ref="Q3" r:id="rId1" display="https://www.vertex42.com/ExcelTemplates/earned-value-management.html" xr:uid="{00000000-0004-0000-0100-000000000000}"/>
  </hyperlinks>
  <pageMargins left="0.5" right="0.5" top="0.25" bottom="0.25" header="0.5" footer="0.25"/>
  <pageSetup scale="93" orientation="landscape" r:id="rId2"/>
  <headerFooter alignWithMargins="0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E28"/>
  <sheetViews>
    <sheetView showGridLines="0" topLeftCell="A7" workbookViewId="0">
      <selection activeCell="AE23" sqref="AE23"/>
    </sheetView>
  </sheetViews>
  <sheetFormatPr defaultRowHeight="12.5" x14ac:dyDescent="0.25"/>
  <cols>
    <col min="1" max="1" width="6.54296875" customWidth="1"/>
    <col min="2" max="2" width="22" customWidth="1"/>
    <col min="3" max="3" width="6.453125" customWidth="1"/>
    <col min="4" max="15" width="8.7265625" customWidth="1"/>
    <col min="17" max="17" width="8.54296875" customWidth="1"/>
  </cols>
  <sheetData>
    <row r="1" spans="1:31" ht="20" x14ac:dyDescent="0.4">
      <c r="A1" s="13" t="s">
        <v>34</v>
      </c>
    </row>
    <row r="2" spans="1:31" ht="15.5" x14ac:dyDescent="0.35">
      <c r="A2" s="2"/>
    </row>
    <row r="3" spans="1:31" ht="13" x14ac:dyDescent="0.3">
      <c r="A3" s="8" t="s">
        <v>35</v>
      </c>
      <c r="Q3" s="1" t="s">
        <v>1</v>
      </c>
    </row>
    <row r="4" spans="1:31" ht="13" x14ac:dyDescent="0.3">
      <c r="A4" s="8" t="s">
        <v>31</v>
      </c>
      <c r="Q4" s="11" t="s">
        <v>3</v>
      </c>
    </row>
    <row r="5" spans="1:31" ht="13" x14ac:dyDescent="0.3">
      <c r="A5" s="8" t="s">
        <v>36</v>
      </c>
      <c r="D5" s="8"/>
    </row>
    <row r="7" spans="1:31" ht="17.5" x14ac:dyDescent="0.35">
      <c r="A7" s="2" t="s">
        <v>37</v>
      </c>
      <c r="D7" s="8"/>
      <c r="O7" s="14"/>
    </row>
    <row r="8" spans="1:31" ht="13" x14ac:dyDescent="0.25">
      <c r="A8" s="25" t="s">
        <v>9</v>
      </c>
      <c r="B8" s="26" t="s">
        <v>10</v>
      </c>
      <c r="C8" s="27"/>
      <c r="D8" s="28" t="s">
        <v>64</v>
      </c>
      <c r="E8" s="28" t="s">
        <v>65</v>
      </c>
      <c r="F8" s="28" t="s">
        <v>66</v>
      </c>
      <c r="G8" s="28" t="s">
        <v>67</v>
      </c>
      <c r="H8" s="28" t="s">
        <v>68</v>
      </c>
      <c r="I8" s="28" t="s">
        <v>69</v>
      </c>
      <c r="J8" s="28" t="s">
        <v>70</v>
      </c>
      <c r="K8" s="28" t="s">
        <v>71</v>
      </c>
      <c r="L8" s="28" t="s">
        <v>72</v>
      </c>
      <c r="M8" s="28" t="s">
        <v>73</v>
      </c>
      <c r="N8" s="28" t="s">
        <v>74</v>
      </c>
      <c r="O8" s="28" t="s">
        <v>75</v>
      </c>
      <c r="P8" s="28" t="s">
        <v>76</v>
      </c>
      <c r="Q8" s="28" t="s">
        <v>77</v>
      </c>
      <c r="R8" s="28" t="s">
        <v>78</v>
      </c>
      <c r="S8" s="28" t="s">
        <v>79</v>
      </c>
      <c r="T8" s="28" t="s">
        <v>80</v>
      </c>
      <c r="U8" s="28" t="s">
        <v>81</v>
      </c>
      <c r="V8" s="28" t="s">
        <v>82</v>
      </c>
      <c r="W8" s="28" t="s">
        <v>83</v>
      </c>
      <c r="X8" s="28" t="s">
        <v>84</v>
      </c>
      <c r="Y8" s="28" t="s">
        <v>85</v>
      </c>
      <c r="Z8" s="28" t="s">
        <v>86</v>
      </c>
      <c r="AA8" s="28" t="s">
        <v>87</v>
      </c>
      <c r="AB8" s="28" t="s">
        <v>88</v>
      </c>
      <c r="AC8" s="28" t="s">
        <v>89</v>
      </c>
      <c r="AD8" s="28" t="s">
        <v>90</v>
      </c>
      <c r="AE8" s="28" t="s">
        <v>91</v>
      </c>
    </row>
    <row r="9" spans="1:31" x14ac:dyDescent="0.25">
      <c r="A9" s="6">
        <f>IF(ISBLANK(Report!A22)," - ",Report!A22)</f>
        <v>1.1000000000000001</v>
      </c>
      <c r="B9" t="str">
        <f>IF(ISBLANK(Report!B22)," - ",Report!B22)</f>
        <v>Project Initiation</v>
      </c>
      <c r="D9" s="20">
        <v>7000</v>
      </c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</row>
    <row r="10" spans="1:31" x14ac:dyDescent="0.25">
      <c r="A10" s="6">
        <f>IF(ISBLANK(Report!A23)," - ",Report!A23)</f>
        <v>1.2</v>
      </c>
      <c r="B10" t="str">
        <f>IF(ISBLANK(Report!B23)," - ",Report!B23)</f>
        <v>Requirements Analysis</v>
      </c>
      <c r="D10" s="17"/>
      <c r="E10" s="17">
        <v>16000</v>
      </c>
      <c r="F10" s="17">
        <v>10000</v>
      </c>
      <c r="G10" s="17">
        <v>1500</v>
      </c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</row>
    <row r="11" spans="1:31" x14ac:dyDescent="0.25">
      <c r="A11" s="6">
        <f>IF(ISBLANK(Report!A24)," - ",Report!A24)</f>
        <v>1.3</v>
      </c>
      <c r="B11" t="str">
        <f>IF(ISBLANK(Report!B24)," - ",Report!B24)</f>
        <v>Design &amp; Planning</v>
      </c>
      <c r="D11" s="17"/>
      <c r="E11" s="17"/>
      <c r="F11" s="17"/>
      <c r="G11" s="17">
        <v>14000</v>
      </c>
      <c r="H11" s="17">
        <v>48200</v>
      </c>
      <c r="I11" s="17">
        <v>5000</v>
      </c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</row>
    <row r="12" spans="1:31" x14ac:dyDescent="0.25">
      <c r="A12" s="6">
        <f>IF(ISBLANK(Report!A25)," - ",Report!A25)</f>
        <v>1.4</v>
      </c>
      <c r="B12" t="str">
        <f>IF(ISBLANK(Report!B25)," - ",Report!B25)</f>
        <v>Prototyping</v>
      </c>
      <c r="D12" s="20"/>
      <c r="E12" s="20"/>
      <c r="F12" s="20"/>
      <c r="G12" s="20"/>
      <c r="H12" s="20"/>
      <c r="I12" s="20"/>
      <c r="J12" s="20">
        <v>25000</v>
      </c>
      <c r="K12" s="20"/>
      <c r="L12" s="20"/>
      <c r="M12" s="20"/>
      <c r="N12" s="20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</row>
    <row r="13" spans="1:31" x14ac:dyDescent="0.25">
      <c r="A13" s="6">
        <f>IF(ISBLANK(Report!A26)," - ",Report!A26)</f>
        <v>1.5</v>
      </c>
      <c r="B13" t="str">
        <f>IF(ISBLANK(Report!B26)," - ",Report!B26)</f>
        <v xml:space="preserve">Frontend Development </v>
      </c>
      <c r="D13" s="17"/>
      <c r="E13" s="17"/>
      <c r="F13" s="17"/>
      <c r="G13" s="17"/>
      <c r="H13" s="17"/>
      <c r="I13" s="17"/>
      <c r="J13" s="17"/>
      <c r="K13" s="17">
        <v>40000</v>
      </c>
      <c r="L13" s="17">
        <v>35000</v>
      </c>
      <c r="M13" s="17">
        <v>34000</v>
      </c>
      <c r="N13" s="17">
        <v>28000</v>
      </c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</row>
    <row r="14" spans="1:31" x14ac:dyDescent="0.25">
      <c r="A14" s="6">
        <f>IF(ISBLANK(Report!A27)," - ",Report!A27)</f>
        <v>1.6</v>
      </c>
      <c r="B14" t="str">
        <f>IF(ISBLANK(Report!B27)," - ",Report!B27)</f>
        <v>Backend Development</v>
      </c>
      <c r="D14" s="17"/>
      <c r="E14" s="17"/>
      <c r="F14" s="17"/>
      <c r="G14" s="17"/>
      <c r="H14" s="17"/>
      <c r="I14" s="17"/>
      <c r="J14" s="17"/>
      <c r="K14" s="17">
        <v>25000</v>
      </c>
      <c r="L14" s="17">
        <v>70000</v>
      </c>
      <c r="M14" s="17">
        <v>30000</v>
      </c>
      <c r="N14" s="17">
        <v>25000</v>
      </c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</row>
    <row r="15" spans="1:31" x14ac:dyDescent="0.25">
      <c r="A15" s="6">
        <f>IF(ISBLANK(Report!A28)," - ",Report!A28)</f>
        <v>1.7</v>
      </c>
      <c r="B15" t="str">
        <f>IF(ISBLANK(Report!B28)," - ",Report!B28)</f>
        <v xml:space="preserve">Integration &amp; Testing </v>
      </c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17">
        <v>18500</v>
      </c>
      <c r="P15" s="17">
        <v>38000</v>
      </c>
      <c r="Q15" s="17">
        <v>32000</v>
      </c>
      <c r="R15" s="17">
        <v>2000</v>
      </c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</row>
    <row r="16" spans="1:31" x14ac:dyDescent="0.25">
      <c r="A16" s="6">
        <f>IF(ISBLANK(Report!A29)," - ",Report!A29)</f>
        <v>1.8</v>
      </c>
      <c r="B16" t="str">
        <f>IF(ISBLANK(Report!B29)," - ",Report!B29)</f>
        <v xml:space="preserve">User Acceptance Testing </v>
      </c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>
        <v>39000</v>
      </c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</row>
    <row r="17" spans="1:31" x14ac:dyDescent="0.25">
      <c r="A17" s="6">
        <f>IF(ISBLANK(Report!A30)," - ",Report!A30)</f>
        <v>1.9</v>
      </c>
      <c r="B17" t="str">
        <f>IF(ISBLANK(Report!B30)," - ",Report!B30)</f>
        <v>Bug Fixing &amp; Refinem</v>
      </c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>
        <v>10500</v>
      </c>
      <c r="S17" s="17">
        <v>38250</v>
      </c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</row>
    <row r="18" spans="1:31" x14ac:dyDescent="0.25">
      <c r="A18" s="6">
        <f>IF(ISBLANK(Report!A31)," - ",Report!A31)</f>
        <v>1.101</v>
      </c>
      <c r="B18" t="str">
        <f>IF(ISBLANK(Report!B31)," - ",Report!B31)</f>
        <v>Documentation</v>
      </c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17"/>
      <c r="P18" s="17"/>
      <c r="Q18" s="17"/>
      <c r="R18" s="17"/>
      <c r="S18" s="17"/>
      <c r="T18" s="17">
        <v>20000</v>
      </c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</row>
    <row r="19" spans="1:31" x14ac:dyDescent="0.25">
      <c r="A19" s="6">
        <f>IF(ISBLANK(Report!A32)," - ",Report!A32)</f>
        <v>1.1100000000000001</v>
      </c>
      <c r="B19" t="str">
        <f>IF(ISBLANK(Report!B32)," - ",Report!B32)</f>
        <v xml:space="preserve">Training &amp; Knowledge Transfer </v>
      </c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>
        <v>11500</v>
      </c>
      <c r="V19" s="17">
        <v>20000</v>
      </c>
      <c r="W19" s="17"/>
      <c r="X19" s="17"/>
      <c r="Y19" s="17"/>
      <c r="Z19" s="17"/>
      <c r="AA19" s="17"/>
      <c r="AB19" s="17"/>
      <c r="AC19" s="17"/>
      <c r="AD19" s="17"/>
      <c r="AE19" s="17"/>
    </row>
    <row r="20" spans="1:31" x14ac:dyDescent="0.25">
      <c r="A20" s="6">
        <f>IF(ISBLANK(Report!A33)," - ",Report!A33)</f>
        <v>1.1200000000000001</v>
      </c>
      <c r="B20" t="str">
        <f>IF(ISBLANK(Report!B33)," - ",Report!B33)</f>
        <v xml:space="preserve">Deployment </v>
      </c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>
        <v>72500</v>
      </c>
      <c r="X20" s="17"/>
      <c r="Y20" s="17"/>
      <c r="Z20" s="17"/>
      <c r="AA20" s="17"/>
      <c r="AB20" s="17"/>
      <c r="AC20" s="17"/>
      <c r="AD20" s="17"/>
      <c r="AE20" s="17"/>
    </row>
    <row r="21" spans="1:31" x14ac:dyDescent="0.25">
      <c r="A21" s="6">
        <f>IF(ISBLANK(Report!A34)," - ",Report!A34)</f>
        <v>1.1299999999999999</v>
      </c>
      <c r="B21" t="str">
        <f>IF(ISBLANK(Report!B34)," - ",Report!B34)</f>
        <v>Post-Deployment Support</v>
      </c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17"/>
      <c r="P21" s="17"/>
      <c r="Q21" s="17"/>
      <c r="R21" s="17"/>
      <c r="S21" s="17"/>
      <c r="T21" s="17"/>
      <c r="U21" s="17"/>
      <c r="V21" s="17"/>
      <c r="X21" s="17">
        <v>21000</v>
      </c>
      <c r="Y21" s="17">
        <v>22500</v>
      </c>
      <c r="Z21" s="17">
        <v>10000</v>
      </c>
      <c r="AA21" s="17">
        <v>3500</v>
      </c>
      <c r="AB21" s="17"/>
      <c r="AC21" s="17"/>
      <c r="AD21" s="17"/>
      <c r="AE21" s="17"/>
    </row>
    <row r="22" spans="1:31" x14ac:dyDescent="0.25">
      <c r="A22" s="6">
        <f>IF(ISBLANK(Report!A35)," - ",Report!A35)</f>
        <v>1.1399999999999999</v>
      </c>
      <c r="B22" t="str">
        <f>IF(ISBLANK(Report!B35)," - ",Report!B35)</f>
        <v xml:space="preserve">Monitoring and Optimization </v>
      </c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>
        <v>7000</v>
      </c>
      <c r="Y22" s="17">
        <v>5200</v>
      </c>
      <c r="Z22" s="17">
        <v>5000</v>
      </c>
      <c r="AA22" s="17">
        <v>5100</v>
      </c>
      <c r="AB22" s="17">
        <v>5000</v>
      </c>
      <c r="AC22" s="17">
        <v>5000</v>
      </c>
      <c r="AD22" s="17"/>
      <c r="AE22" s="17"/>
    </row>
    <row r="23" spans="1:31" x14ac:dyDescent="0.25">
      <c r="A23" s="6">
        <f>IF(ISBLANK(Report!A36)," - ",Report!A36)</f>
        <v>1.1499999999999999</v>
      </c>
      <c r="B23" t="str">
        <f>IF(ISBLANK(Report!B36)," - ",Report!B36)</f>
        <v xml:space="preserve">Project Closure </v>
      </c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>
        <v>12500</v>
      </c>
      <c r="AE23" s="17"/>
    </row>
    <row r="24" spans="1:31" x14ac:dyDescent="0.25">
      <c r="A24" s="6" t="str">
        <f>IF(ISBLANK(Report!A37)," - ",Report!A37)</f>
        <v xml:space="preserve"> - </v>
      </c>
      <c r="B24" t="str">
        <f>IF(ISBLANK(Report!B37)," - ",Report!B37)</f>
        <v xml:space="preserve"> - </v>
      </c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</row>
    <row r="25" spans="1:31" x14ac:dyDescent="0.25">
      <c r="A25" s="10" t="s">
        <v>14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</row>
    <row r="26" spans="1:31" x14ac:dyDescent="0.25">
      <c r="C26" s="47" t="s">
        <v>38</v>
      </c>
      <c r="D26" s="48">
        <f t="shared" ref="D26:O26" si="0">SUM(D9:D25)</f>
        <v>7000</v>
      </c>
      <c r="E26" s="48">
        <f t="shared" si="0"/>
        <v>16000</v>
      </c>
      <c r="F26" s="48">
        <f t="shared" si="0"/>
        <v>10000</v>
      </c>
      <c r="G26" s="48">
        <f t="shared" si="0"/>
        <v>15500</v>
      </c>
      <c r="H26" s="48">
        <f t="shared" si="0"/>
        <v>48200</v>
      </c>
      <c r="I26" s="48">
        <f t="shared" si="0"/>
        <v>5000</v>
      </c>
      <c r="J26" s="48">
        <f t="shared" si="0"/>
        <v>25000</v>
      </c>
      <c r="K26" s="48">
        <f t="shared" si="0"/>
        <v>65000</v>
      </c>
      <c r="L26" s="48">
        <f t="shared" si="0"/>
        <v>105000</v>
      </c>
      <c r="M26" s="48">
        <f t="shared" si="0"/>
        <v>64000</v>
      </c>
      <c r="N26" s="48">
        <f t="shared" si="0"/>
        <v>53000</v>
      </c>
      <c r="O26" s="48">
        <f t="shared" si="0"/>
        <v>18500</v>
      </c>
      <c r="P26" s="48">
        <f t="shared" ref="P26:AE26" si="1">SUM(P9:P25)</f>
        <v>38000</v>
      </c>
      <c r="Q26" s="48">
        <f t="shared" si="1"/>
        <v>32000</v>
      </c>
      <c r="R26" s="48">
        <f t="shared" si="1"/>
        <v>51500</v>
      </c>
      <c r="S26" s="48">
        <f t="shared" si="1"/>
        <v>38250</v>
      </c>
      <c r="T26" s="48">
        <f t="shared" si="1"/>
        <v>20000</v>
      </c>
      <c r="U26" s="48">
        <f t="shared" si="1"/>
        <v>11500</v>
      </c>
      <c r="V26" s="48">
        <f t="shared" si="1"/>
        <v>20000</v>
      </c>
      <c r="W26" s="48">
        <f t="shared" si="1"/>
        <v>72500</v>
      </c>
      <c r="X26" s="48">
        <f t="shared" si="1"/>
        <v>28000</v>
      </c>
      <c r="Y26" s="48">
        <f t="shared" si="1"/>
        <v>27700</v>
      </c>
      <c r="Z26" s="48">
        <f t="shared" si="1"/>
        <v>15000</v>
      </c>
      <c r="AA26" s="48">
        <f t="shared" si="1"/>
        <v>8600</v>
      </c>
      <c r="AB26" s="48">
        <f t="shared" si="1"/>
        <v>5000</v>
      </c>
      <c r="AC26" s="48">
        <f t="shared" si="1"/>
        <v>5000</v>
      </c>
      <c r="AD26" s="48">
        <f t="shared" si="1"/>
        <v>12500</v>
      </c>
      <c r="AE26" s="48">
        <f t="shared" si="1"/>
        <v>0</v>
      </c>
    </row>
    <row r="28" spans="1:31" ht="13" x14ac:dyDescent="0.3">
      <c r="C28" s="7" t="s">
        <v>19</v>
      </c>
      <c r="D28" s="22">
        <f>SUM($D26:D26)</f>
        <v>7000</v>
      </c>
      <c r="E28" s="22">
        <f>SUM($D26:E26)</f>
        <v>23000</v>
      </c>
      <c r="F28" s="22">
        <f>SUM($D26:F26)</f>
        <v>33000</v>
      </c>
      <c r="G28" s="22">
        <f>SUM($D26:G26)</f>
        <v>48500</v>
      </c>
      <c r="H28" s="22">
        <f>SUM($D26:H26)</f>
        <v>96700</v>
      </c>
      <c r="I28" s="22">
        <f>SUM($D26:I26)</f>
        <v>101700</v>
      </c>
      <c r="J28" s="22">
        <f>SUM($D26:J26)</f>
        <v>126700</v>
      </c>
      <c r="K28" s="22">
        <f>SUM($D26:K26)</f>
        <v>191700</v>
      </c>
      <c r="L28" s="22">
        <f>SUM($D26:L26)</f>
        <v>296700</v>
      </c>
      <c r="M28" s="22">
        <f>SUM($D26:M26)</f>
        <v>360700</v>
      </c>
      <c r="N28" s="22">
        <f>SUM($D26:N26)</f>
        <v>413700</v>
      </c>
      <c r="O28" s="22">
        <f>SUM($D26:O26)</f>
        <v>432200</v>
      </c>
      <c r="P28" s="22">
        <f>SUM($D26:P26)</f>
        <v>470200</v>
      </c>
      <c r="Q28" s="22">
        <f>SUM($D26:Q26)</f>
        <v>502200</v>
      </c>
      <c r="R28" s="22">
        <f>SUM($D26:R26)</f>
        <v>553700</v>
      </c>
      <c r="S28" s="22">
        <f>SUM($D26:S26)</f>
        <v>591950</v>
      </c>
      <c r="T28" s="22">
        <f>SUM($D26:T26)</f>
        <v>611950</v>
      </c>
      <c r="U28" s="22">
        <f>SUM($D26:U26)</f>
        <v>623450</v>
      </c>
      <c r="V28" s="22">
        <f>SUM($D26:V26)</f>
        <v>643450</v>
      </c>
      <c r="W28" s="22">
        <f>SUM($D26:W26)</f>
        <v>715950</v>
      </c>
      <c r="X28" s="22">
        <f>SUM($D26:X26)</f>
        <v>743950</v>
      </c>
      <c r="Y28" s="22">
        <f>SUM($D26:Y26)</f>
        <v>771650</v>
      </c>
      <c r="Z28" s="22">
        <f>SUM($D26:Z26)</f>
        <v>786650</v>
      </c>
      <c r="AA28" s="22">
        <f>SUM($D26:AA26)</f>
        <v>795250</v>
      </c>
      <c r="AB28" s="22">
        <f>SUM($D26:AB26)</f>
        <v>800250</v>
      </c>
      <c r="AC28" s="22">
        <f>SUM($D26:AC26)</f>
        <v>805250</v>
      </c>
      <c r="AD28" s="22">
        <f>SUM($D26:AD26)</f>
        <v>817750</v>
      </c>
      <c r="AE28" s="22">
        <f>SUM($D26:AE26)</f>
        <v>817750</v>
      </c>
    </row>
  </sheetData>
  <phoneticPr fontId="6" type="noConversion"/>
  <hyperlinks>
    <hyperlink ref="Q3" r:id="rId1" display="https://www.vertex42.com/ExcelTemplates/earned-value-management.html" xr:uid="{00000000-0004-0000-0200-000000000000}"/>
  </hyperlinks>
  <pageMargins left="0.5" right="0.5" top="0.25" bottom="0.25" header="0.5" footer="0.25"/>
  <pageSetup scale="93" orientation="landscape" r:id="rId2"/>
  <headerFooter alignWithMargins="0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3C1F18-D88C-4B63-B55C-C3056C538A03}">
  <dimension ref="A1:C19"/>
  <sheetViews>
    <sheetView showGridLines="0" workbookViewId="0"/>
  </sheetViews>
  <sheetFormatPr defaultColWidth="9.1796875" defaultRowHeight="14.5" x14ac:dyDescent="0.35"/>
  <cols>
    <col min="1" max="1" width="2.81640625" style="44" customWidth="1"/>
    <col min="2" max="2" width="74.54296875" style="44" customWidth="1"/>
    <col min="3" max="3" width="22.26953125" style="33" customWidth="1"/>
    <col min="4" max="16384" width="9.1796875" style="33"/>
  </cols>
  <sheetData>
    <row r="1" spans="1:3" ht="32.15" customHeight="1" x14ac:dyDescent="0.35">
      <c r="A1" s="30"/>
      <c r="B1" s="31" t="s">
        <v>39</v>
      </c>
      <c r="C1" s="32"/>
    </row>
    <row r="2" spans="1:3" ht="15.5" x14ac:dyDescent="0.35">
      <c r="A2" s="34"/>
      <c r="B2" s="35"/>
      <c r="C2" s="36"/>
    </row>
    <row r="3" spans="1:3" ht="15.5" x14ac:dyDescent="0.35">
      <c r="A3" s="34"/>
      <c r="B3" s="37" t="s">
        <v>40</v>
      </c>
      <c r="C3" s="36"/>
    </row>
    <row r="4" spans="1:3" x14ac:dyDescent="0.35">
      <c r="A4" s="34"/>
      <c r="B4" s="38" t="s">
        <v>41</v>
      </c>
      <c r="C4" s="36"/>
    </row>
    <row r="5" spans="1:3" ht="15.5" x14ac:dyDescent="0.35">
      <c r="A5" s="34"/>
      <c r="B5" s="39"/>
      <c r="C5" s="36"/>
    </row>
    <row r="6" spans="1:3" ht="15.5" x14ac:dyDescent="0.35">
      <c r="A6" s="34"/>
      <c r="B6" s="40" t="s">
        <v>42</v>
      </c>
      <c r="C6" s="36"/>
    </row>
    <row r="7" spans="1:3" ht="15.5" x14ac:dyDescent="0.35">
      <c r="A7" s="34"/>
      <c r="B7" s="39"/>
      <c r="C7" s="36"/>
    </row>
    <row r="8" spans="1:3" ht="31" x14ac:dyDescent="0.35">
      <c r="A8" s="34"/>
      <c r="B8" s="39" t="s">
        <v>43</v>
      </c>
      <c r="C8" s="36"/>
    </row>
    <row r="9" spans="1:3" ht="15.5" x14ac:dyDescent="0.35">
      <c r="A9" s="34"/>
      <c r="B9" s="39"/>
      <c r="C9" s="36"/>
    </row>
    <row r="10" spans="1:3" ht="31" x14ac:dyDescent="0.35">
      <c r="A10" s="34"/>
      <c r="B10" s="39" t="s">
        <v>44</v>
      </c>
      <c r="C10" s="36"/>
    </row>
    <row r="11" spans="1:3" ht="15.5" x14ac:dyDescent="0.35">
      <c r="A11" s="34"/>
      <c r="B11" s="39"/>
      <c r="C11" s="36"/>
    </row>
    <row r="12" spans="1:3" ht="31" x14ac:dyDescent="0.35">
      <c r="A12" s="34"/>
      <c r="B12" s="39" t="s">
        <v>45</v>
      </c>
      <c r="C12" s="36"/>
    </row>
    <row r="13" spans="1:3" ht="15.5" x14ac:dyDescent="0.35">
      <c r="A13" s="34"/>
      <c r="B13" s="39"/>
      <c r="C13" s="36"/>
    </row>
    <row r="14" spans="1:3" ht="15.5" x14ac:dyDescent="0.35">
      <c r="A14" s="34"/>
      <c r="B14" s="40" t="s">
        <v>46</v>
      </c>
      <c r="C14" s="36"/>
    </row>
    <row r="15" spans="1:3" ht="15.5" x14ac:dyDescent="0.35">
      <c r="A15" s="34"/>
      <c r="B15" s="41" t="s">
        <v>47</v>
      </c>
      <c r="C15" s="36"/>
    </row>
    <row r="16" spans="1:3" ht="15.5" x14ac:dyDescent="0.35">
      <c r="A16" s="34"/>
      <c r="B16" s="42"/>
      <c r="C16" s="36"/>
    </row>
    <row r="17" spans="1:3" ht="15.5" x14ac:dyDescent="0.35">
      <c r="A17" s="34"/>
      <c r="B17" s="43" t="s">
        <v>48</v>
      </c>
      <c r="C17" s="36"/>
    </row>
    <row r="18" spans="1:3" x14ac:dyDescent="0.35">
      <c r="A18" s="34"/>
      <c r="B18" s="34"/>
      <c r="C18" s="36"/>
    </row>
    <row r="19" spans="1:3" x14ac:dyDescent="0.35">
      <c r="A19" s="34"/>
      <c r="B19" s="34"/>
      <c r="C19" s="36"/>
    </row>
  </sheetData>
  <hyperlinks>
    <hyperlink ref="B15" r:id="rId1" xr:uid="{17CC819D-591A-4D73-8429-4567E286C81F}"/>
    <hyperlink ref="B4" r:id="rId2" xr:uid="{530200A5-198E-4497-85C9-3E1FB37F1E65}"/>
  </hyperlinks>
  <pageMargins left="0.7" right="0.7" top="0.75" bottom="0.75" header="0.3" footer="0.3"/>
  <pageSetup orientation="portrait" r:id="rId3"/>
  <drawing r:id="rId4"/>
  <picture r:id="rId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61463-3112-46F8-BE2F-6D05A9471AC9}">
  <dimension ref="A1"/>
  <sheetViews>
    <sheetView workbookViewId="0"/>
  </sheetViews>
  <sheetFormatPr defaultColWidth="8.7265625" defaultRowHeight="14.5" x14ac:dyDescent="0.35"/>
  <cols>
    <col min="1" max="16384" width="8.7265625" style="45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Report</vt:lpstr>
      <vt:lpstr>EV</vt:lpstr>
      <vt:lpstr>AC</vt:lpstr>
      <vt:lpstr>©</vt:lpstr>
      <vt:lpstr>Sheet4</vt:lpstr>
      <vt:lpstr>AC!Print_Area</vt:lpstr>
      <vt:lpstr>EV!Print_Area</vt:lpstr>
      <vt:lpstr>Report!Print_Area</vt:lpstr>
    </vt:vector>
  </TitlesOfParts>
  <Manager/>
  <Company>Vertex42 LLC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Earned Value Management Template</dc:title>
  <dc:subject/>
  <dc:creator>Vertex42.com</dc:creator>
  <cp:keywords/>
  <dc:description>(c) 2012-2021 Vertex42 LLC. All Rights Reserved.</dc:description>
  <cp:lastModifiedBy>Clayton DeSimone</cp:lastModifiedBy>
  <cp:revision/>
  <dcterms:created xsi:type="dcterms:W3CDTF">2010-01-09T00:01:03Z</dcterms:created>
  <dcterms:modified xsi:type="dcterms:W3CDTF">2024-04-15T18:57:26Z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2012-2021 Vertex42 LLC</vt:lpwstr>
  </property>
  <property fmtid="{D5CDD505-2E9C-101B-9397-08002B2CF9AE}" pid="3" name="Source">
    <vt:lpwstr>https://www.vertex42.com/ExcelTemplates/earned-value-management.html</vt:lpwstr>
  </property>
  <property fmtid="{D5CDD505-2E9C-101B-9397-08002B2CF9AE}" pid="4" name="Version">
    <vt:lpwstr>1.1.2</vt:lpwstr>
  </property>
</Properties>
</file>