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ias\Documents\"/>
    </mc:Choice>
  </mc:AlternateContent>
  <bookViews>
    <workbookView xWindow="0" yWindow="0" windowWidth="19200" windowHeight="80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 l="1"/>
  <c r="AK3" i="1"/>
  <c r="AK4" i="1"/>
  <c r="AK5" i="1"/>
  <c r="AK6" i="1"/>
  <c r="AK7" i="1"/>
  <c r="AK8" i="1"/>
  <c r="AK9" i="1"/>
  <c r="AK10" i="1"/>
  <c r="AK2" i="1"/>
  <c r="AJ3" i="1"/>
  <c r="AJ4" i="1"/>
  <c r="AJ5" i="1"/>
  <c r="AJ6" i="1"/>
  <c r="AJ7" i="1"/>
  <c r="AJ8" i="1"/>
  <c r="AJ9" i="1"/>
  <c r="AJ10" i="1"/>
  <c r="AJ2" i="1"/>
  <c r="AI3" i="1"/>
  <c r="AI4" i="1"/>
  <c r="AI5" i="1"/>
  <c r="AI6" i="1"/>
  <c r="AI7" i="1"/>
  <c r="AI8" i="1"/>
  <c r="AI9" i="1"/>
  <c r="AI10" i="1"/>
  <c r="AI2" i="1"/>
  <c r="N2" i="1"/>
  <c r="M7" i="1"/>
  <c r="M10" i="1"/>
  <c r="M13" i="1"/>
  <c r="M16" i="1"/>
  <c r="M19" i="1"/>
  <c r="M22" i="1"/>
  <c r="M25" i="1"/>
  <c r="M28" i="1"/>
  <c r="M31" i="1"/>
  <c r="M4" i="1"/>
  <c r="AB2" i="1"/>
  <c r="W4" i="1"/>
  <c r="AA4" i="1" s="1"/>
  <c r="T3" i="1"/>
  <c r="T4" i="1"/>
  <c r="T5" i="1"/>
  <c r="T6" i="1"/>
  <c r="T7" i="1"/>
  <c r="T8" i="1"/>
  <c r="T9" i="1"/>
  <c r="T10" i="1"/>
  <c r="T11" i="1"/>
  <c r="T12" i="1"/>
  <c r="U13" i="1" s="1"/>
  <c r="W13" i="1" s="1"/>
  <c r="T13" i="1"/>
  <c r="T14" i="1"/>
  <c r="T15" i="1"/>
  <c r="T16" i="1"/>
  <c r="U4" i="1"/>
  <c r="T2" i="1"/>
  <c r="V16" i="1"/>
  <c r="X16" i="1" s="1"/>
  <c r="Z16" i="1" s="1"/>
  <c r="V13" i="1"/>
  <c r="X13" i="1" s="1"/>
  <c r="Z13" i="1" s="1"/>
  <c r="V10" i="1"/>
  <c r="X10" i="1" s="1"/>
  <c r="Z10" i="1" s="1"/>
  <c r="V7" i="1"/>
  <c r="X7" i="1" s="1"/>
  <c r="Z7" i="1" s="1"/>
  <c r="V4" i="1"/>
  <c r="X4" i="1" s="1"/>
  <c r="Z4" i="1" s="1"/>
  <c r="L2" i="1"/>
  <c r="E22" i="1"/>
  <c r="K25" i="1"/>
  <c r="F31" i="1"/>
  <c r="H31" i="1" s="1"/>
  <c r="J31" i="1" s="1"/>
  <c r="E31" i="1"/>
  <c r="F28" i="1"/>
  <c r="H28" i="1" s="1"/>
  <c r="J28" i="1" s="1"/>
  <c r="E28" i="1"/>
  <c r="F25" i="1"/>
  <c r="H25" i="1" s="1"/>
  <c r="J25" i="1" s="1"/>
  <c r="E25" i="1"/>
  <c r="F22" i="1"/>
  <c r="H22" i="1" s="1"/>
  <c r="J22" i="1" s="1"/>
  <c r="K19" i="1"/>
  <c r="K16" i="1"/>
  <c r="K13" i="1"/>
  <c r="K10" i="1"/>
  <c r="K7" i="1"/>
  <c r="K4" i="1"/>
  <c r="H19" i="1"/>
  <c r="J19" i="1" s="1"/>
  <c r="F19" i="1"/>
  <c r="E19" i="1"/>
  <c r="G19" i="1" s="1"/>
  <c r="I19" i="1" s="1"/>
  <c r="F16" i="1"/>
  <c r="H16" i="1" s="1"/>
  <c r="J16" i="1" s="1"/>
  <c r="E16" i="1"/>
  <c r="G16" i="1" s="1"/>
  <c r="I16" i="1" s="1"/>
  <c r="J13" i="1"/>
  <c r="J10" i="1"/>
  <c r="J7" i="1"/>
  <c r="J4" i="1"/>
  <c r="H13" i="1"/>
  <c r="F13" i="1"/>
  <c r="E13" i="1"/>
  <c r="G13" i="1" s="1"/>
  <c r="I13" i="1" s="1"/>
  <c r="I10" i="1"/>
  <c r="I7" i="1"/>
  <c r="I4" i="1"/>
  <c r="H10" i="1"/>
  <c r="G10" i="1"/>
  <c r="F10" i="1"/>
  <c r="E10" i="1"/>
  <c r="H7" i="1"/>
  <c r="G7" i="1"/>
  <c r="H4" i="1"/>
  <c r="G4" i="1"/>
  <c r="F7" i="1"/>
  <c r="E7" i="1"/>
  <c r="F4" i="1"/>
  <c r="E4" i="1"/>
  <c r="U16" i="1" l="1"/>
  <c r="W16" i="1" s="1"/>
  <c r="AA16" i="1" s="1"/>
  <c r="AA13" i="1"/>
  <c r="U10" i="1"/>
  <c r="W10" i="1" s="1"/>
  <c r="U7" i="1"/>
  <c r="W7" i="1" s="1"/>
  <c r="Y7" i="1" s="1"/>
  <c r="Y4" i="1"/>
  <c r="Y13" i="1"/>
  <c r="G31" i="1"/>
  <c r="I31" i="1" s="1"/>
  <c r="K31" i="1" s="1"/>
  <c r="G28" i="1"/>
  <c r="I28" i="1" s="1"/>
  <c r="K28" i="1" s="1"/>
  <c r="G25" i="1"/>
  <c r="I25" i="1" s="1"/>
  <c r="G22" i="1"/>
  <c r="I22" i="1" s="1"/>
  <c r="K22" i="1" s="1"/>
  <c r="Y16" i="1" l="1"/>
  <c r="Y10" i="1"/>
  <c r="AA10" i="1"/>
  <c r="AA7" i="1"/>
</calcChain>
</file>

<file path=xl/sharedStrings.xml><?xml version="1.0" encoding="utf-8"?>
<sst xmlns="http://schemas.openxmlformats.org/spreadsheetml/2006/main" count="35" uniqueCount="26">
  <si>
    <t>Mätningar</t>
  </si>
  <si>
    <t>p [mm]</t>
  </si>
  <si>
    <t>q [mm]</t>
  </si>
  <si>
    <t>medel p [mm]</t>
  </si>
  <si>
    <t>medel q [mm]</t>
  </si>
  <si>
    <t>rms p [mm]</t>
  </si>
  <si>
    <t>rms q [mm]</t>
  </si>
  <si>
    <t>relativt fel p</t>
  </si>
  <si>
    <t>relativt fel q</t>
  </si>
  <si>
    <t>relativt fel f</t>
  </si>
  <si>
    <t>obj img [mm]</t>
  </si>
  <si>
    <t>f relativt fel total</t>
  </si>
  <si>
    <t>M [mm]</t>
  </si>
  <si>
    <t>medel M [mm]</t>
  </si>
  <si>
    <t>rms M [mm]</t>
  </si>
  <si>
    <t>relativt fel M</t>
  </si>
  <si>
    <t>M beräknad</t>
  </si>
  <si>
    <t>relativt fel f total</t>
  </si>
  <si>
    <t xml:space="preserve">Mätningar </t>
  </si>
  <si>
    <t>f beräknad</t>
  </si>
  <si>
    <t>f beräknad medel</t>
  </si>
  <si>
    <t>r [mm]</t>
  </si>
  <si>
    <t>Bildastånd lins 1 [mm]</t>
  </si>
  <si>
    <t>Objektavstånd 2 [mm]</t>
  </si>
  <si>
    <t>Fokasllängd [mm]</t>
  </si>
  <si>
    <t>Medel fokallängd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</si>
</sst>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AB1" workbookViewId="0">
      <selection activeCell="AK2" sqref="AK2"/>
    </sheetView>
  </sheetViews>
  <sheetFormatPr defaultRowHeight="14.5" x14ac:dyDescent="0.35"/>
  <cols>
    <col min="1" max="1" width="9.453125" bestFit="1" customWidth="1"/>
    <col min="2" max="2" width="11.90625" bestFit="1" customWidth="1"/>
    <col min="5" max="6" width="12.54296875" bestFit="1" customWidth="1"/>
    <col min="7" max="8" width="10.54296875" bestFit="1" customWidth="1"/>
    <col min="9" max="10" width="10.7265625" bestFit="1" customWidth="1"/>
    <col min="11" max="11" width="10.26953125" bestFit="1" customWidth="1"/>
    <col min="12" max="12" width="14.6328125" bestFit="1" customWidth="1"/>
    <col min="13" max="13" width="9.81640625" bestFit="1" customWidth="1"/>
    <col min="14" max="14" width="15.54296875" bestFit="1" customWidth="1"/>
    <col min="16" max="16" width="9.453125" bestFit="1" customWidth="1"/>
    <col min="17" max="17" width="11.90625" bestFit="1" customWidth="1"/>
    <col min="20" max="20" width="10.90625" bestFit="1" customWidth="1"/>
    <col min="21" max="21" width="13.26953125" bestFit="1" customWidth="1"/>
    <col min="22" max="22" width="12.54296875" bestFit="1" customWidth="1"/>
    <col min="23" max="27" width="11.81640625" bestFit="1" customWidth="1"/>
    <col min="28" max="28" width="14.6328125" bestFit="1" customWidth="1"/>
    <col min="31" max="31" width="9.90625" bestFit="1" customWidth="1"/>
    <col min="35" max="36" width="19.453125" bestFit="1" customWidth="1"/>
    <col min="37" max="37" width="15.6328125" bestFit="1" customWidth="1"/>
    <col min="38" max="38" width="20.36328125" bestFit="1" customWidth="1"/>
  </cols>
  <sheetData>
    <row r="1" spans="1:38" x14ac:dyDescent="0.3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19</v>
      </c>
      <c r="N1" t="s">
        <v>20</v>
      </c>
      <c r="P1" t="s">
        <v>0</v>
      </c>
      <c r="Q1" t="s">
        <v>10</v>
      </c>
      <c r="R1" t="s">
        <v>12</v>
      </c>
      <c r="S1" t="s">
        <v>2</v>
      </c>
      <c r="T1" t="s">
        <v>16</v>
      </c>
      <c r="U1" t="s">
        <v>13</v>
      </c>
      <c r="V1" t="s">
        <v>4</v>
      </c>
      <c r="W1" t="s">
        <v>14</v>
      </c>
      <c r="X1" t="s">
        <v>6</v>
      </c>
      <c r="Y1" t="s">
        <v>15</v>
      </c>
      <c r="Z1" t="s">
        <v>8</v>
      </c>
      <c r="AA1" t="s">
        <v>9</v>
      </c>
      <c r="AB1" t="s">
        <v>17</v>
      </c>
      <c r="AE1" t="s">
        <v>18</v>
      </c>
      <c r="AF1" t="s">
        <v>1</v>
      </c>
      <c r="AG1" t="s">
        <v>21</v>
      </c>
      <c r="AH1" t="s">
        <v>2</v>
      </c>
      <c r="AI1" t="s">
        <v>22</v>
      </c>
      <c r="AJ1" t="s">
        <v>23</v>
      </c>
      <c r="AK1" t="s">
        <v>24</v>
      </c>
      <c r="AL1" t="s">
        <v>25</v>
      </c>
    </row>
    <row r="2" spans="1:38" x14ac:dyDescent="0.35">
      <c r="A2">
        <v>1</v>
      </c>
      <c r="B2">
        <v>500</v>
      </c>
      <c r="C2">
        <v>116</v>
      </c>
      <c r="D2">
        <v>386</v>
      </c>
      <c r="L2">
        <f>(K4^2+K7^2+K10^2+K13^2+K16^2+K19^2+K22^2+K25^2+K28^2+K31^2)^(1/2)/10</f>
        <v>1.2580969037021342E-3</v>
      </c>
      <c r="N2">
        <f>AVERAGE(M28,M31,M25,M22,M19,M16,M13,M10,M7,M4)</f>
        <v>88.884965593010932</v>
      </c>
      <c r="P2">
        <v>1</v>
      </c>
      <c r="Q2">
        <v>1200</v>
      </c>
      <c r="R2">
        <v>106</v>
      </c>
      <c r="S2">
        <v>1097</v>
      </c>
      <c r="T2">
        <f>R2/10</f>
        <v>10.6</v>
      </c>
      <c r="AB2">
        <f>(AA4^2+AA7^2+AA10^2+AA13^2+AA16^2)^(1/2)/5</f>
        <v>2.8721135546015903E-3</v>
      </c>
      <c r="AE2">
        <v>1</v>
      </c>
      <c r="AF2">
        <v>242</v>
      </c>
      <c r="AG2">
        <v>127</v>
      </c>
      <c r="AH2">
        <v>114</v>
      </c>
      <c r="AI2">
        <f>(1/89-1/AF2)^(-1)</f>
        <v>140.77124183006538</v>
      </c>
      <c r="AJ2">
        <f>AG2-AI2</f>
        <v>-13.771241830065378</v>
      </c>
      <c r="AK2">
        <f>(1/AJ2+1/AH2)^-1</f>
        <v>-15.663384414737552</v>
      </c>
      <c r="AL2">
        <f>AVERAGE(AK2:AK10)</f>
        <v>-20.38943182704411</v>
      </c>
    </row>
    <row r="3" spans="1:38" x14ac:dyDescent="0.35">
      <c r="A3">
        <v>1</v>
      </c>
      <c r="B3">
        <v>500</v>
      </c>
      <c r="C3">
        <v>117</v>
      </c>
      <c r="D3">
        <v>383</v>
      </c>
      <c r="P3">
        <v>1</v>
      </c>
      <c r="Q3">
        <v>1200</v>
      </c>
      <c r="R3">
        <v>104</v>
      </c>
      <c r="S3">
        <v>1095</v>
      </c>
      <c r="T3">
        <f t="shared" ref="T3:T16" si="0">R3/10</f>
        <v>10.4</v>
      </c>
      <c r="AE3">
        <v>1</v>
      </c>
      <c r="AF3">
        <v>241</v>
      </c>
      <c r="AG3">
        <v>121</v>
      </c>
      <c r="AH3">
        <v>116</v>
      </c>
      <c r="AI3">
        <f t="shared" ref="AI3:AI10" si="1">(1/89-1/AF3)^(-1)</f>
        <v>141.11184210526315</v>
      </c>
      <c r="AJ3">
        <f t="shared" ref="AJ3:AJ10" si="2">AG3-AI3</f>
        <v>-20.11184210526315</v>
      </c>
      <c r="AK3">
        <f t="shared" ref="AK3:AK10" si="3">(1/AJ3+1/AH3)^-1</f>
        <v>-24.330154373927943</v>
      </c>
    </row>
    <row r="4" spans="1:38" x14ac:dyDescent="0.35">
      <c r="A4">
        <v>1</v>
      </c>
      <c r="B4">
        <v>500</v>
      </c>
      <c r="C4">
        <v>115</v>
      </c>
      <c r="D4">
        <v>385</v>
      </c>
      <c r="E4">
        <f>AVERAGE(C2:C4)</f>
        <v>116</v>
      </c>
      <c r="F4">
        <f>AVERAGE(D2:D4)</f>
        <v>384.66666666666669</v>
      </c>
      <c r="G4">
        <f>((C2-E4)^2+(C3-E4)^2+(C4-E4)^2)^(1/2)/3</f>
        <v>0.47140452079103173</v>
      </c>
      <c r="H4">
        <f>((D2-F4)^2+(D3-F4)^2+(D4-F4)^2)^(1/2)/3</f>
        <v>0.72008229982309546</v>
      </c>
      <c r="I4">
        <f>G4/E4</f>
        <v>4.0638320757847559E-3</v>
      </c>
      <c r="J4">
        <f>H4/F4</f>
        <v>1.8719643842888096E-3</v>
      </c>
      <c r="K4">
        <f>1/(E4+F4)*(E4*J4+F4*I4)</f>
        <v>3.5559958862770402E-3</v>
      </c>
      <c r="M4">
        <f>E4*F4/(E4+F4)</f>
        <v>89.123834886817576</v>
      </c>
      <c r="P4">
        <v>1</v>
      </c>
      <c r="Q4">
        <v>1200</v>
      </c>
      <c r="R4">
        <v>106</v>
      </c>
      <c r="S4">
        <v>1102</v>
      </c>
      <c r="T4">
        <f t="shared" si="0"/>
        <v>10.6</v>
      </c>
      <c r="U4">
        <f>AVERAGE(T2:T4)</f>
        <v>10.533333333333333</v>
      </c>
      <c r="V4">
        <f>AVERAGE(S2:S4)</f>
        <v>1098</v>
      </c>
      <c r="W4">
        <f>((T2-U4)^2+(T3-U4)^2+(T4-U4)^2)^(1/2)/3</f>
        <v>5.4433105395181543E-2</v>
      </c>
      <c r="X4">
        <f>((S2-V4)^2+(S3-V4)^2+(S4-V4)^2)^(1/2)/3</f>
        <v>1.6996731711975948</v>
      </c>
      <c r="Y4">
        <f>W4/U4</f>
        <v>5.1676998792893874E-3</v>
      </c>
      <c r="Z4">
        <f>X4/V4</f>
        <v>1.5479719227664797E-3</v>
      </c>
      <c r="AA4">
        <f>Z4+W4/(U4+1)</f>
        <v>6.2676053385336654E-3</v>
      </c>
      <c r="AE4">
        <v>1</v>
      </c>
      <c r="AF4">
        <v>242</v>
      </c>
      <c r="AG4">
        <v>124</v>
      </c>
      <c r="AH4">
        <v>116</v>
      </c>
      <c r="AI4">
        <f t="shared" si="1"/>
        <v>140.77124183006538</v>
      </c>
      <c r="AJ4">
        <f t="shared" si="2"/>
        <v>-16.771241830065378</v>
      </c>
      <c r="AK4">
        <f t="shared" si="3"/>
        <v>-19.605849031748146</v>
      </c>
    </row>
    <row r="5" spans="1:38" x14ac:dyDescent="0.35">
      <c r="A5">
        <v>2</v>
      </c>
      <c r="B5">
        <v>530</v>
      </c>
      <c r="C5">
        <v>113</v>
      </c>
      <c r="D5">
        <v>416</v>
      </c>
      <c r="P5">
        <v>2</v>
      </c>
      <c r="Q5">
        <v>1250</v>
      </c>
      <c r="R5">
        <v>112</v>
      </c>
      <c r="S5">
        <v>1155</v>
      </c>
      <c r="T5">
        <f t="shared" si="0"/>
        <v>11.2</v>
      </c>
      <c r="AE5">
        <v>2</v>
      </c>
      <c r="AF5">
        <v>189</v>
      </c>
      <c r="AG5">
        <v>150</v>
      </c>
      <c r="AH5">
        <v>137</v>
      </c>
      <c r="AI5">
        <f t="shared" si="1"/>
        <v>168.21</v>
      </c>
      <c r="AJ5">
        <f t="shared" si="2"/>
        <v>-18.210000000000008</v>
      </c>
      <c r="AK5">
        <f t="shared" si="3"/>
        <v>-21.001515279063906</v>
      </c>
    </row>
    <row r="6" spans="1:38" x14ac:dyDescent="0.35">
      <c r="A6">
        <v>2</v>
      </c>
      <c r="B6">
        <v>530</v>
      </c>
      <c r="C6">
        <v>112</v>
      </c>
      <c r="D6">
        <v>419</v>
      </c>
      <c r="P6">
        <v>2</v>
      </c>
      <c r="Q6">
        <v>1250</v>
      </c>
      <c r="R6">
        <v>114</v>
      </c>
      <c r="S6">
        <v>1160</v>
      </c>
      <c r="T6">
        <f t="shared" si="0"/>
        <v>11.4</v>
      </c>
      <c r="AE6">
        <v>2</v>
      </c>
      <c r="AF6">
        <v>189</v>
      </c>
      <c r="AG6">
        <v>149</v>
      </c>
      <c r="AH6">
        <v>135</v>
      </c>
      <c r="AI6">
        <f t="shared" si="1"/>
        <v>168.21</v>
      </c>
      <c r="AJ6">
        <f t="shared" si="2"/>
        <v>-19.210000000000008</v>
      </c>
      <c r="AK6">
        <f t="shared" si="3"/>
        <v>-22.397011831764413</v>
      </c>
    </row>
    <row r="7" spans="1:38" x14ac:dyDescent="0.35">
      <c r="A7">
        <v>2</v>
      </c>
      <c r="B7">
        <v>530</v>
      </c>
      <c r="C7">
        <v>113</v>
      </c>
      <c r="D7">
        <v>416</v>
      </c>
      <c r="E7">
        <f>AVERAGE(C5:C7)</f>
        <v>112.66666666666667</v>
      </c>
      <c r="F7">
        <f>AVERAGE(D5:D7)</f>
        <v>417</v>
      </c>
      <c r="G7">
        <f>((C5-E7)^2+(C6-E7)^2+(C7-E7)^2)^(1/2)/3</f>
        <v>0.27216552697590868</v>
      </c>
      <c r="H7">
        <f>((D5-F7)^2+(D6-F7)^2+(D7-F7)^2)^(1/2)/3</f>
        <v>0.81649658092772592</v>
      </c>
      <c r="I7">
        <f>G7/E7</f>
        <v>2.4156703577743375E-3</v>
      </c>
      <c r="J7">
        <f>H7/F7</f>
        <v>1.9580253739274003E-3</v>
      </c>
      <c r="K7">
        <f>1/(E7+F7)*(E7*J7+F7*I7)</f>
        <v>2.3183235959491236E-3</v>
      </c>
      <c r="M7">
        <f t="shared" ref="M7:M31" si="4">E7*F7/(E7+F7)</f>
        <v>88.701069855254886</v>
      </c>
      <c r="P7">
        <v>2</v>
      </c>
      <c r="Q7">
        <v>1250</v>
      </c>
      <c r="R7">
        <v>113</v>
      </c>
      <c r="S7">
        <v>1158</v>
      </c>
      <c r="T7">
        <f t="shared" si="0"/>
        <v>11.3</v>
      </c>
      <c r="U7">
        <f>AVERAGE(T5:T7)</f>
        <v>11.300000000000002</v>
      </c>
      <c r="V7">
        <f>AVERAGE(S5:S7)</f>
        <v>1157.6666666666667</v>
      </c>
      <c r="W7">
        <f>((T5-U7)^2+(T6-U7)^2+(T7-U7)^2)^(1/2)/3</f>
        <v>4.7140452079103418E-2</v>
      </c>
      <c r="X7">
        <f>((S5-V7)^2+(S6-V7)^2+(S7-V7)^2)^(1/2)/3</f>
        <v>1.1863420280034791</v>
      </c>
      <c r="Y7">
        <f>W7/U7</f>
        <v>4.1717214229295054E-3</v>
      </c>
      <c r="Z7">
        <f>X7/V7</f>
        <v>1.0247699637231319E-3</v>
      </c>
      <c r="AA7">
        <f>Z7+W7/(U7+1)</f>
        <v>4.8573270433250352E-3</v>
      </c>
      <c r="AE7">
        <v>2</v>
      </c>
      <c r="AF7">
        <v>190</v>
      </c>
      <c r="AG7">
        <v>151</v>
      </c>
      <c r="AH7">
        <v>136</v>
      </c>
      <c r="AI7">
        <f t="shared" si="1"/>
        <v>167.42574257425744</v>
      </c>
      <c r="AJ7">
        <f t="shared" si="2"/>
        <v>-16.425742574257441</v>
      </c>
      <c r="AK7">
        <f t="shared" si="3"/>
        <v>-18.682123043802289</v>
      </c>
    </row>
    <row r="8" spans="1:38" x14ac:dyDescent="0.35">
      <c r="A8">
        <v>3</v>
      </c>
      <c r="B8">
        <v>560</v>
      </c>
      <c r="C8">
        <v>111</v>
      </c>
      <c r="D8">
        <v>452</v>
      </c>
      <c r="P8">
        <v>3</v>
      </c>
      <c r="Q8">
        <v>1350</v>
      </c>
      <c r="R8">
        <v>122</v>
      </c>
      <c r="S8">
        <v>1257</v>
      </c>
      <c r="T8">
        <f t="shared" si="0"/>
        <v>12.2</v>
      </c>
      <c r="AE8">
        <v>3</v>
      </c>
      <c r="AF8">
        <v>159</v>
      </c>
      <c r="AG8">
        <v>188</v>
      </c>
      <c r="AH8">
        <v>118</v>
      </c>
      <c r="AI8">
        <f t="shared" si="1"/>
        <v>202.15714285714287</v>
      </c>
      <c r="AJ8">
        <f t="shared" si="2"/>
        <v>-14.157142857142873</v>
      </c>
      <c r="AK8">
        <f t="shared" si="3"/>
        <v>-16.087219700096316</v>
      </c>
    </row>
    <row r="9" spans="1:38" x14ac:dyDescent="0.35">
      <c r="A9">
        <v>3</v>
      </c>
      <c r="B9">
        <v>560</v>
      </c>
      <c r="C9">
        <v>108</v>
      </c>
      <c r="D9">
        <v>453</v>
      </c>
      <c r="P9">
        <v>3</v>
      </c>
      <c r="Q9">
        <v>1350</v>
      </c>
      <c r="R9">
        <v>124</v>
      </c>
      <c r="S9">
        <v>1260</v>
      </c>
      <c r="T9">
        <f t="shared" si="0"/>
        <v>12.4</v>
      </c>
      <c r="AE9">
        <v>3</v>
      </c>
      <c r="AF9">
        <v>157</v>
      </c>
      <c r="AG9">
        <v>186</v>
      </c>
      <c r="AH9">
        <v>117</v>
      </c>
      <c r="AI9">
        <f t="shared" si="1"/>
        <v>205.48529411764707</v>
      </c>
      <c r="AJ9">
        <f t="shared" si="2"/>
        <v>-19.485294117647072</v>
      </c>
      <c r="AK9">
        <f t="shared" si="3"/>
        <v>-23.378826722967897</v>
      </c>
    </row>
    <row r="10" spans="1:38" x14ac:dyDescent="0.35">
      <c r="A10">
        <v>3</v>
      </c>
      <c r="B10">
        <v>560</v>
      </c>
      <c r="C10">
        <v>111</v>
      </c>
      <c r="D10">
        <v>451</v>
      </c>
      <c r="E10">
        <f>AVERAGE(C8:C10)</f>
        <v>110</v>
      </c>
      <c r="F10">
        <f>AVERAGE(D8:D10)</f>
        <v>452</v>
      </c>
      <c r="G10">
        <f>((C8-E10)^2+(C9-E10)^2+(C10-E10)^2)^(1/2)/3</f>
        <v>0.81649658092772592</v>
      </c>
      <c r="H10">
        <f>((D8-F10)^2+(D9-F10)^2+(D10-F10)^2)^(1/2)/3</f>
        <v>0.47140452079103173</v>
      </c>
      <c r="I10">
        <f>G10/E10</f>
        <v>7.422696190252054E-3</v>
      </c>
      <c r="J10">
        <f>H10/F10</f>
        <v>1.0429303557323711E-3</v>
      </c>
      <c r="K10">
        <f>1/(E10+F10)*(E10*J10+F10*I10)</f>
        <v>6.1739875749546071E-3</v>
      </c>
      <c r="M10">
        <f t="shared" si="4"/>
        <v>88.469750889679716</v>
      </c>
      <c r="P10">
        <v>3</v>
      </c>
      <c r="Q10">
        <v>1350</v>
      </c>
      <c r="R10">
        <v>124</v>
      </c>
      <c r="S10">
        <v>1260</v>
      </c>
      <c r="T10">
        <f t="shared" si="0"/>
        <v>12.4</v>
      </c>
      <c r="U10">
        <f>AVERAGE(T8:T10)</f>
        <v>12.333333333333334</v>
      </c>
      <c r="V10">
        <f>AVERAGE(S8:S10)</f>
        <v>1259</v>
      </c>
      <c r="W10">
        <f>((T8-U10)^2+(T9-U10)^2+(T10-U10)^2)^(1/2)/3</f>
        <v>5.4433105395182028E-2</v>
      </c>
      <c r="X10">
        <f>((S8-V10)^2+(S9-V10)^2+(S10-V10)^2)^(1/2)/3</f>
        <v>0.81649658092772592</v>
      </c>
      <c r="Y10">
        <f>W10/U10</f>
        <v>4.4134950320417858E-3</v>
      </c>
      <c r="Z10">
        <f>X10/V10</f>
        <v>6.4852786412051308E-4</v>
      </c>
      <c r="AA10">
        <f>Z10+W10/(U10+1)</f>
        <v>4.7310107687591656E-3</v>
      </c>
      <c r="AE10">
        <v>3</v>
      </c>
      <c r="AF10">
        <v>158</v>
      </c>
      <c r="AG10">
        <v>185</v>
      </c>
      <c r="AH10">
        <v>118</v>
      </c>
      <c r="AI10">
        <f t="shared" si="1"/>
        <v>203.79710144927537</v>
      </c>
      <c r="AJ10">
        <f t="shared" si="2"/>
        <v>-18.797101449275374</v>
      </c>
      <c r="AK10">
        <f t="shared" si="3"/>
        <v>-22.358802045288549</v>
      </c>
    </row>
    <row r="11" spans="1:38" x14ac:dyDescent="0.35">
      <c r="A11">
        <v>4</v>
      </c>
      <c r="B11">
        <v>590</v>
      </c>
      <c r="C11">
        <v>109</v>
      </c>
      <c r="D11">
        <v>483</v>
      </c>
      <c r="P11">
        <v>4</v>
      </c>
      <c r="Q11">
        <v>1450</v>
      </c>
      <c r="R11">
        <v>130</v>
      </c>
      <c r="S11">
        <v>1342</v>
      </c>
      <c r="T11">
        <f t="shared" si="0"/>
        <v>13</v>
      </c>
    </row>
    <row r="12" spans="1:38" x14ac:dyDescent="0.35">
      <c r="A12">
        <v>4</v>
      </c>
      <c r="B12">
        <v>590</v>
      </c>
      <c r="C12">
        <v>110</v>
      </c>
      <c r="D12">
        <v>482</v>
      </c>
      <c r="P12">
        <v>4</v>
      </c>
      <c r="Q12">
        <v>1450</v>
      </c>
      <c r="R12">
        <v>133</v>
      </c>
      <c r="S12">
        <v>1340</v>
      </c>
      <c r="T12">
        <f t="shared" si="0"/>
        <v>13.3</v>
      </c>
    </row>
    <row r="13" spans="1:38" x14ac:dyDescent="0.35">
      <c r="A13">
        <v>4</v>
      </c>
      <c r="B13">
        <v>590</v>
      </c>
      <c r="C13">
        <v>108</v>
      </c>
      <c r="D13">
        <v>484</v>
      </c>
      <c r="E13">
        <f>AVERAGE(C11:C13)</f>
        <v>109</v>
      </c>
      <c r="F13">
        <f>AVERAGE(D11:D13)</f>
        <v>483</v>
      </c>
      <c r="G13">
        <f>((C11-E13)^2+(C12-E13)^2+(C13-E13)^2)^(1/2)/3</f>
        <v>0.47140452079103173</v>
      </c>
      <c r="H13">
        <f>((D11-F13)^2+(D12-F13)^2+(D13-F13)^2)^(1/2)/3</f>
        <v>0.47140452079103173</v>
      </c>
      <c r="I13">
        <f>G13/E13</f>
        <v>4.3248121173489152E-3</v>
      </c>
      <c r="J13">
        <f>H13/F13</f>
        <v>9.7599279666880272E-4</v>
      </c>
      <c r="K13">
        <f>1/(E13+F13)*(E13*J13+F13*I13)</f>
        <v>3.7082220735074754E-3</v>
      </c>
      <c r="M13">
        <f t="shared" si="4"/>
        <v>88.930743243243242</v>
      </c>
      <c r="P13">
        <v>4</v>
      </c>
      <c r="Q13">
        <v>1450</v>
      </c>
      <c r="R13">
        <v>133</v>
      </c>
      <c r="S13">
        <v>1342</v>
      </c>
      <c r="T13">
        <f t="shared" si="0"/>
        <v>13.3</v>
      </c>
      <c r="U13">
        <f>AVERAGE(T11:T13)</f>
        <v>13.200000000000001</v>
      </c>
      <c r="V13">
        <f>AVERAGE(S11:S13)</f>
        <v>1341.3333333333333</v>
      </c>
      <c r="W13">
        <f>((T11-U13)^2+(T12-U13)^2+(T13-U13)^2)^(1/2)/3</f>
        <v>8.1649658092772789E-2</v>
      </c>
      <c r="X13">
        <f>((S11-V13)^2+(S12-V13)^2+(S13-V13)^2)^(1/2)/3</f>
        <v>0.54433105395181736</v>
      </c>
      <c r="Y13">
        <f>W13/U13</f>
        <v>6.1855801585433924E-3</v>
      </c>
      <c r="Z13">
        <f>X13/V13</f>
        <v>4.0581341000384E-4</v>
      </c>
      <c r="AA13">
        <f>Z13+W13/(U13+1)</f>
        <v>6.1557893320300927E-3</v>
      </c>
    </row>
    <row r="14" spans="1:38" x14ac:dyDescent="0.35">
      <c r="A14">
        <v>5</v>
      </c>
      <c r="B14">
        <v>620</v>
      </c>
      <c r="C14">
        <v>108</v>
      </c>
      <c r="D14">
        <v>515</v>
      </c>
      <c r="P14">
        <v>5</v>
      </c>
      <c r="Q14">
        <v>1150</v>
      </c>
      <c r="R14">
        <v>101</v>
      </c>
      <c r="S14">
        <v>1057</v>
      </c>
      <c r="T14">
        <f t="shared" si="0"/>
        <v>10.1</v>
      </c>
    </row>
    <row r="15" spans="1:38" x14ac:dyDescent="0.35">
      <c r="A15">
        <v>5</v>
      </c>
      <c r="B15">
        <v>620</v>
      </c>
      <c r="C15">
        <v>107</v>
      </c>
      <c r="D15">
        <v>516</v>
      </c>
      <c r="P15">
        <v>5</v>
      </c>
      <c r="Q15">
        <v>1150</v>
      </c>
      <c r="R15">
        <v>105</v>
      </c>
      <c r="S15">
        <v>1060</v>
      </c>
      <c r="T15">
        <f t="shared" si="0"/>
        <v>10.5</v>
      </c>
    </row>
    <row r="16" spans="1:38" x14ac:dyDescent="0.35">
      <c r="A16">
        <v>5</v>
      </c>
      <c r="B16">
        <v>620</v>
      </c>
      <c r="C16">
        <v>106</v>
      </c>
      <c r="D16">
        <v>514</v>
      </c>
      <c r="E16">
        <f>AVERAGE(C14:C16)</f>
        <v>107</v>
      </c>
      <c r="F16">
        <f>AVERAGE(D14:D16)</f>
        <v>515</v>
      </c>
      <c r="G16">
        <f>((C14-E16)^2+(C15-E16)^2+(C16-E16)^2)^(1/2)/3</f>
        <v>0.47140452079103173</v>
      </c>
      <c r="H16">
        <f>((D14-F16)^2+(D15-F16)^2+(D16-F16)^2)^(1/2)/3</f>
        <v>0.47140452079103173</v>
      </c>
      <c r="I16">
        <f>G16/E16</f>
        <v>4.4056497270189877E-3</v>
      </c>
      <c r="J16">
        <f>H16/F16</f>
        <v>9.1534858406025574E-4</v>
      </c>
      <c r="K16">
        <f>1/(E16+F16)*(E16*J16+F16*I16)</f>
        <v>3.8052281477640288E-3</v>
      </c>
      <c r="M16">
        <f t="shared" si="4"/>
        <v>88.593247588424433</v>
      </c>
      <c r="P16">
        <v>5</v>
      </c>
      <c r="Q16">
        <v>1150</v>
      </c>
      <c r="R16">
        <v>103</v>
      </c>
      <c r="S16">
        <v>1060</v>
      </c>
      <c r="T16">
        <f t="shared" si="0"/>
        <v>10.3</v>
      </c>
      <c r="U16">
        <f>AVERAGE(T14:T16)</f>
        <v>10.3</v>
      </c>
      <c r="V16">
        <f>AVERAGE(S14:S16)</f>
        <v>1059</v>
      </c>
      <c r="W16">
        <f>((T14-U16)^2+(T15-U16)^2+(T16-U16)^2)^(1/2)/3</f>
        <v>9.4280904158206433E-2</v>
      </c>
      <c r="X16">
        <f>((S14-V16)^2+(S15-V16)^2+(S16-V16)^2)^(1/2)/3</f>
        <v>0.81649658092772592</v>
      </c>
      <c r="Y16">
        <f>W16/U16</f>
        <v>9.1534858406025661E-3</v>
      </c>
      <c r="Z16">
        <f>X16/V16</f>
        <v>7.710071585719791E-4</v>
      </c>
      <c r="AA16">
        <f>Z16+W16/(U16+1)</f>
        <v>9.1144500044309552E-3</v>
      </c>
    </row>
    <row r="17" spans="1:13" x14ac:dyDescent="0.35">
      <c r="A17">
        <v>6</v>
      </c>
      <c r="B17">
        <v>650</v>
      </c>
      <c r="C17">
        <v>106</v>
      </c>
      <c r="D17">
        <v>547</v>
      </c>
    </row>
    <row r="18" spans="1:13" x14ac:dyDescent="0.35">
      <c r="A18">
        <v>6</v>
      </c>
      <c r="B18">
        <v>650</v>
      </c>
      <c r="C18">
        <v>106</v>
      </c>
      <c r="D18">
        <v>547</v>
      </c>
    </row>
    <row r="19" spans="1:13" x14ac:dyDescent="0.35">
      <c r="A19">
        <v>6</v>
      </c>
      <c r="B19">
        <v>650</v>
      </c>
      <c r="C19">
        <v>105</v>
      </c>
      <c r="D19">
        <v>545</v>
      </c>
      <c r="E19">
        <f>AVERAGE(C17:C19)</f>
        <v>105.66666666666667</v>
      </c>
      <c r="F19">
        <f>AVERAGE(D17:D19)</f>
        <v>546.33333333333337</v>
      </c>
      <c r="G19">
        <f>((C17-E19)^2+(C18-E19)^2+(C19-E19)^2)^(1/2)/3</f>
        <v>0.27216552697590868</v>
      </c>
      <c r="H19">
        <f>((D17-F19)^2+(D18-F19)^2+(D19-F19)^2)^(1/2)/3</f>
        <v>0.54433105395181736</v>
      </c>
      <c r="I19">
        <f>G19/E19</f>
        <v>2.5756989934628579E-3</v>
      </c>
      <c r="J19">
        <f>H19/F19</f>
        <v>9.9633505909423547E-4</v>
      </c>
      <c r="K19">
        <f>1/(E19+F19)*(E19*J19+F19*I19)</f>
        <v>2.3197386830360414E-3</v>
      </c>
      <c r="M19">
        <f t="shared" si="4"/>
        <v>88.541751874573961</v>
      </c>
    </row>
    <row r="20" spans="1:13" x14ac:dyDescent="0.35">
      <c r="A20">
        <v>7</v>
      </c>
      <c r="B20">
        <v>515</v>
      </c>
      <c r="C20">
        <v>115</v>
      </c>
      <c r="D20">
        <v>402</v>
      </c>
    </row>
    <row r="21" spans="1:13" x14ac:dyDescent="0.35">
      <c r="A21">
        <v>7</v>
      </c>
      <c r="B21">
        <v>515</v>
      </c>
      <c r="C21">
        <v>114</v>
      </c>
      <c r="D21">
        <v>402</v>
      </c>
    </row>
    <row r="22" spans="1:13" x14ac:dyDescent="0.35">
      <c r="A22">
        <v>7</v>
      </c>
      <c r="B22">
        <v>515</v>
      </c>
      <c r="C22">
        <v>116</v>
      </c>
      <c r="D22">
        <v>401</v>
      </c>
      <c r="E22">
        <f>AVERAGE(C20:C22)</f>
        <v>115</v>
      </c>
      <c r="F22">
        <f>AVERAGE(D20:D22)</f>
        <v>401.66666666666669</v>
      </c>
      <c r="G22">
        <f>((C20-E22)^2+(C21-E22)^2+(C22-E22)^2)^(1/2)/3</f>
        <v>0.47140452079103173</v>
      </c>
      <c r="H22">
        <f>((D20-F22)^2+(D21-F22)^2+(D22-F22)^2)^(1/2)/3</f>
        <v>0.27216552697590868</v>
      </c>
      <c r="I22">
        <f>G22/E22</f>
        <v>4.0991697460089713E-3</v>
      </c>
      <c r="J22">
        <f>H22/F22</f>
        <v>6.7759052359147383E-4</v>
      </c>
      <c r="K22">
        <f>1/(E22+F22)*(E22*J22+F22*I22)</f>
        <v>3.3375924352128184E-3</v>
      </c>
      <c r="M22">
        <f t="shared" si="4"/>
        <v>89.403225806451616</v>
      </c>
    </row>
    <row r="23" spans="1:13" x14ac:dyDescent="0.35">
      <c r="A23">
        <v>8</v>
      </c>
      <c r="B23">
        <v>545</v>
      </c>
      <c r="C23">
        <v>114</v>
      </c>
      <c r="D23">
        <v>432</v>
      </c>
    </row>
    <row r="24" spans="1:13" x14ac:dyDescent="0.35">
      <c r="A24">
        <v>8</v>
      </c>
      <c r="B24">
        <v>545</v>
      </c>
      <c r="C24">
        <v>112</v>
      </c>
      <c r="D24">
        <v>432</v>
      </c>
    </row>
    <row r="25" spans="1:13" x14ac:dyDescent="0.35">
      <c r="A25">
        <v>8</v>
      </c>
      <c r="B25">
        <v>545</v>
      </c>
      <c r="C25">
        <v>110</v>
      </c>
      <c r="D25">
        <v>434</v>
      </c>
      <c r="E25">
        <f>AVERAGE(C23:C25)</f>
        <v>112</v>
      </c>
      <c r="F25">
        <f>AVERAGE(D23:D25)</f>
        <v>432.66666666666669</v>
      </c>
      <c r="G25">
        <f>((C23-E25)^2+(C24-E25)^2+(C25-E25)^2)^(1/2)/3</f>
        <v>0.94280904158206347</v>
      </c>
      <c r="H25">
        <f>((D23-F25)^2+(D24-F25)^2+(D25-F25)^2)^(1/2)/3</f>
        <v>0.54433105395181736</v>
      </c>
      <c r="I25">
        <f>G25/E25</f>
        <v>8.4179378712684241E-3</v>
      </c>
      <c r="J25">
        <f>H25/F25</f>
        <v>1.2580841000427211E-3</v>
      </c>
      <c r="K25">
        <f>1/(E25+F25)*(E25*J25+F25*I25)</f>
        <v>6.9456545988499192E-3</v>
      </c>
      <c r="M25">
        <f t="shared" si="4"/>
        <v>88.969400244798038</v>
      </c>
    </row>
    <row r="26" spans="1:13" x14ac:dyDescent="0.35">
      <c r="A26">
        <v>9</v>
      </c>
      <c r="B26">
        <v>575</v>
      </c>
      <c r="C26">
        <v>111</v>
      </c>
      <c r="D26">
        <v>467</v>
      </c>
    </row>
    <row r="27" spans="1:13" x14ac:dyDescent="0.35">
      <c r="A27">
        <v>9</v>
      </c>
      <c r="B27">
        <v>575</v>
      </c>
      <c r="C27">
        <v>110</v>
      </c>
      <c r="D27">
        <v>467</v>
      </c>
    </row>
    <row r="28" spans="1:13" x14ac:dyDescent="0.35">
      <c r="A28">
        <v>9</v>
      </c>
      <c r="B28">
        <v>575</v>
      </c>
      <c r="C28">
        <v>111</v>
      </c>
      <c r="D28">
        <v>466</v>
      </c>
      <c r="E28">
        <f>AVERAGE(C26:C28)</f>
        <v>110.66666666666667</v>
      </c>
      <c r="F28">
        <f>AVERAGE(D26:D28)</f>
        <v>466.66666666666669</v>
      </c>
      <c r="G28">
        <f>((C26-E28)^2+(C27-E28)^2+(C28-E28)^2)^(1/2)/3</f>
        <v>0.27216552697590868</v>
      </c>
      <c r="H28">
        <f>((D26-F28)^2+(D27-F28)^2+(D28-F28)^2)^(1/2)/3</f>
        <v>0.27216552697590868</v>
      </c>
      <c r="I28">
        <f>G28/E28</f>
        <v>2.4593270509871267E-3</v>
      </c>
      <c r="J28">
        <f>H28/F28</f>
        <v>5.8321184351980428E-4</v>
      </c>
      <c r="K28">
        <f>1/(E28+F28)*(E28*J28+F28*I28)</f>
        <v>2.0997021959760693E-3</v>
      </c>
      <c r="M28">
        <f t="shared" si="4"/>
        <v>89.453425712086215</v>
      </c>
    </row>
    <row r="29" spans="1:13" x14ac:dyDescent="0.35">
      <c r="A29">
        <v>10</v>
      </c>
      <c r="B29">
        <v>610</v>
      </c>
      <c r="C29">
        <v>108</v>
      </c>
      <c r="D29">
        <v>503</v>
      </c>
    </row>
    <row r="30" spans="1:13" x14ac:dyDescent="0.35">
      <c r="A30">
        <v>10</v>
      </c>
      <c r="B30">
        <v>610</v>
      </c>
      <c r="C30">
        <v>108</v>
      </c>
      <c r="D30">
        <v>502</v>
      </c>
    </row>
    <row r="31" spans="1:13" x14ac:dyDescent="0.35">
      <c r="A31">
        <v>10</v>
      </c>
      <c r="B31">
        <v>610</v>
      </c>
      <c r="C31">
        <v>107</v>
      </c>
      <c r="D31">
        <v>502</v>
      </c>
      <c r="E31">
        <f>AVERAGE(C29:C31)</f>
        <v>107.66666666666667</v>
      </c>
      <c r="F31">
        <f>AVERAGE(D29:D31)</f>
        <v>502.33333333333331</v>
      </c>
      <c r="G31">
        <f>((C29-E31)^2+(C30-E31)^2+(C31-E31)^2)^(1/2)/3</f>
        <v>0.27216552697590868</v>
      </c>
      <c r="H31">
        <f>((D29-F31)^2+(D30-F31)^2+(D31-F31)^2)^(1/2)/3</f>
        <v>0.27216552697590868</v>
      </c>
      <c r="I31">
        <f>G31/E31</f>
        <v>2.5278531917267057E-3</v>
      </c>
      <c r="J31">
        <f>H31/F31</f>
        <v>5.4180264162423766E-4</v>
      </c>
      <c r="K31">
        <f>1/(E31+F31)*(E31*J31+F31*I31)</f>
        <v>2.1773098432659971E-3</v>
      </c>
      <c r="M31">
        <f t="shared" si="4"/>
        <v>88.663205828779596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Jönsson</dc:creator>
  <cp:lastModifiedBy>Mattias Jönsson</cp:lastModifiedBy>
  <dcterms:created xsi:type="dcterms:W3CDTF">2014-03-25T12:05:41Z</dcterms:created>
  <dcterms:modified xsi:type="dcterms:W3CDTF">2014-03-25T14:40:40Z</dcterms:modified>
</cp:coreProperties>
</file>