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lldata\1.  Projects\Cornwall Park\Renewal programme\"/>
    </mc:Choice>
  </mc:AlternateContent>
  <bookViews>
    <workbookView xWindow="0" yWindow="0" windowWidth="28800" windowHeight="12495" activeTab="1"/>
  </bookViews>
  <sheets>
    <sheet name="Footpaths" sheetId="1" r:id="rId1"/>
    <sheet name="Roads" sheetId="2" r:id="rId2"/>
    <sheet name="Carparks" sheetId="3" r:id="rId3"/>
    <sheet name="W&amp;F" sheetId="4" r:id="rId4"/>
    <sheet name="W&amp;F type" sheetId="6" r:id="rId5"/>
    <sheet name="W&amp;F $" sheetId="10" r:id="rId6"/>
    <sheet name="W&amp;F Cond" sheetId="11" r:id="rId7"/>
    <sheet name="Gates" sheetId="5" r:id="rId8"/>
    <sheet name="Gt Cond" sheetId="13" r:id="rId9"/>
    <sheet name="Structures" sheetId="12" r:id="rId10"/>
    <sheet name="Buildings" sheetId="14" r:id="rId11"/>
  </sheets>
  <externalReferences>
    <externalReference r:id="rId12"/>
  </externalReferences>
  <calcPr calcId="171027"/>
  <pivotCaches>
    <pivotCache cacheId="0" r:id="rId13"/>
    <pivotCache cacheId="1" r:id="rId14"/>
    <pivotCache cacheId="2" r:id="rId15"/>
  </pivotCaches>
</workbook>
</file>

<file path=xl/calcChain.xml><?xml version="1.0" encoding="utf-8"?>
<calcChain xmlns="http://schemas.openxmlformats.org/spreadsheetml/2006/main">
  <c r="E52" i="14" l="1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T22" i="14"/>
  <c r="S22" i="14"/>
  <c r="R22" i="14"/>
  <c r="J22" i="14"/>
  <c r="T21" i="14"/>
  <c r="S21" i="14"/>
  <c r="R21" i="14"/>
  <c r="J21" i="14"/>
  <c r="T20" i="14"/>
  <c r="S20" i="14"/>
  <c r="R20" i="14"/>
  <c r="J20" i="14"/>
  <c r="T7" i="14"/>
  <c r="S7" i="14"/>
  <c r="R7" i="14"/>
  <c r="J7" i="14"/>
  <c r="T27" i="14"/>
  <c r="S27" i="14"/>
  <c r="R27" i="14"/>
  <c r="J27" i="14"/>
  <c r="T26" i="14"/>
  <c r="S26" i="14"/>
  <c r="R26" i="14"/>
  <c r="J26" i="14"/>
  <c r="T41" i="14"/>
  <c r="S41" i="14"/>
  <c r="R41" i="14"/>
  <c r="J41" i="14"/>
  <c r="T38" i="14"/>
  <c r="S38" i="14"/>
  <c r="R38" i="14"/>
  <c r="J38" i="14"/>
  <c r="T28" i="14"/>
  <c r="S28" i="14"/>
  <c r="R28" i="14"/>
  <c r="J28" i="14"/>
  <c r="T4" i="14"/>
  <c r="S4" i="14"/>
  <c r="R4" i="14"/>
  <c r="J4" i="14"/>
  <c r="T5" i="14"/>
  <c r="S5" i="14"/>
  <c r="R5" i="14"/>
  <c r="J5" i="14"/>
  <c r="T45" i="14"/>
  <c r="S45" i="14"/>
  <c r="R45" i="14"/>
  <c r="J45" i="14"/>
  <c r="T33" i="14"/>
  <c r="S33" i="14"/>
  <c r="R33" i="14"/>
  <c r="J33" i="14"/>
  <c r="T47" i="14"/>
  <c r="S47" i="14"/>
  <c r="R47" i="14"/>
  <c r="J47" i="14"/>
  <c r="T15" i="14"/>
  <c r="S15" i="14"/>
  <c r="R15" i="14"/>
  <c r="J15" i="14"/>
  <c r="T39" i="14"/>
  <c r="S39" i="14"/>
  <c r="R39" i="14"/>
  <c r="J39" i="14"/>
  <c r="T11" i="14"/>
  <c r="S11" i="14"/>
  <c r="R11" i="14"/>
  <c r="J11" i="14"/>
  <c r="T10" i="14"/>
  <c r="S10" i="14"/>
  <c r="R10" i="14"/>
  <c r="J10" i="14"/>
  <c r="T6" i="14"/>
  <c r="S6" i="14"/>
  <c r="R6" i="14"/>
  <c r="J6" i="14"/>
  <c r="T9" i="14"/>
  <c r="S9" i="14"/>
  <c r="R9" i="14"/>
  <c r="J9" i="14"/>
  <c r="T8" i="14"/>
  <c r="S8" i="14"/>
  <c r="R8" i="14"/>
  <c r="J8" i="14"/>
  <c r="T44" i="14"/>
  <c r="S44" i="14"/>
  <c r="R44" i="14"/>
  <c r="J44" i="14"/>
  <c r="T12" i="14"/>
  <c r="S12" i="14"/>
  <c r="R12" i="14"/>
  <c r="J12" i="14"/>
  <c r="T42" i="14"/>
  <c r="S42" i="14"/>
  <c r="R42" i="14"/>
  <c r="J42" i="14"/>
  <c r="T40" i="14"/>
  <c r="S40" i="14"/>
  <c r="R40" i="14"/>
  <c r="J40" i="14"/>
  <c r="T29" i="14"/>
  <c r="S29" i="14"/>
  <c r="R29" i="14"/>
  <c r="J29" i="14"/>
  <c r="T24" i="14"/>
  <c r="S24" i="14"/>
  <c r="R24" i="14"/>
  <c r="J24" i="14"/>
  <c r="T43" i="14"/>
  <c r="S43" i="14"/>
  <c r="R43" i="14"/>
  <c r="J43" i="14"/>
  <c r="T31" i="14"/>
  <c r="S31" i="14"/>
  <c r="R31" i="14"/>
  <c r="J31" i="14"/>
  <c r="T32" i="14"/>
  <c r="S32" i="14"/>
  <c r="R32" i="14"/>
  <c r="J32" i="14"/>
  <c r="T23" i="14"/>
  <c r="S23" i="14"/>
  <c r="R23" i="14"/>
  <c r="J23" i="14"/>
  <c r="T25" i="14"/>
  <c r="S25" i="14"/>
  <c r="R25" i="14"/>
  <c r="J25" i="14"/>
  <c r="T46" i="14"/>
  <c r="S46" i="14"/>
  <c r="R46" i="14"/>
  <c r="J46" i="14"/>
  <c r="T14" i="14"/>
  <c r="S14" i="14"/>
  <c r="R14" i="14"/>
  <c r="J14" i="14"/>
  <c r="T18" i="14"/>
  <c r="S18" i="14"/>
  <c r="R18" i="14"/>
  <c r="J18" i="14"/>
  <c r="T30" i="14"/>
  <c r="S30" i="14"/>
  <c r="R30" i="14"/>
  <c r="J30" i="14"/>
  <c r="T19" i="14"/>
  <c r="S19" i="14"/>
  <c r="R19" i="14"/>
  <c r="J19" i="14"/>
  <c r="T16" i="14"/>
  <c r="S16" i="14"/>
  <c r="R16" i="14"/>
  <c r="T17" i="14"/>
  <c r="S17" i="14"/>
  <c r="R17" i="14"/>
  <c r="T13" i="14"/>
  <c r="S13" i="14"/>
  <c r="R13" i="14"/>
  <c r="J13" i="14"/>
  <c r="T36" i="14"/>
  <c r="S36" i="14"/>
  <c r="R36" i="14"/>
  <c r="J36" i="14"/>
  <c r="T37" i="14"/>
  <c r="S37" i="14"/>
  <c r="R37" i="14"/>
  <c r="J37" i="14"/>
  <c r="T35" i="14"/>
  <c r="S35" i="14"/>
  <c r="R35" i="14"/>
  <c r="J35" i="14"/>
  <c r="T34" i="14"/>
  <c r="S34" i="14"/>
  <c r="R34" i="14"/>
  <c r="J34" i="14"/>
  <c r="P40" i="12" l="1"/>
  <c r="P38" i="12"/>
  <c r="P37" i="12"/>
  <c r="P36" i="12"/>
  <c r="P35" i="12"/>
  <c r="P34" i="12"/>
  <c r="P33" i="12"/>
  <c r="P32" i="12"/>
  <c r="P28" i="12"/>
  <c r="P27" i="12"/>
  <c r="P26" i="12"/>
  <c r="P25" i="12"/>
  <c r="P24" i="12"/>
  <c r="P23" i="12"/>
  <c r="P22" i="12"/>
  <c r="P21" i="12"/>
  <c r="P20" i="12"/>
  <c r="P19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15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N320" i="4"/>
  <c r="N319" i="4"/>
  <c r="N315" i="4"/>
  <c r="H315" i="4"/>
  <c r="F253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F215" i="5"/>
  <c r="H214" i="5"/>
  <c r="F214" i="5"/>
  <c r="H213" i="5"/>
  <c r="F213" i="5"/>
  <c r="H212" i="5"/>
  <c r="F212" i="5"/>
  <c r="H211" i="5"/>
  <c r="F211" i="5"/>
  <c r="H210" i="5"/>
  <c r="F210" i="5"/>
  <c r="H209" i="5"/>
  <c r="F209" i="5"/>
  <c r="H208" i="5"/>
  <c r="F208" i="5"/>
  <c r="H207" i="5"/>
  <c r="F207" i="5"/>
  <c r="H206" i="5"/>
  <c r="F206" i="5"/>
  <c r="H205" i="5"/>
  <c r="F205" i="5"/>
  <c r="H204" i="5"/>
  <c r="F204" i="5"/>
  <c r="H203" i="5"/>
  <c r="F203" i="5"/>
  <c r="H202" i="5"/>
  <c r="F202" i="5"/>
  <c r="H201" i="5"/>
  <c r="F201" i="5"/>
  <c r="H200" i="5"/>
  <c r="F200" i="5"/>
  <c r="H199" i="5"/>
  <c r="F199" i="5"/>
  <c r="H198" i="5"/>
  <c r="F198" i="5"/>
  <c r="H197" i="5"/>
  <c r="F197" i="5"/>
  <c r="H196" i="5"/>
  <c r="F196" i="5"/>
  <c r="H195" i="5"/>
  <c r="F195" i="5"/>
  <c r="H194" i="5"/>
  <c r="F194" i="5"/>
  <c r="H193" i="5"/>
  <c r="F193" i="5"/>
  <c r="H192" i="5"/>
  <c r="F192" i="5"/>
  <c r="H191" i="5"/>
  <c r="F191" i="5"/>
  <c r="H190" i="5"/>
  <c r="F190" i="5"/>
  <c r="H189" i="5"/>
  <c r="F189" i="5"/>
  <c r="H188" i="5"/>
  <c r="F188" i="5"/>
  <c r="H187" i="5"/>
  <c r="F187" i="5"/>
  <c r="H186" i="5"/>
  <c r="F186" i="5"/>
  <c r="H185" i="5"/>
  <c r="F185" i="5"/>
  <c r="H184" i="5"/>
  <c r="F184" i="5"/>
  <c r="H183" i="5"/>
  <c r="F183" i="5"/>
  <c r="H182" i="5"/>
  <c r="F182" i="5"/>
  <c r="H181" i="5"/>
  <c r="F181" i="5"/>
  <c r="H180" i="5"/>
  <c r="F180" i="5"/>
  <c r="H179" i="5"/>
  <c r="F179" i="5"/>
  <c r="H178" i="5"/>
  <c r="F178" i="5"/>
  <c r="H177" i="5"/>
  <c r="F177" i="5"/>
  <c r="H176" i="5"/>
  <c r="F176" i="5"/>
  <c r="H175" i="5"/>
  <c r="F175" i="5"/>
  <c r="H174" i="5"/>
  <c r="F174" i="5"/>
  <c r="H173" i="5"/>
  <c r="F173" i="5"/>
  <c r="H172" i="5"/>
  <c r="F172" i="5"/>
  <c r="H171" i="5"/>
  <c r="F171" i="5"/>
  <c r="H170" i="5"/>
  <c r="F170" i="5"/>
  <c r="H169" i="5"/>
  <c r="F169" i="5"/>
  <c r="H168" i="5"/>
  <c r="F168" i="5"/>
  <c r="H167" i="5"/>
  <c r="F167" i="5"/>
  <c r="H166" i="5"/>
  <c r="F166" i="5"/>
  <c r="H165" i="5"/>
  <c r="F165" i="5"/>
  <c r="H164" i="5"/>
  <c r="F164" i="5"/>
  <c r="H163" i="5"/>
  <c r="F163" i="5"/>
  <c r="H162" i="5"/>
  <c r="F162" i="5"/>
  <c r="H161" i="5"/>
  <c r="F161" i="5"/>
  <c r="H160" i="5"/>
  <c r="F160" i="5"/>
  <c r="H159" i="5"/>
  <c r="F159" i="5"/>
  <c r="H158" i="5"/>
  <c r="F158" i="5"/>
  <c r="H157" i="5"/>
  <c r="F157" i="5"/>
  <c r="H156" i="5"/>
  <c r="F156" i="5"/>
  <c r="H155" i="5"/>
  <c r="F155" i="5"/>
  <c r="H154" i="5"/>
  <c r="F154" i="5"/>
  <c r="H153" i="5"/>
  <c r="F153" i="5"/>
  <c r="H152" i="5"/>
  <c r="F152" i="5"/>
  <c r="H151" i="5"/>
  <c r="F151" i="5"/>
  <c r="H150" i="5"/>
  <c r="F150" i="5"/>
  <c r="H149" i="5"/>
  <c r="F149" i="5"/>
  <c r="H148" i="5"/>
  <c r="F148" i="5"/>
  <c r="H147" i="5"/>
  <c r="F147" i="5"/>
  <c r="H146" i="5"/>
  <c r="F146" i="5"/>
  <c r="H145" i="5"/>
  <c r="F145" i="5"/>
  <c r="H144" i="5"/>
  <c r="F144" i="5"/>
  <c r="H143" i="5"/>
  <c r="F143" i="5"/>
  <c r="H142" i="5"/>
  <c r="F142" i="5"/>
  <c r="H141" i="5"/>
  <c r="F141" i="5"/>
  <c r="H140" i="5"/>
  <c r="F140" i="5"/>
  <c r="H139" i="5"/>
  <c r="F139" i="5"/>
  <c r="H138" i="5"/>
  <c r="F138" i="5"/>
  <c r="H137" i="5"/>
  <c r="F137" i="5"/>
  <c r="H136" i="5"/>
  <c r="F136" i="5"/>
  <c r="H135" i="5"/>
  <c r="F135" i="5"/>
  <c r="H134" i="5"/>
  <c r="F134" i="5"/>
  <c r="H133" i="5"/>
  <c r="F133" i="5"/>
  <c r="H132" i="5"/>
  <c r="F132" i="5"/>
  <c r="H131" i="5"/>
  <c r="F131" i="5"/>
  <c r="H130" i="5"/>
  <c r="F130" i="5"/>
  <c r="H129" i="5"/>
  <c r="F129" i="5"/>
  <c r="H128" i="5"/>
  <c r="F128" i="5"/>
  <c r="H127" i="5"/>
  <c r="F127" i="5"/>
  <c r="H126" i="5"/>
  <c r="F126" i="5"/>
  <c r="H125" i="5"/>
  <c r="F125" i="5"/>
  <c r="H124" i="5"/>
  <c r="F124" i="5"/>
  <c r="H123" i="5"/>
  <c r="F123" i="5"/>
  <c r="H122" i="5"/>
  <c r="F122" i="5"/>
  <c r="H121" i="5"/>
  <c r="F121" i="5"/>
  <c r="H120" i="5"/>
  <c r="F120" i="5"/>
  <c r="H119" i="5"/>
  <c r="F119" i="5"/>
  <c r="H118" i="5"/>
  <c r="F118" i="5"/>
  <c r="H117" i="5"/>
  <c r="F117" i="5"/>
  <c r="H116" i="5"/>
  <c r="F116" i="5"/>
  <c r="H115" i="5"/>
  <c r="F115" i="5"/>
  <c r="H114" i="5"/>
  <c r="F114" i="5"/>
  <c r="H113" i="5"/>
  <c r="F113" i="5"/>
  <c r="H112" i="5"/>
  <c r="F112" i="5"/>
  <c r="H111" i="5"/>
  <c r="F111" i="5"/>
  <c r="H110" i="5"/>
  <c r="F110" i="5"/>
  <c r="H109" i="5"/>
  <c r="F109" i="5"/>
  <c r="H108" i="5"/>
  <c r="F108" i="5"/>
  <c r="H107" i="5"/>
  <c r="F107" i="5"/>
  <c r="H106" i="5"/>
  <c r="F106" i="5"/>
  <c r="H105" i="5"/>
  <c r="F105" i="5"/>
  <c r="H104" i="5"/>
  <c r="F104" i="5"/>
  <c r="H103" i="5"/>
  <c r="F103" i="5"/>
  <c r="H102" i="5"/>
  <c r="F102" i="5"/>
  <c r="H101" i="5"/>
  <c r="F101" i="5"/>
  <c r="H100" i="5"/>
  <c r="F100" i="5"/>
  <c r="H99" i="5"/>
  <c r="F99" i="5"/>
  <c r="H98" i="5"/>
  <c r="F98" i="5"/>
  <c r="H97" i="5"/>
  <c r="F97" i="5"/>
  <c r="H96" i="5"/>
  <c r="F96" i="5"/>
  <c r="H95" i="5"/>
  <c r="F95" i="5"/>
  <c r="H94" i="5"/>
  <c r="F94" i="5"/>
  <c r="H93" i="5"/>
  <c r="F93" i="5"/>
  <c r="H92" i="5"/>
  <c r="F92" i="5"/>
  <c r="H91" i="5"/>
  <c r="F91" i="5"/>
  <c r="H90" i="5"/>
  <c r="F90" i="5"/>
  <c r="H89" i="5"/>
  <c r="F89" i="5"/>
  <c r="H88" i="5"/>
  <c r="F88" i="5"/>
  <c r="H87" i="5"/>
  <c r="F87" i="5"/>
  <c r="H86" i="5"/>
  <c r="F86" i="5"/>
  <c r="H85" i="5"/>
  <c r="F85" i="5"/>
  <c r="H84" i="5"/>
  <c r="F84" i="5"/>
  <c r="H83" i="5"/>
  <c r="F83" i="5"/>
  <c r="H82" i="5"/>
  <c r="F82" i="5"/>
  <c r="H81" i="5"/>
  <c r="F81" i="5"/>
  <c r="H80" i="5"/>
  <c r="F80" i="5"/>
  <c r="H79" i="5"/>
  <c r="F79" i="5"/>
  <c r="H78" i="5"/>
  <c r="F78" i="5"/>
  <c r="H77" i="5"/>
  <c r="F77" i="5"/>
  <c r="H76" i="5"/>
  <c r="F76" i="5"/>
  <c r="H75" i="5"/>
  <c r="F75" i="5"/>
  <c r="H74" i="5"/>
  <c r="F74" i="5"/>
  <c r="H73" i="5"/>
  <c r="F73" i="5"/>
  <c r="H72" i="5"/>
  <c r="F72" i="5"/>
  <c r="H71" i="5"/>
  <c r="F71" i="5"/>
  <c r="H70" i="5"/>
  <c r="F70" i="5"/>
  <c r="H69" i="5"/>
  <c r="F69" i="5"/>
  <c r="H68" i="5"/>
  <c r="F68" i="5"/>
  <c r="H67" i="5"/>
  <c r="F67" i="5"/>
  <c r="H66" i="5"/>
  <c r="F66" i="5"/>
  <c r="H65" i="5"/>
  <c r="F65" i="5"/>
  <c r="H64" i="5"/>
  <c r="F64" i="5"/>
  <c r="H63" i="5"/>
  <c r="F63" i="5"/>
  <c r="H62" i="5"/>
  <c r="F62" i="5"/>
  <c r="H61" i="5"/>
  <c r="F61" i="5"/>
  <c r="H60" i="5"/>
  <c r="F60" i="5"/>
  <c r="H59" i="5"/>
  <c r="F59" i="5"/>
  <c r="H58" i="5"/>
  <c r="F58" i="5"/>
  <c r="H57" i="5"/>
  <c r="F57" i="5"/>
  <c r="H56" i="5"/>
  <c r="F56" i="5"/>
  <c r="H55" i="5"/>
  <c r="F55" i="5"/>
  <c r="H54" i="5"/>
  <c r="F54" i="5"/>
  <c r="H53" i="5"/>
  <c r="F53" i="5"/>
  <c r="H52" i="5"/>
  <c r="F52" i="5"/>
  <c r="H51" i="5"/>
  <c r="F51" i="5"/>
  <c r="H50" i="5"/>
  <c r="F50" i="5"/>
  <c r="H49" i="5"/>
  <c r="F49" i="5"/>
  <c r="H48" i="5"/>
  <c r="F48" i="5"/>
  <c r="H47" i="5"/>
  <c r="F47" i="5"/>
  <c r="H46" i="5"/>
  <c r="F46" i="5"/>
  <c r="H45" i="5"/>
  <c r="F45" i="5"/>
  <c r="H44" i="5"/>
  <c r="H43" i="5"/>
  <c r="H42" i="5"/>
  <c r="H41" i="5"/>
  <c r="H40" i="5"/>
  <c r="H39" i="5"/>
  <c r="F39" i="5"/>
  <c r="H38" i="5"/>
  <c r="F38" i="5"/>
  <c r="H37" i="5"/>
  <c r="F37" i="5"/>
  <c r="H36" i="5"/>
  <c r="F36" i="5"/>
  <c r="H35" i="5"/>
  <c r="F35" i="5"/>
  <c r="H34" i="5"/>
  <c r="F34" i="5"/>
  <c r="H33" i="5"/>
  <c r="F33" i="5"/>
  <c r="H32" i="5"/>
  <c r="F32" i="5"/>
  <c r="H31" i="5"/>
  <c r="F31" i="5"/>
  <c r="H30" i="5"/>
  <c r="F30" i="5"/>
  <c r="H29" i="5"/>
  <c r="F29" i="5"/>
  <c r="H28" i="5"/>
  <c r="F28" i="5"/>
  <c r="H27" i="5"/>
  <c r="F27" i="5"/>
  <c r="H26" i="5"/>
  <c r="F2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F14" i="5"/>
  <c r="H13" i="5"/>
  <c r="F13" i="5"/>
  <c r="H12" i="5"/>
  <c r="F12" i="5"/>
  <c r="H11" i="5"/>
  <c r="F11" i="5"/>
  <c r="H10" i="5"/>
  <c r="F10" i="5"/>
  <c r="H9" i="5"/>
  <c r="F9" i="5"/>
  <c r="H8" i="5"/>
  <c r="F8" i="5"/>
  <c r="H7" i="5"/>
  <c r="F7" i="5"/>
  <c r="H6" i="5"/>
  <c r="F6" i="5"/>
  <c r="H5" i="5"/>
  <c r="F5" i="5"/>
  <c r="H4" i="5"/>
  <c r="F4" i="5"/>
  <c r="O304" i="4" l="1"/>
  <c r="O303" i="4"/>
  <c r="O302" i="4"/>
  <c r="O313" i="4"/>
  <c r="O306" i="4"/>
  <c r="O305" i="4"/>
  <c r="O308" i="4"/>
  <c r="O312" i="4"/>
  <c r="O307" i="4"/>
  <c r="O311" i="4"/>
  <c r="O310" i="4"/>
  <c r="O309" i="4"/>
  <c r="O301" i="4"/>
  <c r="O300" i="4"/>
  <c r="O299" i="4"/>
  <c r="O298" i="4"/>
  <c r="O297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69" i="4"/>
  <c r="O270" i="4"/>
  <c r="O296" i="4"/>
  <c r="O295" i="4"/>
  <c r="O294" i="4"/>
  <c r="O293" i="4"/>
  <c r="O267" i="4"/>
  <c r="O292" i="4"/>
  <c r="O283" i="4"/>
  <c r="O282" i="4"/>
  <c r="O266" i="4"/>
  <c r="O281" i="4"/>
  <c r="O291" i="4"/>
  <c r="O268" i="4"/>
  <c r="O280" i="4"/>
  <c r="O279" i="4"/>
  <c r="O278" i="4"/>
  <c r="O277" i="4"/>
  <c r="O265" i="4"/>
  <c r="O290" i="4"/>
  <c r="O289" i="4"/>
  <c r="O264" i="4"/>
  <c r="O288" i="4"/>
  <c r="O287" i="4"/>
  <c r="O276" i="4"/>
  <c r="O286" i="4"/>
  <c r="O275" i="4"/>
  <c r="O274" i="4"/>
  <c r="O273" i="4"/>
  <c r="O263" i="4"/>
  <c r="O272" i="4"/>
  <c r="O262" i="4"/>
  <c r="O261" i="4"/>
  <c r="O260" i="4"/>
  <c r="O259" i="4"/>
  <c r="O271" i="4"/>
  <c r="O258" i="4"/>
  <c r="O257" i="4"/>
  <c r="O256" i="4"/>
  <c r="O285" i="4"/>
  <c r="O284" i="4"/>
  <c r="O255" i="4"/>
  <c r="O179" i="4"/>
  <c r="O109" i="4"/>
  <c r="O108" i="4"/>
  <c r="O107" i="4"/>
  <c r="O106" i="4"/>
  <c r="O105" i="4"/>
  <c r="O104" i="4"/>
  <c r="O103" i="4"/>
  <c r="O102" i="4"/>
  <c r="O101" i="4"/>
  <c r="O239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238" i="4"/>
  <c r="O237" i="4"/>
  <c r="O177" i="4"/>
  <c r="O236" i="4"/>
  <c r="O235" i="4"/>
  <c r="O234" i="4"/>
  <c r="O233" i="4"/>
  <c r="O232" i="4"/>
  <c r="O231" i="4"/>
  <c r="O230" i="4"/>
  <c r="O84" i="4"/>
  <c r="O229" i="4"/>
  <c r="O228" i="4"/>
  <c r="O227" i="4"/>
  <c r="O226" i="4"/>
  <c r="O225" i="4"/>
  <c r="O224" i="4"/>
  <c r="O223" i="4"/>
  <c r="O176" i="4"/>
  <c r="O178" i="4"/>
  <c r="O183" i="4"/>
  <c r="O182" i="4"/>
  <c r="O175" i="4"/>
  <c r="O174" i="4"/>
  <c r="O173" i="4"/>
  <c r="O222" i="4"/>
  <c r="O209" i="4"/>
  <c r="O172" i="4"/>
  <c r="O171" i="4"/>
  <c r="O170" i="4"/>
  <c r="O169" i="4"/>
  <c r="O168" i="4"/>
  <c r="O167" i="4"/>
  <c r="O166" i="4"/>
  <c r="O208" i="4"/>
  <c r="O165" i="4"/>
  <c r="O164" i="4"/>
  <c r="O207" i="4"/>
  <c r="O163" i="4"/>
  <c r="O162" i="4"/>
  <c r="O206" i="4"/>
  <c r="O205" i="4"/>
  <c r="O204" i="4"/>
  <c r="O203" i="4"/>
  <c r="O202" i="4"/>
  <c r="O161" i="4"/>
  <c r="O160" i="4"/>
  <c r="O159" i="4"/>
  <c r="O201" i="4"/>
  <c r="O158" i="4"/>
  <c r="O157" i="4"/>
  <c r="O200" i="4"/>
  <c r="O156" i="4"/>
  <c r="O199" i="4"/>
  <c r="O155" i="4"/>
  <c r="O198" i="4"/>
  <c r="O154" i="4"/>
  <c r="O197" i="4"/>
  <c r="O196" i="4"/>
  <c r="O153" i="4"/>
  <c r="O195" i="4"/>
  <c r="O194" i="4"/>
  <c r="O193" i="4"/>
  <c r="O192" i="4"/>
  <c r="O152" i="4"/>
  <c r="O151" i="4"/>
  <c r="O150" i="4"/>
  <c r="O149" i="4"/>
  <c r="O191" i="4"/>
  <c r="O148" i="4"/>
  <c r="O147" i="4"/>
  <c r="O146" i="4"/>
  <c r="O145" i="4"/>
  <c r="O144" i="4"/>
  <c r="O190" i="4"/>
  <c r="O143" i="4"/>
  <c r="O142" i="4"/>
  <c r="O141" i="4"/>
  <c r="O221" i="4"/>
  <c r="O220" i="4"/>
  <c r="O189" i="4"/>
  <c r="O140" i="4"/>
  <c r="O139" i="4"/>
  <c r="O138" i="4"/>
  <c r="O137" i="4"/>
  <c r="O188" i="4"/>
  <c r="O187" i="4"/>
  <c r="O186" i="4"/>
  <c r="O136" i="4"/>
  <c r="O185" i="4"/>
  <c r="O135" i="4"/>
  <c r="O134" i="4"/>
  <c r="O219" i="4"/>
  <c r="O218" i="4"/>
  <c r="O217" i="4"/>
  <c r="O133" i="4"/>
  <c r="O132" i="4"/>
  <c r="O131" i="4"/>
  <c r="O216" i="4"/>
  <c r="O130" i="4"/>
  <c r="O129" i="4"/>
  <c r="O128" i="4"/>
  <c r="O127" i="4"/>
  <c r="O215" i="4"/>
  <c r="O214" i="4"/>
  <c r="O126" i="4"/>
  <c r="O125" i="4"/>
  <c r="O124" i="4"/>
  <c r="O181" i="4"/>
  <c r="O180" i="4"/>
  <c r="O123" i="4"/>
  <c r="O122" i="4"/>
  <c r="O121" i="4"/>
  <c r="O120" i="4"/>
  <c r="O184" i="4"/>
  <c r="O119" i="4"/>
  <c r="O118" i="4"/>
  <c r="O213" i="4"/>
  <c r="O212" i="4"/>
  <c r="O211" i="4"/>
  <c r="O210" i="4"/>
  <c r="O117" i="4"/>
  <c r="O116" i="4"/>
  <c r="O115" i="4"/>
  <c r="O114" i="4"/>
  <c r="O113" i="4"/>
  <c r="O112" i="4"/>
  <c r="O111" i="4"/>
  <c r="O110" i="4"/>
  <c r="O83" i="4"/>
  <c r="O82" i="4"/>
  <c r="O24" i="4"/>
  <c r="O23" i="4"/>
  <c r="O22" i="4"/>
  <c r="O21" i="4"/>
  <c r="O20" i="4"/>
  <c r="O19" i="4"/>
  <c r="O18" i="4"/>
  <c r="O17" i="4"/>
  <c r="O16" i="4"/>
  <c r="O15" i="4"/>
  <c r="O14" i="4"/>
  <c r="O81" i="4"/>
  <c r="O80" i="4"/>
  <c r="O79" i="4"/>
  <c r="O78" i="4"/>
  <c r="O58" i="4"/>
  <c r="O77" i="4"/>
  <c r="O76" i="4"/>
  <c r="O75" i="4"/>
  <c r="O46" i="4"/>
  <c r="O74" i="4"/>
  <c r="O57" i="4"/>
  <c r="O45" i="4"/>
  <c r="O73" i="4"/>
  <c r="O72" i="4"/>
  <c r="O71" i="4"/>
  <c r="O70" i="4"/>
  <c r="O69" i="4"/>
  <c r="O68" i="4"/>
  <c r="O67" i="4"/>
  <c r="O44" i="4"/>
  <c r="O43" i="4"/>
  <c r="O66" i="4"/>
  <c r="O39" i="4"/>
  <c r="O13" i="4"/>
  <c r="O12" i="4"/>
  <c r="O65" i="4"/>
  <c r="O64" i="4"/>
  <c r="O42" i="4"/>
  <c r="O38" i="4"/>
  <c r="O37" i="4"/>
  <c r="O63" i="4"/>
  <c r="O36" i="4"/>
  <c r="O35" i="4"/>
  <c r="O56" i="4"/>
  <c r="O62" i="4"/>
  <c r="O11" i="4"/>
  <c r="O61" i="4"/>
  <c r="O34" i="4"/>
  <c r="O33" i="4"/>
  <c r="O55" i="4"/>
  <c r="O60" i="4"/>
  <c r="O54" i="4"/>
  <c r="O53" i="4"/>
  <c r="O52" i="4"/>
  <c r="O51" i="4"/>
  <c r="O50" i="4"/>
  <c r="O49" i="4"/>
  <c r="O32" i="4"/>
  <c r="O41" i="4"/>
  <c r="O40" i="4"/>
  <c r="O47" i="4"/>
  <c r="O31" i="4"/>
  <c r="O48" i="4"/>
  <c r="O30" i="4"/>
  <c r="O29" i="4"/>
  <c r="O28" i="4"/>
  <c r="O27" i="4"/>
  <c r="O26" i="4"/>
  <c r="O59" i="4"/>
  <c r="O25" i="4"/>
  <c r="O6" i="4"/>
  <c r="O5" i="4"/>
  <c r="O4" i="4"/>
  <c r="O10" i="4"/>
  <c r="O9" i="4"/>
  <c r="O8" i="4"/>
  <c r="O7" i="4"/>
  <c r="O9" i="3" l="1"/>
  <c r="O8" i="3"/>
  <c r="O7" i="3"/>
  <c r="O6" i="3"/>
  <c r="F23" i="2"/>
  <c r="F27" i="3"/>
  <c r="Q8" i="3"/>
  <c r="Q7" i="3"/>
  <c r="Q6" i="3"/>
  <c r="Q5" i="3"/>
  <c r="S10" i="2"/>
  <c r="S7" i="2"/>
  <c r="S6" i="2"/>
  <c r="S5" i="2"/>
  <c r="Q7" i="2"/>
  <c r="Q10" i="2" s="1"/>
  <c r="Q6" i="2"/>
  <c r="Q5" i="2"/>
  <c r="S8" i="2"/>
  <c r="U8" i="1"/>
  <c r="U7" i="1"/>
  <c r="U6" i="1"/>
  <c r="U5" i="1"/>
  <c r="S8" i="1"/>
  <c r="S7" i="1"/>
  <c r="S6" i="1"/>
  <c r="S5" i="1"/>
  <c r="S10" i="1" s="1"/>
  <c r="O10" i="3" l="1"/>
  <c r="P30" i="1"/>
  <c r="P52" i="1"/>
  <c r="P29" i="1"/>
  <c r="P28" i="1"/>
  <c r="P9" i="1"/>
  <c r="P27" i="1"/>
  <c r="P53" i="1"/>
  <c r="P26" i="1"/>
  <c r="P51" i="1"/>
  <c r="P50" i="1"/>
  <c r="P8" i="1"/>
  <c r="P25" i="1"/>
  <c r="P49" i="1"/>
  <c r="P48" i="1"/>
  <c r="P47" i="1"/>
  <c r="P46" i="1"/>
  <c r="P24" i="1"/>
  <c r="P45" i="1"/>
  <c r="P44" i="1"/>
  <c r="P23" i="1"/>
  <c r="P43" i="1"/>
  <c r="P22" i="1"/>
  <c r="P42" i="1"/>
  <c r="P41" i="1"/>
  <c r="P21" i="1"/>
  <c r="P20" i="1"/>
  <c r="P19" i="1"/>
  <c r="P18" i="1"/>
  <c r="P40" i="1"/>
  <c r="P17" i="1"/>
  <c r="P39" i="1"/>
  <c r="P38" i="1"/>
  <c r="P37" i="1"/>
  <c r="P16" i="1"/>
  <c r="P7" i="1"/>
  <c r="P36" i="1"/>
  <c r="P35" i="1"/>
  <c r="P6" i="1"/>
  <c r="P15" i="1"/>
  <c r="P5" i="1"/>
  <c r="P34" i="1"/>
  <c r="P4" i="1"/>
  <c r="P14" i="1"/>
  <c r="P33" i="1"/>
  <c r="P13" i="1"/>
  <c r="P32" i="1"/>
  <c r="P12" i="1"/>
  <c r="P11" i="1"/>
  <c r="P31" i="1"/>
  <c r="P10" i="1"/>
</calcChain>
</file>

<file path=xl/sharedStrings.xml><?xml version="1.0" encoding="utf-8"?>
<sst xmlns="http://schemas.openxmlformats.org/spreadsheetml/2006/main" count="3211" uniqueCount="1004">
  <si>
    <t>OBJECTID</t>
  </si>
  <si>
    <t>Area_Name</t>
  </si>
  <si>
    <t>Material</t>
  </si>
  <si>
    <t>Condition</t>
  </si>
  <si>
    <t>Width</t>
  </si>
  <si>
    <t>Kerb</t>
  </si>
  <si>
    <t>Cattlestop</t>
  </si>
  <si>
    <t>GlobalID</t>
  </si>
  <si>
    <t>Length</t>
  </si>
  <si>
    <t>Comments</t>
  </si>
  <si>
    <t>UniqueID</t>
  </si>
  <si>
    <t>Boiler</t>
  </si>
  <si>
    <t>Red Chip</t>
  </si>
  <si>
    <t>No</t>
  </si>
  <si>
    <t>e6a03d38-b394-4d31-bc37-d8be5737c705</t>
  </si>
  <si>
    <t>Lines have been combined together. Line length 705.7m</t>
  </si>
  <si>
    <t>Twin Oaks I</t>
  </si>
  <si>
    <t>294275e6-158c-418e-ba81-a305c3c8c9e2</t>
  </si>
  <si>
    <t>Made up of two part. Replacement cost is combined price</t>
  </si>
  <si>
    <t>2638c3e4-1306-4b5f-9e22-b17dd0b422e1</t>
  </si>
  <si>
    <t>Gums</t>
  </si>
  <si>
    <t>Other</t>
  </si>
  <si>
    <t>183bf75f-c56b-4a9e-9b29-1c4844a76651</t>
  </si>
  <si>
    <t>Kauri's</t>
  </si>
  <si>
    <t>78fc3df2-12af-40b8-9ad9-787303ff75bd</t>
  </si>
  <si>
    <t>10b</t>
  </si>
  <si>
    <t>New Area</t>
  </si>
  <si>
    <t>7c39b6b5-e156-47ab-8ba2-7a16e8cbfbc3</t>
  </si>
  <si>
    <t>Line broken into smaller parts. Line length 218.5m</t>
  </si>
  <si>
    <t>12a</t>
  </si>
  <si>
    <t>Maungakiekie</t>
  </si>
  <si>
    <t>5360a603-e9e9-485b-bf24-2ebe46fe76e4</t>
  </si>
  <si>
    <t>lines combined to make length 257.5</t>
  </si>
  <si>
    <t>10a</t>
  </si>
  <si>
    <t>9f4d29ff-401d-405f-93cf-42e3c995b9ab</t>
  </si>
  <si>
    <t>7a</t>
  </si>
  <si>
    <t>30082d78-5a0f-4a1f-989d-a05c17915441</t>
  </si>
  <si>
    <t>0c1443c0-59f7-4e6c-a805-6b74d20d6373</t>
  </si>
  <si>
    <t>901a8992-d71c-483f-858d-381680b90eba</t>
  </si>
  <si>
    <t>21d10ed5-88d2-49a5-9346-4ebb2546617f</t>
  </si>
  <si>
    <t>c887da8c-981e-4e64-9612-3ca5abc8affd</t>
  </si>
  <si>
    <t>12b</t>
  </si>
  <si>
    <t>c52e7939-a640-487e-9339-ab9c3db9db22</t>
  </si>
  <si>
    <t>d735f298-642d-4411-a418-09ea24eb5a03</t>
  </si>
  <si>
    <t>080664e2-852a-4fc1-a8e1-4c6d7fb3337a</t>
  </si>
  <si>
    <t>12c</t>
  </si>
  <si>
    <t>93404ef9-ec55-4ca5-a383-f22304d0a076</t>
  </si>
  <si>
    <t>Cost combination of 2 lines, connecting both sides of the roundabout</t>
  </si>
  <si>
    <t>Olive Grove</t>
  </si>
  <si>
    <t>Yes</t>
  </si>
  <si>
    <t>57398560-d088-4c35-a30c-496d65661087</t>
  </si>
  <si>
    <t>Asphalt</t>
  </si>
  <si>
    <t>6e1df76a-bb27-4668-acb6-1cdcd18f5817</t>
  </si>
  <si>
    <t>Kiosk</t>
  </si>
  <si>
    <t>17f9a2c9-1109-4fa7-9f9b-0e433467809b</t>
  </si>
  <si>
    <t>1c6a2017-0cf6-4c29-b133-d0ba66c99c0c</t>
  </si>
  <si>
    <t>Lower Arboretum</t>
  </si>
  <si>
    <t>980e012a-7ebd-4e85-b172-815e4499943c</t>
  </si>
  <si>
    <t>Main Carpark BBQ's</t>
  </si>
  <si>
    <t>a050141c-7777-41d6-840c-7757ec81c7cb</t>
  </si>
  <si>
    <t>Archery</t>
  </si>
  <si>
    <t>68d286c0-c6de-4ab2-8378-315122eb6380</t>
  </si>
  <si>
    <t>Old Woolshed</t>
  </si>
  <si>
    <t>dfd0e7c0-d38e-4dcc-b87c-db66480558c0</t>
  </si>
  <si>
    <t>Arboretum</t>
  </si>
  <si>
    <t>ddf0c0a4-3d7c-4a7d-99da-07422f97bb25</t>
  </si>
  <si>
    <t>1be919f5-8582-481d-9122-a13d9a2d8515</t>
  </si>
  <si>
    <t>Pohutakawa Drive</t>
  </si>
  <si>
    <t>79576015-2c31-43ee-a19b-5765ba404f44</t>
  </si>
  <si>
    <t>8c6d7035-3bb5-4f8a-8135-aedf693e0bfc</t>
  </si>
  <si>
    <t>Roundabout</t>
  </si>
  <si>
    <t>Nursery</t>
  </si>
  <si>
    <t>44de7c5e-326d-4556-8309-04e6cf11c859</t>
  </si>
  <si>
    <t>28ed9996-70b0-4a7e-af66-69ee1f21ed1a</t>
  </si>
  <si>
    <t>Puriri Drive</t>
  </si>
  <si>
    <t>bded08fa-1e30-43f7-ae76-ff06c7dda6e7</t>
  </si>
  <si>
    <t>d7ae429f-e86d-4121-bc69-04ae389980c9</t>
  </si>
  <si>
    <t>Tennis</t>
  </si>
  <si>
    <t>d350adf3-83a5-4cca-a330-6b019fddc80d</t>
  </si>
  <si>
    <t>Concrete</t>
  </si>
  <si>
    <t>f06877b5-6903-4aaa-87b0-0302b107e250</t>
  </si>
  <si>
    <t>dff9f242-4be3-425a-ac5f-e28f55f24ab1</t>
  </si>
  <si>
    <t>c19da581-0944-40a6-8930-2fd6a9230c13</t>
  </si>
  <si>
    <t>1c22dbd5-2630-440a-bebf-763811c36f47</t>
  </si>
  <si>
    <t>453ffd24-a509-4382-836e-c9f4d65a2102</t>
  </si>
  <si>
    <t>Chestnut</t>
  </si>
  <si>
    <t>5feba257-5488-4d97-b609-69e149b7b09d</t>
  </si>
  <si>
    <t>access to yards. Gravel</t>
  </si>
  <si>
    <t>1e23d963-3d1f-4b02-b0b7-9dedb68717e6</t>
  </si>
  <si>
    <t>Wooden BBQ's</t>
  </si>
  <si>
    <t>8e6fb6f6-a356-403d-813b-2f077bb0e421</t>
  </si>
  <si>
    <t>Eastern Area</t>
  </si>
  <si>
    <t>6a9deef8-f9ac-44ae-83e5-a6c48bfb5764</t>
  </si>
  <si>
    <t>87921a44-c343-4609-b30b-3e510c03f9fe</t>
  </si>
  <si>
    <t>Access to yards. Gravel</t>
  </si>
  <si>
    <t>80cee8f5-2a2e-4d3a-98bc-e9a456674198</t>
  </si>
  <si>
    <t>03fbd968-900e-41f6-8ef0-270b824e8557</t>
  </si>
  <si>
    <t>7b</t>
  </si>
  <si>
    <t>de7fbe9b-a760-4dd8-907c-b58cb9527424</t>
  </si>
  <si>
    <t>df81cd8b-4496-4674-af07-6bf69049e0e3</t>
  </si>
  <si>
    <t>Line broken into smaller parts. Line length 176.7</t>
  </si>
  <si>
    <t>Chicken Corner</t>
  </si>
  <si>
    <t>692b0e10-be05-465e-9383-a356fe8e48e5</t>
  </si>
  <si>
    <t>length 66 metres</t>
  </si>
  <si>
    <t>Kenneth Myers Drive</t>
  </si>
  <si>
    <t>f9350e12-0135-4056-a7b5-15d16cd7d1af</t>
  </si>
  <si>
    <t>length 322 metres</t>
  </si>
  <si>
    <t>Installation Date</t>
  </si>
  <si>
    <t>Replacement Cost</t>
  </si>
  <si>
    <t>Footpaths</t>
  </si>
  <si>
    <t>Estimated Renewal Date</t>
  </si>
  <si>
    <t>Estimated Life</t>
  </si>
  <si>
    <t>Condition 1</t>
  </si>
  <si>
    <t>Condition 2</t>
  </si>
  <si>
    <t>Condition 3</t>
  </si>
  <si>
    <t>Condition 4</t>
  </si>
  <si>
    <t>Condition 5</t>
  </si>
  <si>
    <t>Footpaths (length in metres)</t>
  </si>
  <si>
    <t>Roads</t>
  </si>
  <si>
    <t>Road_Name</t>
  </si>
  <si>
    <t>3408f6b4-ba5b-41b6-a695-f7527d324f39</t>
  </si>
  <si>
    <t>Michael Horton Drive</t>
  </si>
  <si>
    <t>6dac8b5f-d7f5-456e-b403-40a750f9c87f</t>
  </si>
  <si>
    <t>In 2 parts by roundabout, price includes both parts</t>
  </si>
  <si>
    <t>Twin Oaks Drive</t>
  </si>
  <si>
    <t>4afa496d-c0e5-45da-ad09-416f7b5376de</t>
  </si>
  <si>
    <t>Cost includes both sides</t>
  </si>
  <si>
    <t>e714e39d-ea06-49fe-9847-ce7b92cecafb</t>
  </si>
  <si>
    <t>Pohutukawa Drive</t>
  </si>
  <si>
    <t>1718c590-8209-4661-a0ba-95db0c9942c6</t>
  </si>
  <si>
    <t>Made up of 3 parts, including roundabout and entrances and exits. All priced as one</t>
  </si>
  <si>
    <t>Campbell Crescent</t>
  </si>
  <si>
    <t>d052b485-97a7-473a-99a7-ea2657d4c0b4</t>
  </si>
  <si>
    <t>b65b6120-24da-4eb4-92c6-36701ca425c2</t>
  </si>
  <si>
    <t>Hugh Latimer Drive</t>
  </si>
  <si>
    <t>c727cc6c-6e2d-45d4-ae14-d29741fbd502</t>
  </si>
  <si>
    <t>9185019e-ddbb-4802-a723-20e4d1d3586d</t>
  </si>
  <si>
    <t>de5542b1-cea3-4f62-9b88-279bef6789dd</t>
  </si>
  <si>
    <t>e8b41440-f34d-4840-8f5c-98975f5537e5</t>
  </si>
  <si>
    <t>Blank</t>
  </si>
  <si>
    <t>9648b99e-4520-4d2e-871c-5c914c373339</t>
  </si>
  <si>
    <t>administration office access way</t>
  </si>
  <si>
    <t>Greenlane Road</t>
  </si>
  <si>
    <t>bd593f14-c8ea-4137-8978-a15eaa33dc40</t>
  </si>
  <si>
    <t>Publicly owned and monitored</t>
  </si>
  <si>
    <t>7c85b337-b2e0-4382-a5ee-feb8728b55d1</t>
  </si>
  <si>
    <t>Nursery Entrance</t>
  </si>
  <si>
    <t>Grande Drive</t>
  </si>
  <si>
    <t>863d673a-7515-4d5c-bdea-c052fdffd1cd</t>
  </si>
  <si>
    <t>Road in 2 parts to include roundabout. Price includes both parts</t>
  </si>
  <si>
    <t>Bollard Ave</t>
  </si>
  <si>
    <t>fb9658cc-a545-4256-b98e-3894bc82f4bb</t>
  </si>
  <si>
    <t>9bada294-f3c6-4f8c-b5e2-9655666cd053</t>
  </si>
  <si>
    <t>0c0c82ff-69f0-4adc-8fbb-fbd8c7787b08</t>
  </si>
  <si>
    <t>Length 45 metres Road in 2 parts to include roundabout. Price includes both parts</t>
  </si>
  <si>
    <t>Road Condition (length in metres)</t>
  </si>
  <si>
    <t>Carparks</t>
  </si>
  <si>
    <t>Area</t>
  </si>
  <si>
    <t>League</t>
  </si>
  <si>
    <t>88cac5bf-697e-4d30-b85b-287cb07c916b</t>
  </si>
  <si>
    <t>46353530-3372-48bd-afc7-090a57f80e4d</t>
  </si>
  <si>
    <t>1c880eeb-59c9-44e2-9f3a-0639ab0c3f57</t>
  </si>
  <si>
    <t>7ee1f70b-c96f-48f4-ab3e-a1cf098f81c3</t>
  </si>
  <si>
    <t>31e0ecb8-1d7d-46b3-980f-c3b6c24dbd3b</t>
  </si>
  <si>
    <t>Cricket</t>
  </si>
  <si>
    <t>e41d4888-c67d-4c7d-b54b-a623b505f4a8</t>
  </si>
  <si>
    <t>bdb40076-e6c6-4638-9ec4-6a52a0bdc4bb</t>
  </si>
  <si>
    <t>mostly gravel and grass</t>
  </si>
  <si>
    <t>5a347dbb-8bef-4c8b-83e6-747797031719</t>
  </si>
  <si>
    <t>82c9911d-dd3a-4cf1-8413-447b79426209</t>
  </si>
  <si>
    <t>c8b5c1a2-1c29-42e8-a81e-6272f9059194</t>
  </si>
  <si>
    <t>f0f6fc39-185d-4268-ac37-f0d3e52f50f2</t>
  </si>
  <si>
    <t>d3c1e2ec-8fb1-4888-b3b5-7e87adaab25e</t>
  </si>
  <si>
    <t>Grand Drive</t>
  </si>
  <si>
    <t>9a997da9-59fe-41b6-bdf3-f5d5ef320994</t>
  </si>
  <si>
    <t>Grande Drive BBQ's</t>
  </si>
  <si>
    <t>c1c4891f-c5b5-4f4d-a1f4-630a64a46237</t>
  </si>
  <si>
    <t>94e57c25-11a6-442d-9345-6a655ae97aab</t>
  </si>
  <si>
    <t>Bollard Avenue</t>
  </si>
  <si>
    <t>d3d945c9-69e7-45c8-8495-a327a35f4da0</t>
  </si>
  <si>
    <t>13b671db-e179-4e18-a97f-880f627b769f</t>
  </si>
  <si>
    <t>6d366dd4-2b49-4df5-b688-e886d1c36542</t>
  </si>
  <si>
    <t>McCallum Concrete</t>
  </si>
  <si>
    <t>ff6b9639-97c3-4bf9-b5aa-5b39517c535a</t>
  </si>
  <si>
    <t>Footpath/kerb of carpark</t>
  </si>
  <si>
    <t>Rugby</t>
  </si>
  <si>
    <t>86eba1c1-786e-4ea2-ab36-7a6440300adb</t>
  </si>
  <si>
    <t>Mixed material type. Concrete and grass</t>
  </si>
  <si>
    <t>4128dc69-efb3-4189-9b87-45e9748ccc31</t>
  </si>
  <si>
    <t>Bowls club carpark</t>
  </si>
  <si>
    <t>7e164720-292a-4d87-a955-1dfd2d8037da</t>
  </si>
  <si>
    <t>Carparks (area in sqm)</t>
  </si>
  <si>
    <t>Fences</t>
  </si>
  <si>
    <t>Type</t>
  </si>
  <si>
    <t>Height</t>
  </si>
  <si>
    <r>
      <t>Replacement Cost (m</t>
    </r>
    <r>
      <rPr>
        <b/>
        <vertAlign val="superscript"/>
        <sz val="9"/>
        <color theme="1"/>
        <rFont val="Verdana"/>
        <family val="2"/>
      </rPr>
      <t>2</t>
    </r>
    <r>
      <rPr>
        <b/>
        <sz val="9"/>
        <color theme="1"/>
        <rFont val="Verdana"/>
        <family val="2"/>
      </rPr>
      <t>)</t>
    </r>
  </si>
  <si>
    <t>Total Replacement Cost</t>
  </si>
  <si>
    <t>Southern Area</t>
  </si>
  <si>
    <t>Farm Fence</t>
  </si>
  <si>
    <t>Wire/Post</t>
  </si>
  <si>
    <t>6244d09d-4ef7-4d84-9f77-57bb73c99258</t>
  </si>
  <si>
    <t>Wall</t>
  </si>
  <si>
    <t>Rock</t>
  </si>
  <si>
    <t>128759c7-9e2c-4fdf-a9ba-2e33b7a796ba</t>
  </si>
  <si>
    <t>ae7651a8-f4c3-4656-b7b5-f2e16e0c37ea</t>
  </si>
  <si>
    <t>c5ce76ca-1b35-4bee-99d3-3fc268be2cc7</t>
  </si>
  <si>
    <t>Boundary Fence</t>
  </si>
  <si>
    <t>Steel</t>
  </si>
  <si>
    <t>baaabd9a-86fe-4209-b764-01039960297a</t>
  </si>
  <si>
    <t>Wood Slats</t>
  </si>
  <si>
    <t>caaec0b7-b774-49f6-8e29-c0ceb1822d98</t>
  </si>
  <si>
    <t>d2cae021-b47d-4660-9b47-d4a93faf4fbd</t>
  </si>
  <si>
    <t>Twin Oaks</t>
  </si>
  <si>
    <t>6228b087-e794-434e-9fd1-c6dd2b3f0bf3</t>
  </si>
  <si>
    <t>64fdfc93-ef19-42fd-8a26-90f6a4b426f0</t>
  </si>
  <si>
    <t>Ram I</t>
  </si>
  <si>
    <t>66b6e018-ad08-4957-ae29-894609282bf2</t>
  </si>
  <si>
    <t>10292f77-52cc-449b-a6de-b85dabe24e39</t>
  </si>
  <si>
    <t>Post/Rail</t>
  </si>
  <si>
    <t>75a572a5-fc9f-4172-9a26-9b0a0db4b665</t>
  </si>
  <si>
    <t>927f8d72-2b47-4355-84c7-6e5a5c4884d7</t>
  </si>
  <si>
    <t>b802525d-7abf-447b-94cc-d1887b844577</t>
  </si>
  <si>
    <t>Ram II</t>
  </si>
  <si>
    <t>Tree Protection</t>
  </si>
  <si>
    <t>ca406e64-b62a-4c2b-b7b3-9bf753fbe1aa</t>
  </si>
  <si>
    <t>256694c1-3848-4f65-aa0b-ee5a1e5b4719</t>
  </si>
  <si>
    <t>Security Fence</t>
  </si>
  <si>
    <t>bb8eebdc-3834-4f4e-a196-e2040083bc0f</t>
  </si>
  <si>
    <t>Retaining Wall</t>
  </si>
  <si>
    <t>d98b9836-63ba-4125-932a-82feec79d47b</t>
  </si>
  <si>
    <t>b41b12b3-8028-4d53-b7d7-d6e549c23270</t>
  </si>
  <si>
    <t>5b1e375d-506b-4439-af9b-b998fe204414</t>
  </si>
  <si>
    <t>Top Sorrento</t>
  </si>
  <si>
    <t>83a1400c-c611-49f0-869c-5b0a33a2fbd5</t>
  </si>
  <si>
    <t>a5e55408-aebe-4f64-a381-2d1f4ef628d4</t>
  </si>
  <si>
    <t>59ad9431-636e-4b21-8a6c-0fe5c4e74f7b</t>
  </si>
  <si>
    <t>38675bbe-6cfb-42aa-ad83-3ea98adcabad</t>
  </si>
  <si>
    <t>a63fd1e0-0cdc-49f2-8bab-a3ee7d53b555</t>
  </si>
  <si>
    <t>ef811dc6-6f6f-4a71-a242-59f1db2bcfbc</t>
  </si>
  <si>
    <t>Bottom Sorrento</t>
  </si>
  <si>
    <t>c53642b4-2ac9-4c03-a631-524efcad1078</t>
  </si>
  <si>
    <t>d8f76bbb-5f8a-49af-97b4-48f429f8b7c2</t>
  </si>
  <si>
    <t>27b85478-cd50-4630-a42e-a813d5a22e68</t>
  </si>
  <si>
    <t>cb72e644-6888-4d26-836b-83192b18dd09</t>
  </si>
  <si>
    <t>Hospital Flats</t>
  </si>
  <si>
    <t>106346ff-5795-4bc8-850a-69b8f469f09d</t>
  </si>
  <si>
    <t>20e0e87a-3e35-40a9-acd6-49adf8e450f6</t>
  </si>
  <si>
    <t>34d94996-92f8-487f-98f9-80cd480705cd</t>
  </si>
  <si>
    <t>1e9994b2-ae98-4f6e-9761-bdcd6ba35bdd</t>
  </si>
  <si>
    <t>10e5b726-c08d-4fe5-827c-7896838b08bd</t>
  </si>
  <si>
    <t>af89a4fa-5df4-4c03-90d5-860dfce469e7</t>
  </si>
  <si>
    <t>95793262-65e0-415d-a4d9-cdaba62df589</t>
  </si>
  <si>
    <t>Chicory II</t>
  </si>
  <si>
    <t>65a5c528-fa3e-4662-9f7d-901752215145</t>
  </si>
  <si>
    <t>897c3a3c-8b00-4831-8736-755195c01a5d</t>
  </si>
  <si>
    <t>67629d21-93ee-4e85-a2f2-e768c95592e8</t>
  </si>
  <si>
    <t>46a92d33-b2b2-46c0-b838-e47d5820acc6</t>
  </si>
  <si>
    <t>3856a03a-73b9-48d7-b257-bc25307ffe4a</t>
  </si>
  <si>
    <t>70a49bd5-0dc7-4499-811d-4912995a68a2</t>
  </si>
  <si>
    <t>e873bee1-e4a9-4c33-b21c-c3226415cfb9</t>
  </si>
  <si>
    <t>acf30569-0412-4b87-a3a8-8d7cf0b8c015</t>
  </si>
  <si>
    <t>361e88ea-4808-4ed0-a058-94859b045052</t>
  </si>
  <si>
    <t>Fountain</t>
  </si>
  <si>
    <t>a2aaa0b0-dd7f-4649-9e24-0ebc1483ecb3</t>
  </si>
  <si>
    <t>50996953-0a8f-4da7-b477-ade185340851</t>
  </si>
  <si>
    <t>c6ab8cb6-5a6b-4510-8b3a-6b6ac1ee12ea</t>
  </si>
  <si>
    <t>efc279dd-ec3e-4a20-a506-de46db714753</t>
  </si>
  <si>
    <t>934eb276-fc7c-4865-81f5-8198bcf1997f</t>
  </si>
  <si>
    <t>9ab66f73-eac1-4eeb-9bec-3b7ff693db1b</t>
  </si>
  <si>
    <t>775aa1ef-0ad8-4397-80cd-b08e9ef0af4f</t>
  </si>
  <si>
    <t>a5b989fd-b625-4021-bf07-7d88f0a52286</t>
  </si>
  <si>
    <t>9e3f820c-690c-4d84-9593-6cbd3feebc1c</t>
  </si>
  <si>
    <t>b01aa881-246a-40a2-86d6-95ba29495cef</t>
  </si>
  <si>
    <t>80b1e934-0244-4b59-b136-59fe93b1602e</t>
  </si>
  <si>
    <t>4c8734ff-0c59-4de2-809b-2eab6c8eb70d</t>
  </si>
  <si>
    <t>b70cef1a-19b5-463c-be2c-a8598003876a</t>
  </si>
  <si>
    <t>9f255dff-a1ab-4a4f-83d5-a62925c0c1cf</t>
  </si>
  <si>
    <t>66d4e4d7-5a2b-43b4-a26b-5dcf5b0bf415</t>
  </si>
  <si>
    <t>6ca16658-4482-42ee-a33c-82abd590f479</t>
  </si>
  <si>
    <t>9db8c3dd-6dfa-4294-bc9a-e6dc3ba7506a</t>
  </si>
  <si>
    <t>f9522e54-aef4-47a6-904d-4f07b75c9cda</t>
  </si>
  <si>
    <t>b6bdb577-dac6-4482-9afd-18d436c5abf8</t>
  </si>
  <si>
    <t>06a5cef8-29d8-4f45-bcfc-29a3610c4041</t>
  </si>
  <si>
    <t>Waitapu Road</t>
  </si>
  <si>
    <t>2b2a26b8-004e-4f8d-b647-3a6d172a5ea0</t>
  </si>
  <si>
    <t>54713262-4672-450f-864f-b8e5e46b9c51</t>
  </si>
  <si>
    <t>9858f854-4352-4910-babc-913569fa93d9</t>
  </si>
  <si>
    <t>203fbb15-1b76-42b2-93ec-00332a406430</t>
  </si>
  <si>
    <t>80af378f-d3ca-46ae-959d-345a36a3e2bc</t>
  </si>
  <si>
    <t>cafd37f4-5d3e-456c-b0b1-94227daa91a3</t>
  </si>
  <si>
    <t>2e5df2ae-5e80-4c7c-bcaf-0e02468309a3</t>
  </si>
  <si>
    <t>f03fb0d6-9acc-4cb0-89e3-a75b575ccbbd</t>
  </si>
  <si>
    <t>7719df23-c71b-4c53-ad4f-102293d5102e</t>
  </si>
  <si>
    <t>f4080a10-e516-49be-8d61-c71ea906ba13</t>
  </si>
  <si>
    <t>f4265edb-6d6c-473a-9830-a2c74ddd4d4a</t>
  </si>
  <si>
    <t>7df5032c-3844-4724-af1b-9d15992a5bf6</t>
  </si>
  <si>
    <t>0bc2ab3b-7383-4763-91f1-10ed856a4e86</t>
  </si>
  <si>
    <t>4a07746d-dc0f-41fb-a8e4-fd5a931cb618</t>
  </si>
  <si>
    <t>cb3e3a28-e180-4d23-8793-bc97888a20a2</t>
  </si>
  <si>
    <t>00875bad-12c5-465d-87d3-d654b261def3</t>
  </si>
  <si>
    <t>0a102139-8c33-479e-b742-3b8591804ed5</t>
  </si>
  <si>
    <t>55f48ea5-6655-4df4-b922-8284ae2bd4e0</t>
  </si>
  <si>
    <t>fc01fe8c-04f3-4f46-ab49-14db3082fcc6</t>
  </si>
  <si>
    <t>fb3752ca-5686-4811-88e3-63ac23c05567</t>
  </si>
  <si>
    <t>0a6cc485-65c2-4dde-8f02-feea84477443</t>
  </si>
  <si>
    <t>90ecd274-f30b-4204-99ad-67eb096eeecc</t>
  </si>
  <si>
    <t>935979d2-2350-403b-a18c-31d39c567759</t>
  </si>
  <si>
    <t>1c350cee-db6f-40a3-9a37-2b4025eb5419</t>
  </si>
  <si>
    <t>fd1a9ede-5dda-46b0-a3bd-05150f3a81e2</t>
  </si>
  <si>
    <t>522fa8f3-a725-484c-9992-52d953cdad4d</t>
  </si>
  <si>
    <t>A.R.A</t>
  </si>
  <si>
    <t>773e1c29-67f5-409b-9052-cbf8b6284159</t>
  </si>
  <si>
    <t>bf3f9981-258e-4822-be71-8ee527f6c990</t>
  </si>
  <si>
    <t>0f79f3e5-336f-474d-9451-596187c6f919</t>
  </si>
  <si>
    <t>4db3c77e-dae3-4cc0-9e84-2340126855e7</t>
  </si>
  <si>
    <t>c595ffd9-ad67-438b-81b8-a1dd797c632c</t>
  </si>
  <si>
    <t>5ef84d74-615d-4cbf-9e1d-cb6560558795</t>
  </si>
  <si>
    <t>5311e136-085d-49c9-b673-11b934b62933</t>
  </si>
  <si>
    <t>cf7bbbc5-74d4-4f27-8450-25b06c08e56f</t>
  </si>
  <si>
    <t>68aa9698-62d3-4ffa-b80a-4a651af2698f</t>
  </si>
  <si>
    <t>b2b1b123-2395-41f7-899f-1e39496efa15</t>
  </si>
  <si>
    <t>34f1a436-ef10-4dec-84fb-e6592f2d83e0</t>
  </si>
  <si>
    <t>Hill</t>
  </si>
  <si>
    <t>2b567a65-dedb-4e06-9c47-77bbce659ac6</t>
  </si>
  <si>
    <t>f3dfc375-a31d-4fa7-8494-b812e9ba141e</t>
  </si>
  <si>
    <t>3fa52f0a-3f27-4a73-a113-75634786319c</t>
  </si>
  <si>
    <t>0f143afa-0e92-410b-ae2a-67304cb022fc</t>
  </si>
  <si>
    <t>ba9c7fdb-b4b8-4454-bb61-68ff4741ef2d</t>
  </si>
  <si>
    <t>Onehunga Reservoirs</t>
  </si>
  <si>
    <t>81ec9d11-c9fe-48de-a806-6bb060f69352</t>
  </si>
  <si>
    <t>f3878a08-e358-41df-b4c9-41112d0dfe86</t>
  </si>
  <si>
    <t>f1812553-17fd-480a-a3fc-185966f6e4bf</t>
  </si>
  <si>
    <t>1c57f1a5-5f69-4e39-9291-a6a46886a30b</t>
  </si>
  <si>
    <t>0457ad80-4f4b-4e69-9080-f7688e5493f6</t>
  </si>
  <si>
    <t>b0d3b16d-e5fb-40cb-8011-a400721de071</t>
  </si>
  <si>
    <t>81e48741-b478-4d0b-9879-7fca26480db0</t>
  </si>
  <si>
    <t>2150e16e-91f3-4472-bf26-7ff58a7136bb</t>
  </si>
  <si>
    <t>50cc85b5-806e-4c06-99e4-857e59fdc42b</t>
  </si>
  <si>
    <t>3d2bd822-b4b6-4fcf-afff-1ed24352dcf0</t>
  </si>
  <si>
    <t>cfab773e-b3fe-4a14-a1cb-ae69c1fb1791</t>
  </si>
  <si>
    <t>50224faf-2b6c-4337-af32-c44b1bd064c8</t>
  </si>
  <si>
    <t>2f48227b-032f-4600-8e38-8ab2f9779ee8</t>
  </si>
  <si>
    <t>82a11969-25e0-4626-b862-d1e7887aa11d</t>
  </si>
  <si>
    <t>ef6e6b77-520a-4d0c-b524-24cc0d2c8fd0</t>
  </si>
  <si>
    <t>435a7634-24a2-4c4e-ac9c-21e14545ac18</t>
  </si>
  <si>
    <t>9d625d89-ff42-415e-bd1d-0961b72e20b5</t>
  </si>
  <si>
    <t>34bf830f-f2ba-4063-9834-ac9f26084e93</t>
  </si>
  <si>
    <t>095ded90-9d96-4c26-858d-c2360066c145</t>
  </si>
  <si>
    <t>c08031a5-5d6d-4482-8baf-2d6bef0bce6c</t>
  </si>
  <si>
    <t>1c84edc7-ec90-41b3-92f0-faf49c1e71fb</t>
  </si>
  <si>
    <t>dcf9e0db-582f-4898-9d81-20824d438a9f</t>
  </si>
  <si>
    <t>2e31e95c-c149-4cb1-bac5-bd38c1018e8a</t>
  </si>
  <si>
    <t>8f6fe2f3-f18f-4326-accf-f60a8e7999fd</t>
  </si>
  <si>
    <t>3d738ae7-df53-458b-8fe0-efbf836806f8</t>
  </si>
  <si>
    <t>2ca0f4b9-6051-49c7-87a6-ec63651d5f3d</t>
  </si>
  <si>
    <t>ec8c1926-89c1-40d6-8c0f-6a8d87f0ce36</t>
  </si>
  <si>
    <t>c5b57f16-bdda-425c-9000-da217613f78f</t>
  </si>
  <si>
    <t>2fa5e9ab-ad04-4108-86d1-8a32ad859c61</t>
  </si>
  <si>
    <t>bca364d0-4ec8-4d49-b082-aee7a5359f90</t>
  </si>
  <si>
    <t>a914c499-9823-4b84-8116-e1095a91944a</t>
  </si>
  <si>
    <t>c5b73625-ce17-4097-b459-60cf1aee23fb</t>
  </si>
  <si>
    <t>4c2415f9-4f8d-48c0-a6c3-645c78eb0b65</t>
  </si>
  <si>
    <t>65748cf5-7630-46e2-9da5-196103c60506</t>
  </si>
  <si>
    <t>6bc4cbb8-4cbe-4767-adbb-ec2a09f68cfd</t>
  </si>
  <si>
    <t>3bb06ee3-376b-4c0b-ad5d-ee16cf53acc5</t>
  </si>
  <si>
    <t>dfd14757-b45d-4332-b153-2cd1ca6e8cde</t>
  </si>
  <si>
    <t>80d0bb27-d69c-4c76-87af-e91dea7944bf</t>
  </si>
  <si>
    <t>cc710ee8-70e0-44c4-978d-a61f280cc9b5</t>
  </si>
  <si>
    <t>07b65616-a658-4505-9ce2-bc1d23105076</t>
  </si>
  <si>
    <t>4ee67533-70dc-4555-8df6-f86b731c81b6</t>
  </si>
  <si>
    <t>39f20f50-30b8-43f8-ab86-6a38f3b071d0</t>
  </si>
  <si>
    <t>6fdd2c89-163f-4b83-bd0c-faddb2f1a44f</t>
  </si>
  <si>
    <t>d58a0318-491d-4ae0-a400-87f6380d78e3</t>
  </si>
  <si>
    <t>5c957aea-e0b7-4c26-88cc-8c4d20d814f9</t>
  </si>
  <si>
    <t>7b415c1b-2e04-4f50-8fab-2085d9df9a19</t>
  </si>
  <si>
    <t>fe5d6b84-56c2-47fb-966c-5211e18672b7</t>
  </si>
  <si>
    <t>18377ee6-0ea2-4837-a9db-4e72ff497132</t>
  </si>
  <si>
    <t>2de88e94-8f55-41f5-a5c2-dd57178a2bae</t>
  </si>
  <si>
    <t>f18fa532-57cb-438c-8680-28ff2fe02573</t>
  </si>
  <si>
    <t>8449a028-5fac-489e-9e68-23867ed49772</t>
  </si>
  <si>
    <t>517f60da-3a97-41a3-9247-42ec0dd9ed6c</t>
  </si>
  <si>
    <t>13d118a3-0636-41a9-b65b-e174f0287b5d</t>
  </si>
  <si>
    <t>5bc717ae-7b35-4bcd-ac2a-9d99b0c0ce66</t>
  </si>
  <si>
    <t>51ad440c-c84f-45ef-ac4d-9ec8b17ad292</t>
  </si>
  <si>
    <t>caf3feee-41b5-48c4-99ee-ebe2944f40fc</t>
  </si>
  <si>
    <t>f81f545f-788b-4199-9f83-13f96fa6f9ee</t>
  </si>
  <si>
    <t>73e8f8db-4fa5-4c7f-87f3-ff8cda9fda63</t>
  </si>
  <si>
    <t>07cdd7e6-8f62-4e96-903b-2a79724cb31e</t>
  </si>
  <si>
    <t>80e5519f-23b5-423a-bd41-1b615f612795</t>
  </si>
  <si>
    <t>d89bb1ef-fa73-4b58-af77-52c4e8761780</t>
  </si>
  <si>
    <t>798e1338-7d50-40be-9a71-b715114aba55</t>
  </si>
  <si>
    <t>Chicory I</t>
  </si>
  <si>
    <t>63b49d6c-ed4f-478d-b410-5b77a5d7d1ce</t>
  </si>
  <si>
    <t>63a6c696-90de-4587-ad03-2ee902e4ff49</t>
  </si>
  <si>
    <t>1747d8cd-c11a-43ca-82fd-99b031b359c9</t>
  </si>
  <si>
    <t>ed64feee-b2d5-471b-9406-1d944c585502</t>
  </si>
  <si>
    <t>02471703-a12f-4a65-8766-398c4bac7240</t>
  </si>
  <si>
    <t>47effad5-a78a-4566-9078-15b5e4659164</t>
  </si>
  <si>
    <t>8c2615d9-02ab-4811-a493-ed34c0a49a57</t>
  </si>
  <si>
    <t>e95cb06f-694a-4cf3-9f96-69535144bfe9</t>
  </si>
  <si>
    <t>5ad37374-198a-42bb-a18b-4a0ebb955ae8</t>
  </si>
  <si>
    <t>068f6c39-29d9-454c-b6aa-98edc13be453</t>
  </si>
  <si>
    <t>13127da7-861a-445e-b0ec-04e16d0b5e66</t>
  </si>
  <si>
    <t>18 Acre</t>
  </si>
  <si>
    <t>7995f00f-0d4a-4ee1-8684-348123ce1a74</t>
  </si>
  <si>
    <t>5fe93b82-c73c-40c5-9e61-b85b47007b2b</t>
  </si>
  <si>
    <t>cac4c254-0fc7-4b7e-9b90-cd20645b0613</t>
  </si>
  <si>
    <t>1cc0eb98-9969-49fc-aa18-c8df08878175</t>
  </si>
  <si>
    <t>b34d21ce-7475-482c-9fe5-c40edf333635</t>
  </si>
  <si>
    <t>b6c66033-12de-4114-9e95-6d8fdb402a79</t>
  </si>
  <si>
    <t>Chainwire Mesh</t>
  </si>
  <si>
    <t>78c2e80c-4785-4792-a6b4-d474c553d1df</t>
  </si>
  <si>
    <t>d719b9ee-3c65-431b-9837-8a0aa8465102</t>
  </si>
  <si>
    <t>360486e9-e904-4b1c-9ef9-cb5ba93a02f7</t>
  </si>
  <si>
    <t>19b824b0-468a-4f19-94f5-4a8491c12490</t>
  </si>
  <si>
    <t>2aa34cfa-88e7-492a-8866-f0852495d4cd</t>
  </si>
  <si>
    <t>634926aa-60cf-4fc3-b17a-5ec4f4c61132</t>
  </si>
  <si>
    <t>957b959c-1c15-4202-af84-4fc685e5d1fb</t>
  </si>
  <si>
    <t>dda09e9c-b714-4b25-a5bf-ec6d4f6af629</t>
  </si>
  <si>
    <t>e5709f0e-79a8-4ed0-8cbe-7efb3040c6b5</t>
  </si>
  <si>
    <t>764c1384-ee41-4063-875f-ad019bbed5ed</t>
  </si>
  <si>
    <t>78098844-81d3-4890-9277-f7f577fed1bb</t>
  </si>
  <si>
    <t>db08011c-f11f-4291-85fc-27350356478d</t>
  </si>
  <si>
    <t>c9d86b36-6f90-41b6-bfc1-56fbdf9448b2</t>
  </si>
  <si>
    <t>ebf869ec-e62c-49ff-9380-7f377aaf5d19</t>
  </si>
  <si>
    <t>5e59bacf-7e2b-462a-8ca4-270a3392efe8</t>
  </si>
  <si>
    <t>da591d21-c8f2-4038-82ee-e396ec96beee</t>
  </si>
  <si>
    <t>4d3e2aca-1cbd-4b59-92f3-8f791344c123</t>
  </si>
  <si>
    <t>ee343025-c2a6-471c-9fd4-e2f04b83c10e</t>
  </si>
  <si>
    <t>b54d443d-86e5-4456-89fd-2f97f2cac209</t>
  </si>
  <si>
    <t>85c3146b-c93f-4b73-b38e-8c0ba0bbf1dc</t>
  </si>
  <si>
    <t>b2f88a7c-1ea4-4fe8-a6c6-ff99600bd6ce</t>
  </si>
  <si>
    <t>5678f1c7-d3bd-4977-a794-d00a6e6cce7c</t>
  </si>
  <si>
    <t>0a0756f6-da47-4652-8207-3b39c02c3bd4</t>
  </si>
  <si>
    <t>444bc015-e70b-4ad6-901b-e0f92a1dc1e2</t>
  </si>
  <si>
    <t>Shade Panelled</t>
  </si>
  <si>
    <t>c2fc123f-49b8-498e-9a0d-7cd22b7c558a</t>
  </si>
  <si>
    <t>dccf902d-1622-41c9-9610-9827488b49a1</t>
  </si>
  <si>
    <t>04dc92c0-3e47-4f7b-81b0-47d8f1abc75e</t>
  </si>
  <si>
    <t>c847a01e-9d24-4726-93c4-6e5ffaee30ee</t>
  </si>
  <si>
    <t>3cc87f9a-d14d-42b1-a74d-33e107af3858</t>
  </si>
  <si>
    <t>3799bcb0-456e-44d8-b4d2-1536cb78bd68</t>
  </si>
  <si>
    <t>48474176-28f2-4596-84ad-4fcf13198ed6</t>
  </si>
  <si>
    <t>47aa8678-a8db-405c-b08c-aef5dfb4b323</t>
  </si>
  <si>
    <t>a45234a0-f3a3-46c1-9700-1b5ff87a0f7c</t>
  </si>
  <si>
    <t>318e5e7e-f475-437c-8f91-d0fcd60d20af</t>
  </si>
  <si>
    <t>8539824d-4b4b-4a28-afa7-cfc938a7676d</t>
  </si>
  <si>
    <t>2219a910-7a91-41bf-99c1-62f4f9907bc6</t>
  </si>
  <si>
    <t>f97a4459-707f-44c7-bdc3-df3a21fe28f5</t>
  </si>
  <si>
    <t>7d23bf51-0dc9-4854-a331-8f66c9c75951</t>
  </si>
  <si>
    <t>2bf252d6-f721-49ef-b8e8-a4e557a2bef4</t>
  </si>
  <si>
    <t>38a92c22-62c9-431c-ac4b-ff9c0fec1e87</t>
  </si>
  <si>
    <t>55ec2f7c-f131-4fe0-b3d3-77d8bd3830c3</t>
  </si>
  <si>
    <t>26642c9c-bb35-4d05-ba81-e90fe5f8f42e</t>
  </si>
  <si>
    <t>0a89de72-b637-4a82-bf24-b48afb1a2e16</t>
  </si>
  <si>
    <t>d8058f70-31f2-4fad-b53c-7f7436dce978</t>
  </si>
  <si>
    <t>66b6c714-cfe8-4acf-a94a-640ffe2aaaa9</t>
  </si>
  <si>
    <t>fe79f2b7-f814-4110-b552-082f7b2bdae5</t>
  </si>
  <si>
    <t>3e902ea9-4d3d-45a7-9164-84ea2c86ee91</t>
  </si>
  <si>
    <t>418a5b3e-0bec-42ed-b0e5-1f781d7f6eaa</t>
  </si>
  <si>
    <t>291b2f96-f529-46c3-8802-d6e956a34f74</t>
  </si>
  <si>
    <t>f7d6fa53-2295-4d03-aecc-84045b8ae1a4</t>
  </si>
  <si>
    <t>fc790f3b-5644-4bb7-a869-eae4de753147</t>
  </si>
  <si>
    <t>f084ff7d-644c-4857-89af-b46056f55310</t>
  </si>
  <si>
    <t>0f696f16-e943-443e-8d6c-d61a496dbef2</t>
  </si>
  <si>
    <t>577b1ade-0534-4fce-982c-ea43131a0c4b</t>
  </si>
  <si>
    <t>d100112d-1ddd-4ecc-8dc4-51b546b953a5</t>
  </si>
  <si>
    <t>c71591f6-3393-4b17-bad1-f5df2c4c75cd</t>
  </si>
  <si>
    <t>010c16b4-e620-4e33-a5f2-777c759daa55</t>
  </si>
  <si>
    <t>3401d694-7584-47d9-b725-0723569b4eed</t>
  </si>
  <si>
    <t>c7750834-d99c-4320-9e51-f264fe0cce03</t>
  </si>
  <si>
    <t>4caaad72-57f4-4989-bebd-4aa1bd9abada</t>
  </si>
  <si>
    <t>985b20d3-f99d-4343-a199-5bf3dee676c5</t>
  </si>
  <si>
    <t>a0ba03c0-55f5-4157-ba6a-45bdacec41d6</t>
  </si>
  <si>
    <t>9d53a567-2d49-46e7-9be7-34313813b563</t>
  </si>
  <si>
    <t>68caf0e8-cabb-4064-bfbb-577a6e7dcaf6</t>
  </si>
  <si>
    <t>849d66db-7df0-454a-9408-02df291f8ac8</t>
  </si>
  <si>
    <t>8ab88c6d-0d18-4ba0-a6b7-50bd3c8a16a4</t>
  </si>
  <si>
    <t>8f18dbd4-19dc-4055-b378-dfb19e60f2d7</t>
  </si>
  <si>
    <t>c3a46c76-c182-482f-a903-ff196dafdce0</t>
  </si>
  <si>
    <t>52e6a979-d8fb-4c54-9da2-9747324930eb</t>
  </si>
  <si>
    <t>ecb54e10-4f73-4473-b0af-2b5657f69e3b</t>
  </si>
  <si>
    <t>a5c08a34-3fe1-4e7a-a4de-f73b106f667b</t>
  </si>
  <si>
    <t>94b60d3c-adcb-42cf-aa37-7022de1606fb</t>
  </si>
  <si>
    <t>4cb3ca4a-2686-4902-8219-23250efe32ad</t>
  </si>
  <si>
    <t>36f3d376-8fac-423e-9fb9-9a29ef246d02</t>
  </si>
  <si>
    <t>b3759bdb-9989-4fbe-94a9-430a366e67fe</t>
  </si>
  <si>
    <t>298dbaf8-c586-4a97-a2b6-7989475b9075</t>
  </si>
  <si>
    <t>963f6282-9c71-4c81-b8c4-f037451e78b9</t>
  </si>
  <si>
    <t>4c5a7c17-1470-4c0a-b849-a3dfc8e5449a</t>
  </si>
  <si>
    <t>c8d18427-8ad6-4a10-8fa3-084a4544d32b</t>
  </si>
  <si>
    <t>dc50f909-9bc6-4116-b955-f164fcf77495</t>
  </si>
  <si>
    <t>baab7717-6ca6-4829-bdcd-3a49e37bf94b</t>
  </si>
  <si>
    <t>49de026a-afad-44ef-bb1b-551ed19449cc</t>
  </si>
  <si>
    <t>8615a934-688a-46db-bdb5-3c266869bd3e</t>
  </si>
  <si>
    <t>316a674d-f632-4b54-9a70-6ee492d5a863</t>
  </si>
  <si>
    <t>bb69d1f1-a07c-43c5-b379-51659c42c6f7</t>
  </si>
  <si>
    <t>96c4f99b-0784-4856-afa8-15a4d8b02c10</t>
  </si>
  <si>
    <t>67ef6a60-1a9e-4b24-94d6-b800bec60d85</t>
  </si>
  <si>
    <t>69bd014e-6882-455c-82aa-bcde81b614e9</t>
  </si>
  <si>
    <t>12665734-2530-4408-9b23-752751f29bd2</t>
  </si>
  <si>
    <t>b8227d0c-c062-4b91-950d-d75c47000ff9</t>
  </si>
  <si>
    <t>0e3bdb07-5744-4982-a699-b9d73226bc3e</t>
  </si>
  <si>
    <t>81d27dd6-5018-44c9-81e5-4bdbb26840b0</t>
  </si>
  <si>
    <t>795de959-42fb-42c3-96e9-27f77612e537</t>
  </si>
  <si>
    <t>286ac171-2e5a-429e-b971-eda58e8a335a</t>
  </si>
  <si>
    <t>52e0c66f-d1ed-46c3-8c86-e5bc4163c06d</t>
  </si>
  <si>
    <t>2f8321bf-4002-4f64-9d44-ccefa2103efe</t>
  </si>
  <si>
    <t>b43a8e5a-70db-456e-b655-cf9f9d9e79d1</t>
  </si>
  <si>
    <t>46c57849-895f-463a-ad4b-1f1aa9062bb8</t>
  </si>
  <si>
    <t>1cedc478-edd3-4764-ade6-5d5b2aaa9c5b</t>
  </si>
  <si>
    <t>75f36a7f-085a-4dd1-945a-92993dc8fa46</t>
  </si>
  <si>
    <t>2c6566a8-66e2-489c-8534-18648fb37e28</t>
  </si>
  <si>
    <t>67702c80-3f39-401a-85be-d8b451e9a618</t>
  </si>
  <si>
    <t>b083b122-c50b-40d1-b63c-6f47b9a6b7b5</t>
  </si>
  <si>
    <t>5b253ffa-36a4-4a34-97d0-345e7d73eacf</t>
  </si>
  <si>
    <t>6cab80ea-e48a-4f07-89f3-35e79bd7af12</t>
  </si>
  <si>
    <t>Corrugated Iron</t>
  </si>
  <si>
    <t>b8e670e8-bda8-4c0a-a8b6-594c3baf35cf</t>
  </si>
  <si>
    <t>506396fb-c583-4ae1-a09b-389c66152385</t>
  </si>
  <si>
    <t>b54bf817-975f-4860-a293-7814d82a34f0</t>
  </si>
  <si>
    <t>d449b2f1-4c94-4735-a8ed-d52070362671</t>
  </si>
  <si>
    <t>040c27c4-29a9-4e04-9c31-977763f36299</t>
  </si>
  <si>
    <t>32c320e4-1ecb-4512-8ee1-7cc8f2a786e9</t>
  </si>
  <si>
    <t>a22c2ff4-ee09-4be8-9af5-afa7d7ca183a</t>
  </si>
  <si>
    <t>fc8e14da-0409-48b6-9e61-96fad3ba532a</t>
  </si>
  <si>
    <t>20e0d195-0959-4b7f-a745-eddd9e4694f4</t>
  </si>
  <si>
    <t>01c43177-945d-4f88-8693-105d98232543</t>
  </si>
  <si>
    <t>8a5b5fea-d99b-449c-bb39-b024ed6d2d32</t>
  </si>
  <si>
    <t>2a6ada12-4bd2-4c7c-ab67-6f6431327a0f</t>
  </si>
  <si>
    <t>fb199c42-b881-420c-a0fc-dfee7569a548</t>
  </si>
  <si>
    <t>5e48b55a-3d7e-4fbb-8885-c14827276354</t>
  </si>
  <si>
    <t>36051042-239a-4b91-a1a0-275fc28c7406</t>
  </si>
  <si>
    <t>fbf049a7-3b71-43e3-9349-ffba3583d745</t>
  </si>
  <si>
    <t>6f3323d5-8fb1-498e-b198-99ec2141ccc8</t>
  </si>
  <si>
    <t>d47b3898-8d32-4d55-a916-19addc95b9b3</t>
  </si>
  <si>
    <t>Gates</t>
  </si>
  <si>
    <t>remaining life</t>
  </si>
  <si>
    <t>Replacement_Cost</t>
  </si>
  <si>
    <t>X</t>
  </si>
  <si>
    <t>Y</t>
  </si>
  <si>
    <t>x2</t>
  </si>
  <si>
    <t>y2</t>
  </si>
  <si>
    <t>Boundary</t>
  </si>
  <si>
    <t>79a08e1b-5957-48a4-ab4d-d92da8e1cf91</t>
  </si>
  <si>
    <t>Entrance</t>
  </si>
  <si>
    <t>18b65293-111b-45ef-b1f4-67622c4b36ce</t>
  </si>
  <si>
    <t>52949e3d-74e6-474e-80fa-bcbd637afa66</t>
  </si>
  <si>
    <t>f760579c-2bc7-4e75-8dbb-3f05b7e455be</t>
  </si>
  <si>
    <t>949e1abd-22f0-4697-8f83-93c1092d9b53</t>
  </si>
  <si>
    <t>f508189a-acfc-45e1-a875-ae140ae06f65</t>
  </si>
  <si>
    <t>dd32f334-60b0-4785-9d1a-d9da63b470ea</t>
  </si>
  <si>
    <t>f0d8bc0c-be7a-40eb-a2d1-2ae7afe9bd30</t>
  </si>
  <si>
    <t>not CPTB asset</t>
  </si>
  <si>
    <t>506f2e10-64b7-47df-8081-14fd1da6c9a8</t>
  </si>
  <si>
    <t>521a8fe5-b38d-4ef8-958f-6a04163f8c91</t>
  </si>
  <si>
    <t>b8a6b290-dd7d-4872-98e1-a22fd4b0e792</t>
  </si>
  <si>
    <t>c9373fe6-e008-4609-b360-1a56f5c9f6dd</t>
  </si>
  <si>
    <t>8516ca7d-b00a-4726-90e8-836ea27b9ce1</t>
  </si>
  <si>
    <t>9090fb3d-3357-4f5e-b911-94bb3ff7a6f0</t>
  </si>
  <si>
    <t>ad56ea56-901a-42b7-8238-db617daf1ed2</t>
  </si>
  <si>
    <t>2f3e4caf-4c42-4a32-939b-55ff9a1f12c8</t>
  </si>
  <si>
    <t>d353eb77-1ed0-451e-94da-2059109ebe7d</t>
  </si>
  <si>
    <t>840efec8-8a7d-4d9d-8107-d72645eb21f7</t>
  </si>
  <si>
    <t>15351e67-65c7-48d0-a4df-88d8d38e3890</t>
  </si>
  <si>
    <t>ead2ee93-e3c1-42db-af63-8673e49ef9b6</t>
  </si>
  <si>
    <t>53fa0223-d347-4cba-a70b-f081d05e21f9</t>
  </si>
  <si>
    <t>9d628577-529f-4eaf-9fdc-bdaf706fc197</t>
  </si>
  <si>
    <t>3dfa27b2-ccc2-4316-a2de-bcc3b2d39ab2</t>
  </si>
  <si>
    <t>79899cbf-c8a6-4a3f-ab16-fd70a666c350</t>
  </si>
  <si>
    <t>2ad64126-daed-4be6-bb75-9f1eeae573c0</t>
  </si>
  <si>
    <t>30a69f5e-9058-4975-9b41-f8736e48c35a</t>
  </si>
  <si>
    <t>d0e7a148-7a1d-4358-bf4d-c54eac1d5e9e</t>
  </si>
  <si>
    <t>12e05114-abee-47ab-ac38-1b8f9790fdbe</t>
  </si>
  <si>
    <t>fd0649ff-0307-42f6-b58d-8892d0add608</t>
  </si>
  <si>
    <t>924b4f58-4404-4e3d-ad0b-52856957c693</t>
  </si>
  <si>
    <t>1d63c25a-4e11-4b68-b6bc-11b8be5d8e02</t>
  </si>
  <si>
    <t>49a99a4f-e1da-4f05-9f50-da022fb95bae</t>
  </si>
  <si>
    <t>fc6d7a03-e8e8-48bb-afc7-76b60eb76dca</t>
  </si>
  <si>
    <t>532581d2-9705-4e29-80a6-aa031a57e6a3</t>
  </si>
  <si>
    <t>5355e045-45f9-4086-b6f2-4d81ccf8e600</t>
  </si>
  <si>
    <t>caf60476-1f7d-4da0-b508-99103c669980</t>
  </si>
  <si>
    <t>790fc80f-5c18-4628-a9ea-ce784a4c3153</t>
  </si>
  <si>
    <t>6ae64de2-6845-43f2-82d2-1cb4165cdb72</t>
  </si>
  <si>
    <t>10fa3e12-4284-4723-b91c-9e11a9c2443b</t>
  </si>
  <si>
    <t>30d6e0b0-325b-422f-87ab-44eb37f0be52</t>
  </si>
  <si>
    <t>d48281c7-5f70-4bfc-abe6-fbe1bfe1c74f</t>
  </si>
  <si>
    <t>Farm</t>
  </si>
  <si>
    <t>1f44244a-b300-45f7-92a1-f4c7fabf2e93</t>
  </si>
  <si>
    <t>Turnstile</t>
  </si>
  <si>
    <t>bb753db8-b67b-4392-8b95-45d5407fbd88</t>
  </si>
  <si>
    <t>c2c68e87-5880-444d-b32e-e772810da41c</t>
  </si>
  <si>
    <t>2af70710-33f1-457c-a598-2311032014ca</t>
  </si>
  <si>
    <t>e6f1cbcc-5894-455a-87de-f785c1b889cc</t>
  </si>
  <si>
    <t>Timber</t>
  </si>
  <si>
    <t>942cd5cb-bbb5-4c07-96f4-8d41db3fa4fc</t>
  </si>
  <si>
    <t>fa0846ee-b66c-45f5-bdc7-f04048fbe666</t>
  </si>
  <si>
    <t>0780c2f3-4aa0-4441-81ea-992b5d2e820f</t>
  </si>
  <si>
    <t>19e07b34-a6cb-48f7-a76a-a63fd22ae381</t>
  </si>
  <si>
    <t>ed806822-e568-4ebc-abdb-eebee1858423</t>
  </si>
  <si>
    <t>40dd75f6-b30b-424b-be0c-b1a87b8be95c</t>
  </si>
  <si>
    <t>214b0828-fb12-49a9-9b25-6e024df63696</t>
  </si>
  <si>
    <t>e3fc3876-5730-45eb-aa07-b9f09b5e0230</t>
  </si>
  <si>
    <t>901308be-dc85-4a0f-8476-a83099e53997</t>
  </si>
  <si>
    <t>03e60392-67fa-47f4-a21f-3561da25c621</t>
  </si>
  <si>
    <t>4820c5de-2867-4edc-919c-ed5c44fe8fec</t>
  </si>
  <si>
    <t>ea05bca8-d245-4ef2-b422-b043b5766c84</t>
  </si>
  <si>
    <t>bc90b7e9-27db-4658-b34a-8e911ade718c</t>
  </si>
  <si>
    <t>0bf0473d-9368-4054-a249-2be1a37621e6</t>
  </si>
  <si>
    <t>3be15780-517c-4535-b4c4-8d5f3e8c8cf1</t>
  </si>
  <si>
    <t>0017ffc1-1670-465e-bc75-c5f2c6023636</t>
  </si>
  <si>
    <t>90e5eef6-5758-47e1-8c3f-8e589b8eb6fd</t>
  </si>
  <si>
    <t>e874ca72-7d9d-439e-8552-db0bed30bb92</t>
  </si>
  <si>
    <t>f2a37df0-8a75-49ed-8422-9af0233b8a0a</t>
  </si>
  <si>
    <t>e3174c51-b001-47f0-9f98-b661b60a124d</t>
  </si>
  <si>
    <t>1e39f943-2b25-4c7f-adb1-2e847cabae82</t>
  </si>
  <si>
    <t>d5649bb9-c6eb-4de6-9579-6b1126f5773c</t>
  </si>
  <si>
    <t>5d0066bf-9a88-4eff-bb64-6ef80e936fe3</t>
  </si>
  <si>
    <t>96651c0b-9cae-4279-bff2-23bceb02e051</t>
  </si>
  <si>
    <t>d9730bcd-0033-4032-9b34-2c29d4264fab</t>
  </si>
  <si>
    <t>8c6adc64-8b43-4636-b7f5-6dac25d24a29</t>
  </si>
  <si>
    <t>a9055198-bf46-4f0e-a062-f17a7d96e74a</t>
  </si>
  <si>
    <t>7d16eeea-e0d7-4e6b-a29f-b75bddab73f2</t>
  </si>
  <si>
    <t>0ca1b539-2e1f-41ec-b794-4a44c22880b0</t>
  </si>
  <si>
    <t>0b812029-c6ef-4df1-9c17-b03d180442a9</t>
  </si>
  <si>
    <t>5c6eb4cf-dd17-43d2-91df-8d06b5d97763</t>
  </si>
  <si>
    <t>87bb03e3-e20b-482b-913f-1265f8e29cbc</t>
  </si>
  <si>
    <t>51a4e101-5bfb-496b-a08f-3deeb6f2669d</t>
  </si>
  <si>
    <t>e5633ebd-c35c-4b64-81bb-d66eb0e9499b</t>
  </si>
  <si>
    <t>744b6efe-46e6-4b30-9d82-6b5f2f3bff99</t>
  </si>
  <si>
    <t>6cd1637a-4626-408b-ace1-e13f917aff8e</t>
  </si>
  <si>
    <t>c8afc29a-d21b-4e12-90f8-f40c380ee328</t>
  </si>
  <si>
    <t>1219723e-8fa9-489d-8f08-c87b3fb5fda6</t>
  </si>
  <si>
    <t>7b0410dd-da37-437f-97c9-40d686154b70</t>
  </si>
  <si>
    <t>6c79be92-3d76-4ccc-a5b2-3b52fb68a0ba</t>
  </si>
  <si>
    <t>2ab72864-2f6a-4a36-82d8-c962695e6d3d</t>
  </si>
  <si>
    <t>083cb5bf-589b-4257-8c9d-d26bbc30830e</t>
  </si>
  <si>
    <t>f7a1661e-dfca-4a0c-84af-7449b0862c09</t>
  </si>
  <si>
    <t>483080ab-b9cf-42e5-9c82-579f7e88faf1</t>
  </si>
  <si>
    <t>f2c921df-aef6-4fb0-acf8-927c910ea5e2</t>
  </si>
  <si>
    <t>5a6d31a8-326f-40ce-bf4b-a41b3550f4b4</t>
  </si>
  <si>
    <t>3d9e45bd-70df-4c7b-bbc2-fc52f9d70f2f</t>
  </si>
  <si>
    <t>4def700d-7600-4572-b1eb-e8c9ae03fe0a</t>
  </si>
  <si>
    <t>1a9eded5-e1ed-4d8f-ae37-0784f329d31a</t>
  </si>
  <si>
    <t>80b46a1d-44d8-40d9-afb6-950736aead59</t>
  </si>
  <si>
    <t>ef67efdd-b0c9-4c8a-a830-faf70efe3d7d</t>
  </si>
  <si>
    <t>584648d0-3fad-495b-b610-a2c3f965e2cb</t>
  </si>
  <si>
    <t>1a2daef6-b757-4ac5-82de-0a69ff6d2f48</t>
  </si>
  <si>
    <t>4cf9359c-4032-4621-a712-1eb2e83427ce</t>
  </si>
  <si>
    <t>2438d13b-01d0-489a-b6f7-70e4b05a2daf</t>
  </si>
  <si>
    <t>9021c1ec-a2cb-4e88-b8f8-24ed7a92f8d5</t>
  </si>
  <si>
    <t>4fdcca23-88e5-46dd-a8d2-5a66b1530690</t>
  </si>
  <si>
    <t>10b961ba-0d68-4e56-81a0-0b1b3a9a3480</t>
  </si>
  <si>
    <t>f9cdf027-dcb0-4a8a-aa77-d13fc56c20b7</t>
  </si>
  <si>
    <t>9b854cb7-022a-414a-83ad-ddaff173997c</t>
  </si>
  <si>
    <t>4f76368d-6d95-4a4d-bac9-a2619d98382f</t>
  </si>
  <si>
    <t>0ac3ed5b-4581-46cf-8337-d39649ce0802</t>
  </si>
  <si>
    <t>3f9983f4-bd8b-47d2-82dc-9975f1610f36</t>
  </si>
  <si>
    <t>0e017d61-eba6-4fbc-8ab7-70da72cc2a76</t>
  </si>
  <si>
    <t>848be448-9762-4d39-aa9f-de42f0d6d31e</t>
  </si>
  <si>
    <t>c7b311f5-758f-4328-a3d6-46930ce15b13</t>
  </si>
  <si>
    <t>c0792ef8-bdfa-49ad-945e-fd204d838c7d</t>
  </si>
  <si>
    <t>649b7b4e-cc64-4827-9551-2a841b6a5409</t>
  </si>
  <si>
    <t>8c164671-4a33-4770-b462-98b759e22cb9</t>
  </si>
  <si>
    <t>81719ee1-1f2f-4dcc-84b6-e2600e1dcc5e</t>
  </si>
  <si>
    <t>950105d7-39a3-49e7-b179-75f9fc2b57bf</t>
  </si>
  <si>
    <t>57e2d5f5-cbed-4dd2-b1ea-171e01cb05db</t>
  </si>
  <si>
    <t>92d7b850-56c7-46b3-bb06-d7b0c28f2f9d</t>
  </si>
  <si>
    <t>ad639aab-ec47-446d-baa8-89e8bc322700</t>
  </si>
  <si>
    <t>6af62f39-5906-450f-a97a-52f3c0c29e11</t>
  </si>
  <si>
    <t>1936962b-fea2-418e-aad7-8a510a39cf27</t>
  </si>
  <si>
    <t>cbd72afd-1f30-46bf-967a-fba1f92e5de4</t>
  </si>
  <si>
    <t>3b2409a3-9b7a-407b-acd8-e9e84a0194ae</t>
  </si>
  <si>
    <t>eb126763-fc05-4f42-8a48-91ae7b415276</t>
  </si>
  <si>
    <t>2b495f9c-16f1-4706-aaec-0f44590aa910</t>
  </si>
  <si>
    <t>f3b3cad5-f659-4049-bc4a-0510d856ce22</t>
  </si>
  <si>
    <t>d9bcb46f-cc7e-4bdf-9746-87c1d9c53f1f</t>
  </si>
  <si>
    <t>0c7a3941-a7e2-4b6d-ab82-723757dbc934</t>
  </si>
  <si>
    <t>70ce8068-cd41-4c84-b2cc-e049cb46455d</t>
  </si>
  <si>
    <t>7d3209a4-6af5-4e91-a839-e182fe150bd7</t>
  </si>
  <si>
    <t>fad8af6f-ca16-458e-9952-55fef46b509a</t>
  </si>
  <si>
    <t>1e9d0ac3-b12c-4798-882a-04d081584058</t>
  </si>
  <si>
    <t>1e98f989-9c56-45dc-82be-e6a2815edb85</t>
  </si>
  <si>
    <t>7f1e1719-8079-465b-9905-473f6df73d47</t>
  </si>
  <si>
    <t>1f74764c-d2bf-44fa-baaa-8048abeb9b5f</t>
  </si>
  <si>
    <t>7c07faa8-9412-46f4-8d43-2e5d339dca0f</t>
  </si>
  <si>
    <t>8b1af490-840c-48a0-a278-eff5254a478b</t>
  </si>
  <si>
    <t>6d2c46fd-ace8-451d-b9e8-ca535062e7e3</t>
  </si>
  <si>
    <t>bec127ab-c758-4b08-a3e2-de23749ee80f</t>
  </si>
  <si>
    <t>ff903db6-b730-4136-9423-6df96789d425</t>
  </si>
  <si>
    <t>1be3ab98-6ea4-419b-96c5-98f3e3f7d83c</t>
  </si>
  <si>
    <t>c8a900f6-5306-4f56-b337-52ae51696fdd</t>
  </si>
  <si>
    <t>fdb267df-447e-43ed-a3eb-eb1259344fa3</t>
  </si>
  <si>
    <t>08556c66-8f0f-41f9-8446-a928ba373205</t>
  </si>
  <si>
    <t>bd4573f9-0cb0-41ad-ad37-2a73410278aa</t>
  </si>
  <si>
    <t>1e00fa9b-4bdc-497e-b756-04c22c7c38f3</t>
  </si>
  <si>
    <t>8c2a5db3-4849-480d-b9d8-03b3530de7fd</t>
  </si>
  <si>
    <t>9b8198a1-8b65-4287-862b-2e03b4d7f680</t>
  </si>
  <si>
    <t>a249175c-e510-49b8-a21d-fbdae1a5f994</t>
  </si>
  <si>
    <t>d39c06ef-da17-4f83-85e8-e98f8043f1ab</t>
  </si>
  <si>
    <t>48a8cf58-d2ff-466a-b148-8d4729037a3e</t>
  </si>
  <si>
    <t>0a6f61fb-813c-4ccf-ad3f-211cdad5273b</t>
  </si>
  <si>
    <t>575eaac1-3703-4785-8e73-e65f22c73b2f</t>
  </si>
  <si>
    <t>11ffe8cc-47e5-4104-89f6-6d7a33da1aa4</t>
  </si>
  <si>
    <t>724ed904-0be6-42b4-9f52-4fe8b1a43faa</t>
  </si>
  <si>
    <t>3be6b1bf-c6b1-4701-9eb0-c49ddda4814a</t>
  </si>
  <si>
    <t>1bc812a4-999c-4fe5-9d81-56bd903f7371</t>
  </si>
  <si>
    <t>2dc0dcfc-9d75-428e-94d0-5afe10a1fc00</t>
  </si>
  <si>
    <t>b5b7eba6-d325-4818-a660-de72987625ee</t>
  </si>
  <si>
    <t>8502576b-9d63-4ca2-a7a7-fecc90e8f419</t>
  </si>
  <si>
    <t>22c5b9b2-1070-481f-9aaa-9c2815edef1a</t>
  </si>
  <si>
    <t>b67b92ca-a7e8-4615-808f-7117c9abb263</t>
  </si>
  <si>
    <t>cb544de9-d317-41ae-a046-a3a9ef78a88d</t>
  </si>
  <si>
    <t>180ab94c-ad6a-4e7d-ab8d-bc001d39e2e2</t>
  </si>
  <si>
    <t>b0d1d929-d5b5-4c8f-ba56-591df15ef2e5</t>
  </si>
  <si>
    <t>f6860b25-aeba-412d-8ae9-50b82bc22791</t>
  </si>
  <si>
    <t>6b968b9e-f873-43c0-9a44-dd520682a198</t>
  </si>
  <si>
    <t>8b7173d2-ec58-4d06-9548-e9f52f26bf81</t>
  </si>
  <si>
    <t>3dd2b2a4-91cb-4d3b-9651-e48d891a76d2</t>
  </si>
  <si>
    <t>6ada1314-79bd-4923-81d3-ca76d50f8fc8</t>
  </si>
  <si>
    <t>8b46ee6e-12e6-4336-9d5e-fddd378afb90</t>
  </si>
  <si>
    <t>d8623084-fd2a-4250-bf6a-b18e5ac9077e</t>
  </si>
  <si>
    <t>e4ba663f-c0e6-4a9e-9cd6-f7c10c79ce4f</t>
  </si>
  <si>
    <t>Spud</t>
  </si>
  <si>
    <t>4d7d6186-1ab9-4980-87a0-b8788062f2f4</t>
  </si>
  <si>
    <t>66f1cf93-d2c9-4292-8cc1-ba32d21e0688</t>
  </si>
  <si>
    <t>6e3cceda-6b24-493f-8284-d7249ce3078b</t>
  </si>
  <si>
    <t>c0b81770-0dcb-46a1-917e-f29aeb97f0c1</t>
  </si>
  <si>
    <t>cba78568-6e59-4079-bfcf-040e76fa659e</t>
  </si>
  <si>
    <t>28b8d346-79b9-4328-83f4-b2c281439cb6</t>
  </si>
  <si>
    <t>cbda2a59-5692-41f1-96e8-2b1d2e8131ca</t>
  </si>
  <si>
    <t>c59327b1-c6ff-4f76-a404-5e2fa74a49af</t>
  </si>
  <si>
    <t>bfe63834-9342-46fa-aae0-14d552977a58</t>
  </si>
  <si>
    <t>fb1de555-c480-4600-8807-5158ebb6dbe3</t>
  </si>
  <si>
    <t>69ff2ce1-74f0-4287-99f3-f45317adbf05</t>
  </si>
  <si>
    <t>e3c5dcce-9e46-4ca6-9719-c930b487ef57</t>
  </si>
  <si>
    <t>fe2f74b0-5347-420e-9468-eeacebaa5c70</t>
  </si>
  <si>
    <t>9fd116a5-ab6d-4792-9b30-4002976d5e5d</t>
  </si>
  <si>
    <t>4335d65e-9065-4410-a804-ba025f67ce98</t>
  </si>
  <si>
    <t>da335194-33a1-4c29-8650-699ebb660231</t>
  </si>
  <si>
    <t>d340bbda-746a-4ad0-b65c-54299b091631</t>
  </si>
  <si>
    <t>5d066a8a-8122-40e4-8b1e-f24b4281e10e</t>
  </si>
  <si>
    <t>1b9e13da-666a-4c7d-a2a8-2f84ba48b8ab</t>
  </si>
  <si>
    <t>5f92bd09-54ea-4e68-bc3f-fdd165fa8946</t>
  </si>
  <si>
    <t>d333325b-6cc2-4e9a-bcd6-2a93120df953</t>
  </si>
  <si>
    <t>d3f1bce6-ae4a-476d-a472-c1be3d53975d</t>
  </si>
  <si>
    <t>fcaa6c69-0bd7-43c3-940f-eb16185f13ae</t>
  </si>
  <si>
    <t>1a2d33d2-6a8e-43b3-9f18-a5d6042b460b</t>
  </si>
  <si>
    <t>7ff138c7-5568-4718-8b8b-a283adbe636d</t>
  </si>
  <si>
    <t>f2d322ae-d503-4541-99e0-9c2112a23bfd</t>
  </si>
  <si>
    <t>317c5ebe-5b73-4e2f-94c3-d3f37afd347a</t>
  </si>
  <si>
    <t>6d6ffc53-e9d0-44e8-a30f-b0fd748e31db</t>
  </si>
  <si>
    <t>Fence</t>
  </si>
  <si>
    <t>99c74384-3c19-4f88-8928-7eb8f70eca34</t>
  </si>
  <si>
    <t>c7727641-e361-434d-b793-5f5be9dae4bb</t>
  </si>
  <si>
    <t>7b1c4585-0223-4766-a0a6-167c13335dc9</t>
  </si>
  <si>
    <t>d5374d72-f054-43f3-993b-6c1da077b65d</t>
  </si>
  <si>
    <t>55e247a3-a136-43b6-bca7-cdcbb625ab51</t>
  </si>
  <si>
    <t>84b185ee-8f4b-4f7f-aef7-641bbfd8f7b1</t>
  </si>
  <si>
    <t>d55384c9-5225-4461-a342-1d417ee352b0</t>
  </si>
  <si>
    <t>55b869d7-2578-482e-82af-89b04ab1d818</t>
  </si>
  <si>
    <t>Stiles</t>
  </si>
  <si>
    <t>dab96e3a-945d-4862-ae14-ee91e507d756</t>
  </si>
  <si>
    <t>5c4a019c-403c-4ffe-b7e9-d5f3cee1270b</t>
  </si>
  <si>
    <t>de49f98d-0757-45ba-aa0b-a7461b5a3075</t>
  </si>
  <si>
    <t>b8006620-b883-4018-8784-bc01fe184b0f</t>
  </si>
  <si>
    <t>da6e9a9d-b7d4-4e13-a1b1-885fcf4b86d7</t>
  </si>
  <si>
    <t>c7cc70b7-a35a-45f0-bd31-c70e5ed5fca1</t>
  </si>
  <si>
    <t>7708daec-5f84-49ee-984f-604f1d15ebf6</t>
  </si>
  <si>
    <t>733d0f24-470f-4627-a8c4-4424d34214b8</t>
  </si>
  <si>
    <t>e0173a3a-151d-4a45-a9ac-8310d01a3c87</t>
  </si>
  <si>
    <t>58c36a6f-12cc-4785-936d-882b5cfc56df</t>
  </si>
  <si>
    <t>b5eaa7d9-867c-45bc-a4dd-011b564e1bd2</t>
  </si>
  <si>
    <t>38f5061d-96a2-485f-aa52-9e001e75595c</t>
  </si>
  <si>
    <t>bb7d2635-b05d-4041-bad8-992ca871f36b</t>
  </si>
  <si>
    <t>51ee2647-13af-4281-8d86-864ccb34392d</t>
  </si>
  <si>
    <t>ba9edaf5-fb80-41df-ab5c-c7ddc8d69a21</t>
  </si>
  <si>
    <t>f2dc2621-2b8b-4c68-b284-bd835cdc5eab</t>
  </si>
  <si>
    <t>4a773ddf-f5dc-4adf-b12e-8c78e0f736b7</t>
  </si>
  <si>
    <t>608ede2e-fa1d-4780-96aa-1ba79218d3a5</t>
  </si>
  <si>
    <t>ad896ec1-ddd3-4477-8da9-6f843598e320</t>
  </si>
  <si>
    <t>6c205cb9-63ce-4339-baa2-8d73935e9297</t>
  </si>
  <si>
    <t>f328a77d-3dc6-4423-8f6c-e278e3359ebc</t>
  </si>
  <si>
    <t>62e998c9-1815-4f8e-9092-34fff6b7a7a0</t>
  </si>
  <si>
    <t>f1724244-dbba-4a6b-944e-8f1f5a90d879</t>
  </si>
  <si>
    <t>1df24e1b-5855-4b94-b82a-67f7107ec8dd</t>
  </si>
  <si>
    <t>c68ce35b-17cd-4f08-8df2-4f3cea945d2f</t>
  </si>
  <si>
    <t>4101fa69-a45c-483a-9fe6-83eaf124703c</t>
  </si>
  <si>
    <t>a8ce53f5-ff43-4f54-b730-af134f06c73c</t>
  </si>
  <si>
    <t>f720e9ad-a114-485c-9a32-181963ff09c0</t>
  </si>
  <si>
    <t>4e55b647-37fe-48b1-ad89-9cd63b704ba7</t>
  </si>
  <si>
    <t>800c0947-d896-495a-a33a-55318c35abb4</t>
  </si>
  <si>
    <t>c18c8528-3028-4934-be49-0b89300d40ec</t>
  </si>
  <si>
    <t>c827c010-ba3c-4c7b-889e-8e2a9b7d4701</t>
  </si>
  <si>
    <t>f3c3067e-afa1-4d44-b124-c7a0184c2a46</t>
  </si>
  <si>
    <t>be5d59d1-ddda-4476-a825-d0ef540ac71f</t>
  </si>
  <si>
    <t>aee61912-6ef3-41fb-bda2-854736599116</t>
  </si>
  <si>
    <t>e49322f1-56be-423e-b6de-7ed7c2c33c03</t>
  </si>
  <si>
    <t>d6bd12e2-6406-41b7-8e4a-c9b6c7be4897</t>
  </si>
  <si>
    <t>b4bbc71c-5274-4586-8276-13c68dbf4ba6</t>
  </si>
  <si>
    <t>Row Labels</t>
  </si>
  <si>
    <t>(blank)</t>
  </si>
  <si>
    <t>Grand Total</t>
  </si>
  <si>
    <t>Sum of Length</t>
  </si>
  <si>
    <t>Sum of Total Replacement Cost</t>
  </si>
  <si>
    <t>depreciation</t>
  </si>
  <si>
    <t>Structure Feature Line</t>
  </si>
  <si>
    <t>Type_</t>
  </si>
  <si>
    <t>Installation_Date</t>
  </si>
  <si>
    <t>Shelter</t>
  </si>
  <si>
    <t>Steps</t>
  </si>
  <si>
    <t>b2ea40c4-9689-403b-b437-d29d355ad907</t>
  </si>
  <si>
    <t>a6764eba-b0d0-458c-ad74-1b56e586ef15</t>
  </si>
  <si>
    <t>0ddc9024-7a40-411d-ab89-017991f75134</t>
  </si>
  <si>
    <t>d017ce8b-0274-4a62-85ab-002ff1d63920</t>
  </si>
  <si>
    <t>Main Gate</t>
  </si>
  <si>
    <t>d98df8c1-e184-4944-9d36-c6615ab9acbb</t>
  </si>
  <si>
    <t>94f2875a-c862-4fed-b268-0852cb80a849</t>
  </si>
  <si>
    <t>Stone</t>
  </si>
  <si>
    <t>b5783d8f-2573-414f-8b00-ef56b08735b7</t>
  </si>
  <si>
    <t>d8d396f0-a0cd-43c3-b990-153e52e5be20</t>
  </si>
  <si>
    <t>1c576490-73c1-40a7-be74-eb2a08ef21d2</t>
  </si>
  <si>
    <t>Ha-Ha Wall</t>
  </si>
  <si>
    <t>7c0e46e7-8af4-46e0-94a3-d53cbf7434cb</t>
  </si>
  <si>
    <t>length 282 metres at $1,000 per metre</t>
  </si>
  <si>
    <t>c01772e0-edb9-4f9e-af4f-59dd383b2b59</t>
  </si>
  <si>
    <t>51eae41e-6b5f-4253-aafc-063ae48718b2</t>
  </si>
  <si>
    <t>04311b41-c33c-4ff3-9b8c-9abafabd1dd6</t>
  </si>
  <si>
    <t>Flaggstaff</t>
  </si>
  <si>
    <t>e6ca41f6-db52-420f-a0a2-6cb3059d7f75</t>
  </si>
  <si>
    <t>Added to in 1986</t>
  </si>
  <si>
    <t>Water Feature</t>
  </si>
  <si>
    <t>41e3a933-93e7-4a0d-b5e9-f0b853c6e290</t>
  </si>
  <si>
    <t>O.T.H Road Paddock</t>
  </si>
  <si>
    <t>Obelisk</t>
  </si>
  <si>
    <t>18fec642-3f70-43a7-8af0-7428d1d91007</t>
  </si>
  <si>
    <t>069f5e90-4998-4130-b710-e24c29f12462</t>
  </si>
  <si>
    <t>Rongo Stone</t>
  </si>
  <si>
    <t>b693293b-48d0-4706-a013-a738c9e6109b</t>
  </si>
  <si>
    <t>7a2d2964-8098-490d-a99e-2263239548d9</t>
  </si>
  <si>
    <t>7f31c726-2813-4ca6-8ce1-18b7782ad2d2</t>
  </si>
  <si>
    <t>Cost includes pump station</t>
  </si>
  <si>
    <t>Statue</t>
  </si>
  <si>
    <t>4eb3b3b9-cdc9-44e5-8aef-d3a18e8eba4a</t>
  </si>
  <si>
    <t>Plague</t>
  </si>
  <si>
    <t>f7f4b9fb-47f6-4b2e-91d7-c975bb5961ce</t>
  </si>
  <si>
    <t>1952ab78-f770-42d5-bf0b-6a45ed742099</t>
  </si>
  <si>
    <t>Memorial Steps</t>
  </si>
  <si>
    <t>fe8a99ea-2cf8-4fce-af73-6e75aa195f0c</t>
  </si>
  <si>
    <t>Kauri Steps</t>
  </si>
  <si>
    <t>7a4f0ff4-d092-4dd6-bae6-9c0b44811de8</t>
  </si>
  <si>
    <t>completed 1948</t>
  </si>
  <si>
    <t>Rangitoto Steps</t>
  </si>
  <si>
    <t>2591810a-e02c-49ff-ac32-6e3c1437b101</t>
  </si>
  <si>
    <t>Fitness Keep</t>
  </si>
  <si>
    <t>f82aaa8b-bbc0-4782-a768-846461a6911e</t>
  </si>
  <si>
    <t>Band Rotunda</t>
  </si>
  <si>
    <t>15254843-5c8c-42fd-8958-b46efcea1ef1</t>
  </si>
  <si>
    <t>Grave</t>
  </si>
  <si>
    <t>b60fdef5-45d3-4e2c-8ee1-fa0fbf506a41</t>
  </si>
  <si>
    <t>redeveloped in 1965</t>
  </si>
  <si>
    <t>Pergola</t>
  </si>
  <si>
    <t>cc862017-1b5e-498d-a2e3-555c65c54ad6</t>
  </si>
  <si>
    <t>Cost includes Belvedere</t>
  </si>
  <si>
    <t>Count of Replacement_Cost</t>
  </si>
  <si>
    <t>Buildings</t>
  </si>
  <si>
    <t>BuildingID</t>
  </si>
  <si>
    <t>TrustOwnedOrLease</t>
  </si>
  <si>
    <t>Name</t>
  </si>
  <si>
    <t>Type_Function</t>
  </si>
  <si>
    <t>Date_Of_Construction</t>
  </si>
  <si>
    <t>Total_Estimated_Life</t>
  </si>
  <si>
    <t>Total Life</t>
  </si>
  <si>
    <t>Master Plan</t>
  </si>
  <si>
    <t>Overall Condition</t>
  </si>
  <si>
    <t>Structure Condition</t>
  </si>
  <si>
    <t>Roof Condition</t>
  </si>
  <si>
    <t>Internal Finishing</t>
  </si>
  <si>
    <t>Plant and Equip</t>
  </si>
  <si>
    <t>Rugby Club Rooms</t>
  </si>
  <si>
    <t>Rugby Union Club</t>
  </si>
  <si>
    <t>2e089025-74e9-4f26-ad78-803783aa96a7</t>
  </si>
  <si>
    <t>Rugby Club Shed 1</t>
  </si>
  <si>
    <t>ad54a18f-3093-476e-a563-07da17da821d</t>
  </si>
  <si>
    <t>Caretakers Garage</t>
  </si>
  <si>
    <t>Shed</t>
  </si>
  <si>
    <t>f42b6900-0484-4c99-9811-b3982c1998ae</t>
  </si>
  <si>
    <t>Rugby Club Shed 2</t>
  </si>
  <si>
    <t>64bf3e76-4091-4ee5-a31a-abbadbb2f433</t>
  </si>
  <si>
    <t>Shearing Shed</t>
  </si>
  <si>
    <t>Farm Centre</t>
  </si>
  <si>
    <t>4fce3bd7-de3c-4b57-8fe2-f3f9de9a235f</t>
  </si>
  <si>
    <t>Acacia Cottage</t>
  </si>
  <si>
    <t>Info</t>
  </si>
  <si>
    <t>in perpetuity</t>
  </si>
  <si>
    <t>maintain - roof 2017/18 $30,000</t>
  </si>
  <si>
    <t>7f991fef-002b-4eee-810c-467ef65e49e0</t>
  </si>
  <si>
    <t>Restaurant &amp; Kiosk</t>
  </si>
  <si>
    <t>Food Service</t>
  </si>
  <si>
    <t>1908, refurbished 2015</t>
  </si>
  <si>
    <t>5d2b7d27-556d-4da3-9030-54cb0f204ab9</t>
  </si>
  <si>
    <t>Lindo Fergusson Education Centre</t>
  </si>
  <si>
    <t>d8319e3c-3f28-4671-b0f2-492e0a262c16</t>
  </si>
  <si>
    <t>Caretakers House</t>
  </si>
  <si>
    <t>Residential</t>
  </si>
  <si>
    <t>Cost includes house and garage</t>
  </si>
  <si>
    <t>24f57a07-db7c-4cd0-adea-c4e9d9f43153</t>
  </si>
  <si>
    <t>Huia Lodge</t>
  </si>
  <si>
    <t>1906, refurbished 1993</t>
  </si>
  <si>
    <t xml:space="preserve">in perpetuity - maintain.  </t>
  </si>
  <si>
    <t>heritage status - no change</t>
  </si>
  <si>
    <t>e32de2e8-a8b3-4456-ba32-b5d0aaa7c1e8</t>
  </si>
  <si>
    <t>Bistro and Creamery</t>
  </si>
  <si>
    <t>93dad163-f385-4515-b80c-2d5975e14da3</t>
  </si>
  <si>
    <t>Kiosk Toilets</t>
  </si>
  <si>
    <t>Toilets</t>
  </si>
  <si>
    <t>3eb69988-3886-4de6-8dad-7891514860da</t>
  </si>
  <si>
    <t>Shade House</t>
  </si>
  <si>
    <t>New nursery</t>
  </si>
  <si>
    <t>184207b6-bf3a-4a43-ab24-aacbed77c48c</t>
  </si>
  <si>
    <t>Nursery Carport/Office/Workshop</t>
  </si>
  <si>
    <t>4c4436fc-cd1d-41a9-ba53-105c99a18726</t>
  </si>
  <si>
    <t>Park Directors House</t>
  </si>
  <si>
    <t>1f7d08d0-99b1-4f6b-96cf-53783c548ad7</t>
  </si>
  <si>
    <t>Farm Manager House</t>
  </si>
  <si>
    <t>1920, additions 2011</t>
  </si>
  <si>
    <t>080b1db3-0c85-4581-9e7f-d02c76a59b9b</t>
  </si>
  <si>
    <t>Tennis Club</t>
  </si>
  <si>
    <t>accb920b-0996-4d23-8e57-191e85cb2937</t>
  </si>
  <si>
    <t>Nursery Store shed</t>
  </si>
  <si>
    <t>6e02872a-a4be-4ddc-be31-97217d7f672d</t>
  </si>
  <si>
    <t>Park Directors Garage</t>
  </si>
  <si>
    <t>f980cf74-9238-499c-b9ef-b56d47830580</t>
  </si>
  <si>
    <t>Park Directors Shed</t>
  </si>
  <si>
    <t>?</t>
  </si>
  <si>
    <t>0ebadcf5-f1ab-4e7c-a4c0-c057cbc9f55c</t>
  </si>
  <si>
    <t>Wood Shed</t>
  </si>
  <si>
    <t>not used. Potential future use**</t>
  </si>
  <si>
    <t>end Puriri Drive</t>
  </si>
  <si>
    <t>09fa4fb2-1d91-46db-94c6-a27f4458ecd1</t>
  </si>
  <si>
    <t>Hayshed</t>
  </si>
  <si>
    <t>5b4c25de-72fe-47a8-b514-b7bf47143fa5</t>
  </si>
  <si>
    <t>Archery Toilets</t>
  </si>
  <si>
    <t>connection to sewer, internal refurb - maint</t>
  </si>
  <si>
    <t>7a982439-a713-4e60-90fe-937894cc98ce</t>
  </si>
  <si>
    <t>Cricket Club Rooms</t>
  </si>
  <si>
    <t>Cricket Club</t>
  </si>
  <si>
    <t>1966, with additions in 1988 and 1995</t>
  </si>
  <si>
    <t>Replacement Cost includes all cricket clubs building, nets shed etc</t>
  </si>
  <si>
    <t>a2089ac9-c29b-4790-b071-126288f0a3e9</t>
  </si>
  <si>
    <t>Cricket Club Scoring Shed</t>
  </si>
  <si>
    <t>8921b5f4-1983-46f3-8c4e-60c43ca14344</t>
  </si>
  <si>
    <t>Cricket Club Nets 1</t>
  </si>
  <si>
    <t>1a7516ad-cba3-4a34-9eb1-217cde3ef595</t>
  </si>
  <si>
    <t>Cricket Club Shed 1</t>
  </si>
  <si>
    <t>68d53ad8-3fe9-4ccd-81d0-cf720047bedc</t>
  </si>
  <si>
    <t>Cricket Club Shed 2</t>
  </si>
  <si>
    <t>f2a15939-44ec-49ef-990b-1c5f2dc43897</t>
  </si>
  <si>
    <t>Old Fire Shed</t>
  </si>
  <si>
    <t>next to café / round about.  No purpose</t>
  </si>
  <si>
    <t>1bba75bc-3be3-490d-9b51-bf6e6ec99880</t>
  </si>
  <si>
    <t>Cafe</t>
  </si>
  <si>
    <t>Cornwall Park Cafe</t>
  </si>
  <si>
    <t>d24dd254-5059-438c-9575-19989ae2ff62</t>
  </si>
  <si>
    <t>Main Carpark Toilet (sunken)</t>
  </si>
  <si>
    <t>f81309a8-7ed8-462c-bd50-244b2ec9b67f</t>
  </si>
  <si>
    <t>Rugby League Club Rooms</t>
  </si>
  <si>
    <t>Rugby League Club</t>
  </si>
  <si>
    <t>48d6ecf9-cdf5-44c8-a475-c6159ef8d33c</t>
  </si>
  <si>
    <t>FLagstaff Carpark Toilet</t>
  </si>
  <si>
    <t>refurbed 2015 by café</t>
  </si>
  <si>
    <t>c88c0c64-12ed-4cf4-8921-8757c4f163c5</t>
  </si>
  <si>
    <t>Bowling Club Store Room</t>
  </si>
  <si>
    <t>Bowling Club</t>
  </si>
  <si>
    <t>Cost includes club rooms and store room</t>
  </si>
  <si>
    <t>0b0b3716-494f-4676-a286-4e37388733b0</t>
  </si>
  <si>
    <t>Bowling Club Room</t>
  </si>
  <si>
    <t>711d6dd2-9786-44fe-9cb8-fad43ef86f04</t>
  </si>
  <si>
    <t>Farm Managers Garage</t>
  </si>
  <si>
    <t>09817e8f-d233-4089-b1c0-13a9a4ef3ac3</t>
  </si>
  <si>
    <t>Mower Shed</t>
  </si>
  <si>
    <t>1912, refurbished 2015</t>
  </si>
  <si>
    <t>bridge</t>
  </si>
  <si>
    <t>323403ed-60e2-41f1-a214-6466ea0ced33</t>
  </si>
  <si>
    <t>Tractor Shed</t>
  </si>
  <si>
    <t>c8c67d64-b8ad-49b8-9ad0-10ea7bcec6fc</t>
  </si>
  <si>
    <t>Administration Office</t>
  </si>
  <si>
    <t>Office</t>
  </si>
  <si>
    <t>1927, refurbished 2007</t>
  </si>
  <si>
    <t>bridge (move to nursery or farm(</t>
  </si>
  <si>
    <t>90babe6d-223a-404c-bf27-3da3fb0b7942</t>
  </si>
  <si>
    <t>Works Depot</t>
  </si>
  <si>
    <t>09608bd7-c271-4585-a3a4-6fa5dba8666b</t>
  </si>
  <si>
    <t>Cricket Club Nets 2 (old)</t>
  </si>
  <si>
    <t>e706261b-df99-429e-8900-db090216e26a</t>
  </si>
  <si>
    <t>Glasshouse #1</t>
  </si>
  <si>
    <t>likely upgrade at $50K each</t>
  </si>
  <si>
    <t>0ed53181-c6ee-44b5-b68c-4981d25c30c5</t>
  </si>
  <si>
    <t>Glasshouse #2</t>
  </si>
  <si>
    <t>master plan</t>
  </si>
  <si>
    <t>ae5bf47b-efc4-4813-8731-5e71998fca33</t>
  </si>
  <si>
    <t>Glasshouse #3</t>
  </si>
  <si>
    <t>e0bd89e5-453a-4548-9df7-a92cf87fea43</t>
  </si>
  <si>
    <t>check H&amp;G LFEC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</si>
</sst>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0.0"/>
  </numFmts>
  <fonts count="20" x14ac:knownFonts="1">
    <font>
      <sz val="9"/>
      <color theme="1"/>
      <name val="Verdana"/>
      <family val="2"/>
    </font>
    <font>
      <sz val="9"/>
      <color theme="1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9"/>
      <color rgb="FF006100"/>
      <name val="Verdana"/>
      <family val="2"/>
    </font>
    <font>
      <sz val="9"/>
      <color rgb="FF9C0006"/>
      <name val="Verdana"/>
      <family val="2"/>
    </font>
    <font>
      <sz val="9"/>
      <color rgb="FF9C6500"/>
      <name val="Verdana"/>
      <family val="2"/>
    </font>
    <font>
      <sz val="9"/>
      <color rgb="FF3F3F76"/>
      <name val="Verdana"/>
      <family val="2"/>
    </font>
    <font>
      <b/>
      <sz val="9"/>
      <color rgb="FF3F3F3F"/>
      <name val="Verdana"/>
      <family val="2"/>
    </font>
    <font>
      <b/>
      <sz val="9"/>
      <color rgb="FFFA7D00"/>
      <name val="Verdana"/>
      <family val="2"/>
    </font>
    <font>
      <sz val="9"/>
      <color rgb="FFFA7D00"/>
      <name val="Verdana"/>
      <family val="2"/>
    </font>
    <font>
      <b/>
      <sz val="9"/>
      <color theme="0"/>
      <name val="Verdana"/>
      <family val="2"/>
    </font>
    <font>
      <sz val="9"/>
      <color rgb="FFFF0000"/>
      <name val="Verdana"/>
      <family val="2"/>
    </font>
    <font>
      <i/>
      <sz val="9"/>
      <color rgb="FF7F7F7F"/>
      <name val="Verdana"/>
      <family val="2"/>
    </font>
    <font>
      <b/>
      <sz val="9"/>
      <color theme="1"/>
      <name val="Verdana"/>
      <family val="2"/>
    </font>
    <font>
      <sz val="9"/>
      <color theme="0"/>
      <name val="Verdana"/>
      <family val="2"/>
    </font>
    <font>
      <b/>
      <vertAlign val="superscript"/>
      <sz val="9"/>
      <color theme="1"/>
      <name val="Verdana"/>
      <family val="2"/>
    </font>
    <font>
      <b/>
      <sz val="10"/>
      <color theme="1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6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6" fontId="0" fillId="0" borderId="0" xfId="0" applyNumberFormat="1"/>
    <xf numFmtId="0" fontId="16" fillId="0" borderId="0" xfId="0" applyFont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6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16" fillId="0" borderId="0" xfId="0" applyFont="1"/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11" fontId="0" fillId="0" borderId="0" xfId="0" applyNumberFormat="1"/>
    <xf numFmtId="0" fontId="19" fillId="0" borderId="0" xfId="0" applyFont="1" applyAlignment="1">
      <alignment horizontal="center" vertical="center"/>
    </xf>
    <xf numFmtId="0" fontId="16" fillId="33" borderId="0" xfId="0" applyFont="1" applyFill="1"/>
    <xf numFmtId="0" fontId="19" fillId="0" borderId="0" xfId="0" applyFont="1" applyAlignment="1">
      <alignment horizontal="center"/>
    </xf>
    <xf numFmtId="0" fontId="19" fillId="0" borderId="0" xfId="0" applyFont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 indent="4"/>
    </xf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16" fillId="0" borderId="0" xfId="0" applyFont="1" applyAlignment="1">
      <alignment horizontal="center" vertical="top" wrapText="1"/>
    </xf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vertical="top" wrapText="1"/>
    </xf>
    <xf numFmtId="0" fontId="0" fillId="33" borderId="0" xfId="0" applyFill="1" applyAlignment="1">
      <alignment horizontal="center" vertical="top" wrapText="1"/>
    </xf>
    <xf numFmtId="0" fontId="0" fillId="35" borderId="0" xfId="0" applyFill="1" applyAlignment="1">
      <alignment horizontal="center" vertical="top" wrapText="1"/>
    </xf>
    <xf numFmtId="0" fontId="0" fillId="35" borderId="10" xfId="0" applyFill="1" applyBorder="1" applyAlignment="1">
      <alignment horizontal="center"/>
    </xf>
    <xf numFmtId="0" fontId="0" fillId="35" borderId="0" xfId="0" applyFill="1" applyAlignment="1">
      <alignment vertical="top"/>
    </xf>
    <xf numFmtId="11" fontId="0" fillId="35" borderId="0" xfId="0" applyNumberFormat="1" applyFill="1" applyAlignment="1">
      <alignment horizontal="center" vertical="top" wrapText="1"/>
    </xf>
    <xf numFmtId="0" fontId="0" fillId="35" borderId="10" xfId="0" applyFill="1" applyBorder="1" applyAlignment="1">
      <alignment horizontal="center" vertical="top" wrapText="1"/>
    </xf>
    <xf numFmtId="6" fontId="0" fillId="35" borderId="10" xfId="0" applyNumberFormat="1" applyFill="1" applyBorder="1" applyAlignment="1">
      <alignment horizontal="center" vertical="top" wrapText="1"/>
    </xf>
    <xf numFmtId="44" fontId="0" fillId="35" borderId="10" xfId="42" applyFont="1" applyFill="1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6" fontId="0" fillId="0" borderId="0" xfId="0" applyNumberFormat="1" applyAlignment="1">
      <alignment horizontal="center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1" formatCode="0"/>
    </dxf>
    <dxf>
      <numFmt numFmtId="164" formatCode="0.0"/>
    </dxf>
    <dxf>
      <numFmt numFmtId="2" formatCode="0.00"/>
    </dxf>
    <dxf>
      <numFmt numFmtId="172" formatCode="0.000"/>
    </dxf>
    <dxf>
      <numFmt numFmtId="171" formatCode="0.0000"/>
    </dxf>
    <dxf>
      <numFmt numFmtId="170" formatCode="0.00000"/>
    </dxf>
    <dxf>
      <numFmt numFmtId="169" formatCode="0.000000"/>
    </dxf>
    <dxf>
      <numFmt numFmtId="168" formatCode="0.0000000"/>
    </dxf>
    <dxf>
      <numFmt numFmtId="165" formatCode="0.00000000"/>
    </dxf>
    <dxf>
      <numFmt numFmtId="166" formatCode="0.000000000"/>
    </dxf>
    <dxf>
      <numFmt numFmtId="167" formatCode="0.0000000000"/>
    </dxf>
    <dxf>
      <numFmt numFmtId="166" formatCode="0.000000000"/>
    </dxf>
    <dxf>
      <numFmt numFmtId="165" formatCode="0.00000000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horizontal="left" relativeInden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Footpaths!$S$4</c:f>
              <c:strCache>
                <c:ptCount val="1"/>
                <c:pt idx="0">
                  <c:v>Footpaths (length in metres)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Footpaths!$R$5:$R$9</c:f>
              <c:strCache>
                <c:ptCount val="5"/>
                <c:pt idx="0">
                  <c:v>Condition 1</c:v>
                </c:pt>
                <c:pt idx="1">
                  <c:v>Condition 2</c:v>
                </c:pt>
                <c:pt idx="2">
                  <c:v>Condition 3</c:v>
                </c:pt>
                <c:pt idx="3">
                  <c:v>Condition 4</c:v>
                </c:pt>
                <c:pt idx="4">
                  <c:v>Condition 5</c:v>
                </c:pt>
              </c:strCache>
            </c:strRef>
          </c:cat>
          <c:val>
            <c:numRef>
              <c:f>Footpaths!$S$5:$S$9</c:f>
              <c:numCache>
                <c:formatCode>0</c:formatCode>
                <c:ptCount val="5"/>
                <c:pt idx="0">
                  <c:v>1076.51325462</c:v>
                </c:pt>
                <c:pt idx="1">
                  <c:v>4622.7656233799999</c:v>
                </c:pt>
                <c:pt idx="2">
                  <c:v>6136.3877729899996</c:v>
                </c:pt>
                <c:pt idx="3">
                  <c:v>179.07132730000001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6-4D19-9EFF-5445B807E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350504"/>
        <c:axId val="516348864"/>
      </c:barChart>
      <c:catAx>
        <c:axId val="51635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48864"/>
        <c:crosses val="autoZero"/>
        <c:auto val="1"/>
        <c:lblAlgn val="ctr"/>
        <c:lblOffset val="100"/>
        <c:noMultiLvlLbl val="0"/>
      </c:catAx>
      <c:valAx>
        <c:axId val="5163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5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Roads!$Q$4</c:f>
              <c:strCache>
                <c:ptCount val="1"/>
                <c:pt idx="0">
                  <c:v>Road Condition (length in metres)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Roads!$P$5:$P$9</c:f>
              <c:strCache>
                <c:ptCount val="5"/>
                <c:pt idx="0">
                  <c:v>Condition 1</c:v>
                </c:pt>
                <c:pt idx="1">
                  <c:v>Condition 2</c:v>
                </c:pt>
                <c:pt idx="2">
                  <c:v>Condition 3</c:v>
                </c:pt>
                <c:pt idx="3">
                  <c:v>Condition 4</c:v>
                </c:pt>
                <c:pt idx="4">
                  <c:v>Condition 5</c:v>
                </c:pt>
              </c:strCache>
            </c:strRef>
          </c:cat>
          <c:val>
            <c:numRef>
              <c:f>Roads!$Q$5:$Q$9</c:f>
              <c:numCache>
                <c:formatCode>0</c:formatCode>
                <c:ptCount val="5"/>
                <c:pt idx="0">
                  <c:v>354.29680789999998</c:v>
                </c:pt>
                <c:pt idx="1">
                  <c:v>5440.6059507</c:v>
                </c:pt>
                <c:pt idx="2">
                  <c:v>1060.4877280000001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D-4AF1-8447-B8D9FDDF5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350504"/>
        <c:axId val="516348864"/>
      </c:barChart>
      <c:catAx>
        <c:axId val="51635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48864"/>
        <c:crosses val="autoZero"/>
        <c:auto val="1"/>
        <c:lblAlgn val="ctr"/>
        <c:lblOffset val="100"/>
        <c:noMultiLvlLbl val="0"/>
      </c:catAx>
      <c:valAx>
        <c:axId val="5163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5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Carparks!$O$4</c:f>
              <c:strCache>
                <c:ptCount val="1"/>
                <c:pt idx="0">
                  <c:v>Carparks (area in sqm)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Carparks!$N$5:$N$9</c:f>
              <c:strCache>
                <c:ptCount val="5"/>
                <c:pt idx="0">
                  <c:v>Condition 1</c:v>
                </c:pt>
                <c:pt idx="1">
                  <c:v>Condition 2</c:v>
                </c:pt>
                <c:pt idx="2">
                  <c:v>Condition 3</c:v>
                </c:pt>
                <c:pt idx="3">
                  <c:v>Condition 4</c:v>
                </c:pt>
                <c:pt idx="4">
                  <c:v>Condition 5</c:v>
                </c:pt>
              </c:strCache>
            </c:strRef>
          </c:cat>
          <c:val>
            <c:numRef>
              <c:f>Carparks!$O$5:$O$9</c:f>
              <c:numCache>
                <c:formatCode>0</c:formatCode>
                <c:ptCount val="5"/>
                <c:pt idx="0">
                  <c:v>0</c:v>
                </c:pt>
                <c:pt idx="1">
                  <c:v>3507.1549023999996</c:v>
                </c:pt>
                <c:pt idx="2">
                  <c:v>23342.898077199992</c:v>
                </c:pt>
                <c:pt idx="3">
                  <c:v>4482.3313939999998</c:v>
                </c:pt>
                <c:pt idx="4">
                  <c:v>1047.1411760000001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2-4160-B20B-71152F3FE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350504"/>
        <c:axId val="516348864"/>
      </c:barChart>
      <c:catAx>
        <c:axId val="51635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48864"/>
        <c:crosses val="autoZero"/>
        <c:auto val="1"/>
        <c:lblAlgn val="ctr"/>
        <c:lblOffset val="100"/>
        <c:noMultiLvlLbl val="0"/>
      </c:catAx>
      <c:valAx>
        <c:axId val="5163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5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[AMP Charts.xlsx]W&amp;F type!PivotTable7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Walls and Fences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'W&amp;F type'!$B$3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C7-4046-A42E-D2984585B1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C7-4046-A42E-D2984585B1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C7-4046-A42E-D2984585B1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C7-4046-A42E-D2984585B1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C7-4046-A42E-D2984585B16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AC7-4046-A42E-D2984585B16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AC7-4046-A42E-D2984585B16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AC7-4046-A42E-D2984585B16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AC7-4046-A42E-D2984585B16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AC7-4046-A42E-D2984585B163}"/>
              </c:ext>
            </c:extLst>
          </c:dPt>
          <c:cat>
            <c:strRef>
              <c:f>'W&amp;F type'!$A$4:$A$14</c:f>
              <c:strCache>
                <c:ptCount val="10"/>
                <c:pt idx="0">
                  <c:v>Chainwire Mesh</c:v>
                </c:pt>
                <c:pt idx="1">
                  <c:v>Concrete</c:v>
                </c:pt>
                <c:pt idx="2">
                  <c:v>Corrugated Iron</c:v>
                </c:pt>
                <c:pt idx="3">
                  <c:v>Post/Rail</c:v>
                </c:pt>
                <c:pt idx="4">
                  <c:v>Rock</c:v>
                </c:pt>
                <c:pt idx="5">
                  <c:v>Shade Panelled</c:v>
                </c:pt>
                <c:pt idx="6">
                  <c:v>Steel</c:v>
                </c:pt>
                <c:pt idx="7">
                  <c:v>Wire/Post</c:v>
                </c:pt>
                <c:pt idx="8">
                  <c:v>Wood Slats</c:v>
                </c:pt>
                <c:pt idx="9">
                  <c:v>(blank)</c:v>
                </c:pt>
              </c:strCache>
            </c:strRef>
          </c:cat>
          <c:val>
            <c:numRef>
              <c:f>'W&amp;F type'!$B$4:$B$14</c:f>
              <c:numCache>
                <c:formatCode>0</c:formatCode>
                <c:ptCount val="10"/>
                <c:pt idx="0">
                  <c:v>744.44873141917833</c:v>
                </c:pt>
                <c:pt idx="1">
                  <c:v>172.95452753064052</c:v>
                </c:pt>
                <c:pt idx="2">
                  <c:v>56.711011464594101</c:v>
                </c:pt>
                <c:pt idx="3">
                  <c:v>4250.4180055312472</c:v>
                </c:pt>
                <c:pt idx="4">
                  <c:v>5287.2365683493508</c:v>
                </c:pt>
                <c:pt idx="5">
                  <c:v>59.202242215303798</c:v>
                </c:pt>
                <c:pt idx="6">
                  <c:v>373.34570867645738</c:v>
                </c:pt>
                <c:pt idx="7">
                  <c:v>14617.134603154178</c:v>
                </c:pt>
                <c:pt idx="8">
                  <c:v>475.04312922934724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D-4389-9F3B-AFFBDDFE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[AMP Charts.xlsx]W&amp;F $!PivotTable14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Renewal Forecast - Walls and Fences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'W&amp;F $'!$B$3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'W&amp;F $'!$A$4:$A$14</c:f>
              <c:strCache>
                <c:ptCount val="10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(blank)</c:v>
                </c:pt>
              </c:strCache>
            </c:strRef>
          </c:cat>
          <c:val>
            <c:numRef>
              <c:f>'W&amp;F $'!$B$4:$B$14</c:f>
              <c:numCache>
                <c:formatCode>General</c:formatCode>
                <c:ptCount val="10"/>
                <c:pt idx="0">
                  <c:v>23600</c:v>
                </c:pt>
                <c:pt idx="1">
                  <c:v>887610</c:v>
                </c:pt>
                <c:pt idx="2">
                  <c:v>571900</c:v>
                </c:pt>
                <c:pt idx="3">
                  <c:v>1755900</c:v>
                </c:pt>
                <c:pt idx="4">
                  <c:v>36500</c:v>
                </c:pt>
                <c:pt idx="5">
                  <c:v>1779900</c:v>
                </c:pt>
                <c:pt idx="6">
                  <c:v>45400</c:v>
                </c:pt>
                <c:pt idx="7">
                  <c:v>990700</c:v>
                </c:pt>
                <c:pt idx="8">
                  <c:v>109000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A-4AAE-BD3B-EECF4E32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077072"/>
        <c:axId val="687075760"/>
      </c:barChart>
      <c:catAx>
        <c:axId val="6870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75760"/>
        <c:crosses val="autoZero"/>
        <c:auto val="1"/>
        <c:lblAlgn val="ctr"/>
        <c:lblOffset val="100"/>
        <c:noMultiLvlLbl val="0"/>
      </c:catAx>
      <c:valAx>
        <c:axId val="6870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[AMP Charts.xlsx]W&amp;F Cond!PivotTable18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'W&amp;F Cond'!$B$3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'W&amp;F Cond'!$A$4:$A$10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'W&amp;F Cond'!$B$4:$B$10</c:f>
              <c:numCache>
                <c:formatCode>General</c:formatCode>
                <c:ptCount val="6"/>
                <c:pt idx="0">
                  <c:v>883.07560229397302</c:v>
                </c:pt>
                <c:pt idx="1">
                  <c:v>5011.2676099058945</c:v>
                </c:pt>
                <c:pt idx="2">
                  <c:v>14393.740549061702</c:v>
                </c:pt>
                <c:pt idx="3">
                  <c:v>4543.9152577325885</c:v>
                </c:pt>
                <c:pt idx="4">
                  <c:v>1204.4955085761451</c:v>
                </c:pt>
                <c:pt idx="5">
                  <c:v>26036.494527570267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B-4ABF-A9D2-C21A3541C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391272"/>
        <c:axId val="401401440"/>
      </c:barChart>
      <c:catAx>
        <c:axId val="40139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01440"/>
        <c:crosses val="autoZero"/>
        <c:auto val="1"/>
        <c:lblAlgn val="ctr"/>
        <c:lblOffset val="100"/>
        <c:noMultiLvlLbl val="0"/>
      </c:catAx>
      <c:valAx>
        <c:axId val="4014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9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[AMP Charts.xlsx]Gt Cond!PivotTable20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Gate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'Gt Cond'!$B$3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'Gt Cond'!$A$4:$A$9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'Gt Cond'!$B$4:$B$9</c:f>
              <c:numCache>
                <c:formatCode>General</c:formatCode>
                <c:ptCount val="5"/>
                <c:pt idx="0">
                  <c:v>12</c:v>
                </c:pt>
                <c:pt idx="1">
                  <c:v>52</c:v>
                </c:pt>
                <c:pt idx="2">
                  <c:v>108</c:v>
                </c:pt>
                <c:pt idx="3">
                  <c:v>58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1-44FE-9210-41F579F47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067560"/>
        <c:axId val="687067888"/>
      </c:barChart>
      <c:catAx>
        <c:axId val="68706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67888"/>
        <c:crosses val="autoZero"/>
        <c:auto val="1"/>
        <c:lblAlgn val="ctr"/>
        <c:lblOffset val="100"/>
        <c:noMultiLvlLbl val="0"/>
      </c:catAx>
      <c:valAx>
        <c:axId val="6870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6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676275</xdr:colOff>
      <xdr:row>12</xdr:row>
      <xdr:rowOff>171450</xdr:rowOff>
    </xdr:from>
    <xdr:to>
      <xdr:col>23</xdr:col>
      <xdr:colOff>314325</xdr:colOff>
      <xdr:row>28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13</xdr:row>
      <xdr:rowOff>190499</xdr:rowOff>
    </xdr:from>
    <xdr:to>
      <xdr:col>21</xdr:col>
      <xdr:colOff>314325</xdr:colOff>
      <xdr:row>28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142874</xdr:rowOff>
    </xdr:from>
    <xdr:to>
      <xdr:col>18</xdr:col>
      <xdr:colOff>428625</xdr:colOff>
      <xdr:row>29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18</xdr:row>
      <xdr:rowOff>19049</xdr:rowOff>
    </xdr:from>
    <xdr:to>
      <xdr:col>13</xdr:col>
      <xdr:colOff>333375</xdr:colOff>
      <xdr:row>41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4</xdr:row>
      <xdr:rowOff>57150</xdr:rowOff>
    </xdr:from>
    <xdr:to>
      <xdr:col>7</xdr:col>
      <xdr:colOff>1000125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18</xdr:row>
      <xdr:rowOff>19050</xdr:rowOff>
    </xdr:from>
    <xdr:to>
      <xdr:col>13</xdr:col>
      <xdr:colOff>514350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18</xdr:row>
      <xdr:rowOff>19050</xdr:rowOff>
    </xdr:from>
    <xdr:to>
      <xdr:col>12</xdr:col>
      <xdr:colOff>390525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ildings%20L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s Updates"/>
      <sheetName val="Buildings_0"/>
      <sheetName val="Structures"/>
      <sheetName val="Roof"/>
      <sheetName val="Internal Finishings"/>
      <sheetName val="Plant and Equipment"/>
      <sheetName val="Sheet5"/>
    </sheetNames>
    <sheetDataSet>
      <sheetData sheetId="0"/>
      <sheetData sheetId="1"/>
      <sheetData sheetId="2">
        <row r="2">
          <cell r="E2">
            <v>3</v>
          </cell>
        </row>
        <row r="3">
          <cell r="E3">
            <v>2</v>
          </cell>
        </row>
        <row r="4">
          <cell r="E4">
            <v>4</v>
          </cell>
        </row>
        <row r="5">
          <cell r="E5">
            <v>3</v>
          </cell>
        </row>
        <row r="6">
          <cell r="E6">
            <v>3</v>
          </cell>
        </row>
        <row r="7">
          <cell r="E7">
            <v>3</v>
          </cell>
        </row>
        <row r="8">
          <cell r="E8">
            <v>3</v>
          </cell>
        </row>
        <row r="9">
          <cell r="E9">
            <v>3</v>
          </cell>
        </row>
        <row r="10">
          <cell r="E10">
            <v>4</v>
          </cell>
        </row>
        <row r="11">
          <cell r="E11">
            <v>3</v>
          </cell>
        </row>
        <row r="12">
          <cell r="E12">
            <v>4</v>
          </cell>
        </row>
        <row r="13">
          <cell r="E13">
            <v>2</v>
          </cell>
        </row>
        <row r="14">
          <cell r="E14">
            <v>4</v>
          </cell>
        </row>
        <row r="15">
          <cell r="E15">
            <v>3</v>
          </cell>
        </row>
        <row r="16">
          <cell r="E16">
            <v>4</v>
          </cell>
        </row>
        <row r="17">
          <cell r="E17">
            <v>4</v>
          </cell>
        </row>
        <row r="18">
          <cell r="E18">
            <v>3</v>
          </cell>
        </row>
        <row r="19">
          <cell r="E19">
            <v>4</v>
          </cell>
        </row>
        <row r="20">
          <cell r="E20">
            <v>3</v>
          </cell>
        </row>
        <row r="21">
          <cell r="E21">
            <v>3</v>
          </cell>
        </row>
        <row r="22">
          <cell r="E22">
            <v>4</v>
          </cell>
        </row>
        <row r="23">
          <cell r="E23">
            <v>1</v>
          </cell>
        </row>
        <row r="24">
          <cell r="E24">
            <v>4</v>
          </cell>
        </row>
        <row r="25">
          <cell r="E25">
            <v>3</v>
          </cell>
        </row>
        <row r="26">
          <cell r="E26">
            <v>2</v>
          </cell>
        </row>
        <row r="27">
          <cell r="E27">
            <v>3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4</v>
          </cell>
        </row>
        <row r="31">
          <cell r="E31">
            <v>3</v>
          </cell>
        </row>
        <row r="32">
          <cell r="E32">
            <v>3</v>
          </cell>
        </row>
        <row r="33">
          <cell r="E33">
            <v>3</v>
          </cell>
        </row>
        <row r="34">
          <cell r="E34">
            <v>3</v>
          </cell>
        </row>
        <row r="35">
          <cell r="E35">
            <v>3</v>
          </cell>
        </row>
        <row r="36">
          <cell r="E36">
            <v>2</v>
          </cell>
        </row>
        <row r="37">
          <cell r="E37">
            <v>3</v>
          </cell>
        </row>
        <row r="38">
          <cell r="E38">
            <v>5</v>
          </cell>
        </row>
        <row r="39">
          <cell r="E39">
            <v>3</v>
          </cell>
        </row>
        <row r="40">
          <cell r="E40">
            <v>2</v>
          </cell>
        </row>
        <row r="41">
          <cell r="E41">
            <v>4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4</v>
          </cell>
        </row>
        <row r="45">
          <cell r="E45">
            <v>3</v>
          </cell>
        </row>
      </sheetData>
      <sheetData sheetId="3">
        <row r="2">
          <cell r="C2">
            <v>4</v>
          </cell>
        </row>
        <row r="3">
          <cell r="C3">
            <v>2</v>
          </cell>
        </row>
        <row r="4">
          <cell r="C4">
            <v>4</v>
          </cell>
        </row>
        <row r="5">
          <cell r="C5">
            <v>3</v>
          </cell>
        </row>
        <row r="6">
          <cell r="C6">
            <v>3</v>
          </cell>
        </row>
        <row r="7">
          <cell r="C7">
            <v>3</v>
          </cell>
        </row>
        <row r="8">
          <cell r="C8">
            <v>3</v>
          </cell>
        </row>
        <row r="9">
          <cell r="C9">
            <v>4</v>
          </cell>
        </row>
        <row r="10">
          <cell r="C10">
            <v>4</v>
          </cell>
        </row>
        <row r="11">
          <cell r="C11">
            <v>2</v>
          </cell>
        </row>
        <row r="12">
          <cell r="C12">
            <v>4</v>
          </cell>
        </row>
        <row r="13">
          <cell r="C13">
            <v>3</v>
          </cell>
        </row>
        <row r="14">
          <cell r="C14">
            <v>4</v>
          </cell>
        </row>
        <row r="15">
          <cell r="C15">
            <v>3</v>
          </cell>
        </row>
        <row r="16">
          <cell r="C16">
            <v>4</v>
          </cell>
        </row>
        <row r="17">
          <cell r="C17">
            <v>4</v>
          </cell>
        </row>
        <row r="18">
          <cell r="C18">
            <v>3</v>
          </cell>
        </row>
        <row r="19">
          <cell r="C19">
            <v>4</v>
          </cell>
        </row>
        <row r="20">
          <cell r="C20">
            <v>3</v>
          </cell>
        </row>
        <row r="21">
          <cell r="C21">
            <v>3</v>
          </cell>
        </row>
        <row r="22">
          <cell r="C22">
            <v>4</v>
          </cell>
        </row>
        <row r="23">
          <cell r="C23">
            <v>1</v>
          </cell>
        </row>
        <row r="24">
          <cell r="C24">
            <v>4</v>
          </cell>
        </row>
        <row r="25">
          <cell r="C25">
            <v>3</v>
          </cell>
        </row>
        <row r="26">
          <cell r="C26">
            <v>2</v>
          </cell>
        </row>
        <row r="27">
          <cell r="C27">
            <v>3</v>
          </cell>
        </row>
        <row r="28">
          <cell r="C28">
            <v>3</v>
          </cell>
        </row>
        <row r="29">
          <cell r="C29">
            <v>1</v>
          </cell>
        </row>
        <row r="30">
          <cell r="C30">
            <v>4</v>
          </cell>
        </row>
        <row r="31">
          <cell r="C31">
            <v>3</v>
          </cell>
        </row>
        <row r="32">
          <cell r="C32">
            <v>3</v>
          </cell>
        </row>
        <row r="33">
          <cell r="C33">
            <v>3</v>
          </cell>
        </row>
        <row r="34">
          <cell r="C34">
            <v>4</v>
          </cell>
        </row>
        <row r="35">
          <cell r="C35">
            <v>3</v>
          </cell>
        </row>
        <row r="36">
          <cell r="C36">
            <v>4</v>
          </cell>
        </row>
        <row r="37">
          <cell r="C37">
            <v>2</v>
          </cell>
        </row>
        <row r="38">
          <cell r="C38">
            <v>5</v>
          </cell>
        </row>
        <row r="39">
          <cell r="C39">
            <v>4</v>
          </cell>
        </row>
        <row r="40">
          <cell r="C40">
            <v>4</v>
          </cell>
        </row>
        <row r="41">
          <cell r="C41">
            <v>4</v>
          </cell>
        </row>
        <row r="42">
          <cell r="C42">
            <v>4</v>
          </cell>
        </row>
        <row r="43">
          <cell r="C43">
            <v>4</v>
          </cell>
        </row>
        <row r="44">
          <cell r="C44">
            <v>4</v>
          </cell>
        </row>
        <row r="45">
          <cell r="C45">
            <v>3</v>
          </cell>
        </row>
      </sheetData>
      <sheetData sheetId="4">
        <row r="4">
          <cell r="E4">
            <v>4</v>
          </cell>
        </row>
        <row r="5">
          <cell r="E5">
            <v>3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2</v>
          </cell>
        </row>
        <row r="9">
          <cell r="E9">
            <v>4</v>
          </cell>
        </row>
        <row r="16">
          <cell r="E16">
            <v>3</v>
          </cell>
        </row>
        <row r="17">
          <cell r="E17">
            <v>4</v>
          </cell>
        </row>
        <row r="18">
          <cell r="E18">
            <v>3</v>
          </cell>
        </row>
        <row r="21">
          <cell r="E21">
            <v>3</v>
          </cell>
        </row>
        <row r="23">
          <cell r="E23">
            <v>1</v>
          </cell>
        </row>
        <row r="24">
          <cell r="E24">
            <v>3</v>
          </cell>
        </row>
        <row r="25">
          <cell r="E25">
            <v>3</v>
          </cell>
        </row>
        <row r="27">
          <cell r="E27">
            <v>4</v>
          </cell>
        </row>
        <row r="30">
          <cell r="E30">
            <v>4</v>
          </cell>
        </row>
        <row r="31">
          <cell r="E31">
            <v>3</v>
          </cell>
        </row>
        <row r="32">
          <cell r="E32">
            <v>3</v>
          </cell>
        </row>
        <row r="33">
          <cell r="E33">
            <v>2</v>
          </cell>
        </row>
        <row r="34">
          <cell r="E34">
            <v>4</v>
          </cell>
        </row>
        <row r="35">
          <cell r="E35">
            <v>3</v>
          </cell>
        </row>
        <row r="38">
          <cell r="E38">
            <v>3</v>
          </cell>
        </row>
        <row r="39">
          <cell r="E39">
            <v>4</v>
          </cell>
        </row>
        <row r="40">
          <cell r="E40">
            <v>4</v>
          </cell>
        </row>
        <row r="41">
          <cell r="E41">
            <v>4</v>
          </cell>
        </row>
        <row r="42">
          <cell r="E42">
            <v>4</v>
          </cell>
        </row>
        <row r="43">
          <cell r="E43">
            <v>4</v>
          </cell>
        </row>
        <row r="44">
          <cell r="E44">
            <v>4</v>
          </cell>
        </row>
      </sheetData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sa Roberts" refreshedDate="42662.620180439815" createdVersion="6" refreshedVersion="6" minRefreshableVersion="3" recordCount="326">
  <cacheSource type="worksheet">
    <worksheetSource ref="A3:N329" sheet="W&amp;F"/>
  </cacheSource>
  <cacheFields count="14">
    <cacheField name="OBJECTID" numFmtId="0">
      <sharedItems containsString="0" containsBlank="1" containsNumber="1" containsInteger="1" minValue="1" maxValue="321"/>
    </cacheField>
    <cacheField name="Area_Name" numFmtId="0">
      <sharedItems containsBlank="1"/>
    </cacheField>
    <cacheField name="Type" numFmtId="0">
      <sharedItems containsBlank="1" count="7">
        <s v="Boundary Fence"/>
        <s v="Farm Fence"/>
        <s v="Retaining Wall"/>
        <s v="Security Fence"/>
        <s v="Tree Protection"/>
        <s v="Wall"/>
        <m/>
      </sharedItems>
    </cacheField>
    <cacheField name="Material" numFmtId="0">
      <sharedItems containsBlank="1" count="10">
        <s v="Steel"/>
        <s v="Wood Slats"/>
        <s v="Concrete"/>
        <s v="Post/Rail"/>
        <s v="Rock"/>
        <s v="Shade Panelled"/>
        <s v="Wire/Post"/>
        <s v="Chainwire Mesh"/>
        <s v="Corrugated Iron"/>
        <m/>
      </sharedItems>
    </cacheField>
    <cacheField name="Height" numFmtId="0">
      <sharedItems containsString="0" containsBlank="1" containsNumber="1" minValue="0.3" maxValue="3.5" count="19">
        <n v="1.4"/>
        <n v="1.8"/>
        <n v="1.5"/>
        <n v="1.6"/>
        <n v="1.3"/>
        <n v="2"/>
        <n v="1.7"/>
        <n v="1.2"/>
        <n v="2.2000000000000002"/>
        <n v="3"/>
        <n v="3.5"/>
        <n v="1"/>
        <n v="0.8"/>
        <n v="0.6"/>
        <n v="0.5"/>
        <n v="2.5"/>
        <n v="0.3"/>
        <n v="0.4"/>
        <m/>
      </sharedItems>
    </cacheField>
    <cacheField name="Condition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Replacement Cost (m2)" numFmtId="0">
      <sharedItems containsNonDate="0" containsString="0" containsBlank="1" count="1">
        <m/>
      </sharedItems>
    </cacheField>
    <cacheField name="Total Replacement Cost" numFmtId="0">
      <sharedItems containsBlank="1" containsMixedTypes="1" containsNumber="1" containsInteger="1" minValue="150" maxValue="360000" count="151">
        <n v="3600"/>
        <n v="2700"/>
        <n v="8400"/>
        <n v="7000"/>
        <n v="1800"/>
        <n v="10500"/>
        <n v="20000"/>
        <n v="10000"/>
        <n v="4100"/>
        <n v="7400"/>
        <n v="5600"/>
        <n v="80000"/>
        <n v="17000"/>
        <n v="3000"/>
        <n v="7200"/>
        <n v="3900"/>
        <n v="3500"/>
        <n v="5500"/>
        <n v="5700"/>
        <n v="800"/>
        <n v="1000"/>
        <n v="1500"/>
        <n v="2400"/>
        <n v="1700"/>
        <n v="6100"/>
        <n v="28000"/>
        <n v="8600"/>
        <n v="24000"/>
        <n v="9200"/>
        <s v="#3,300"/>
        <n v="9100"/>
        <n v="4800"/>
        <n v="2100"/>
        <n v="6500"/>
        <n v="1200"/>
        <n v="750"/>
        <n v="59000"/>
        <n v="8200"/>
        <n v="3200"/>
        <n v="11200"/>
        <n v="2900"/>
        <n v="26700"/>
        <n v="9000"/>
        <n v="12300"/>
        <n v="300"/>
        <n v="8900"/>
        <n v="3700"/>
        <n v="15300"/>
        <s v="$$6,400"/>
        <n v="1300"/>
        <n v="1400"/>
        <n v="6800"/>
        <n v="4500"/>
        <n v="900"/>
        <n v="200"/>
        <n v="11600"/>
        <n v="250"/>
        <n v="4300"/>
        <n v="3100"/>
        <n v="6600"/>
        <n v="10200"/>
        <n v="6900"/>
        <n v="18500"/>
        <n v="16000"/>
        <n v="5000"/>
        <n v="6400"/>
        <n v="400"/>
        <n v="4000"/>
        <n v="5900"/>
        <n v="12200"/>
        <n v="6450"/>
        <n v="18000"/>
        <n v="3400"/>
        <n v="11000"/>
        <n v="2800"/>
        <n v="7700"/>
        <n v="2500"/>
        <n v="5400"/>
        <n v="2250"/>
        <n v="500"/>
        <n v="150"/>
        <n v="9900"/>
        <n v="4600"/>
        <n v="12800"/>
        <n v="3800"/>
        <n v="8100"/>
        <n v="10100"/>
        <n v="8000"/>
        <n v="2000"/>
        <n v="1600"/>
        <n v="2600"/>
        <n v="4900"/>
        <n v="16200"/>
        <n v="9500"/>
        <n v="700"/>
        <n v="6000"/>
        <n v="34000"/>
        <n v="30000"/>
        <n v="12000"/>
        <n v="33000"/>
        <n v="52000"/>
        <n v="42000"/>
        <n v="650"/>
        <n v="14000"/>
        <n v="16800"/>
        <s v="$46,00"/>
        <n v="1100"/>
        <n v="3750"/>
        <n v="3300"/>
        <n v="600"/>
        <n v="2300"/>
        <n v="5200"/>
        <n v="7900"/>
        <n v="1900"/>
        <n v="860"/>
        <n v="25000"/>
        <n v="27000"/>
        <n v="57000"/>
        <n v="152000"/>
        <n v="12700"/>
        <n v="212000"/>
        <n v="22000"/>
        <n v="9600"/>
        <n v="39000"/>
        <n v="38000"/>
        <n v="156000"/>
        <n v="83000"/>
        <n v="77000"/>
        <n v="289000"/>
        <n v="221000"/>
        <n v="100000"/>
        <n v="297000"/>
        <n v="33500"/>
        <n v="5800"/>
        <n v="56000"/>
        <n v="92000"/>
        <n v="53000"/>
        <n v="72000"/>
        <n v="280000"/>
        <n v="141000"/>
        <n v="193000"/>
        <n v="96000"/>
        <n v="56400"/>
        <n v="130000"/>
        <n v="71000"/>
        <n v="350000"/>
        <n v="59400"/>
        <n v="163000"/>
        <n v="360000"/>
        <n v="48000"/>
        <m/>
      </sharedItems>
    </cacheField>
    <cacheField name="Estimated Renewal Date" numFmtId="0">
      <sharedItems containsString="0" containsBlank="1" containsNumber="1" containsInteger="1" minValue="2020" maxValue="2060" count="10">
        <n v="2040"/>
        <n v="2050"/>
        <n v="2035"/>
        <n v="2045"/>
        <n v="2055"/>
        <n v="2030"/>
        <n v="2025"/>
        <n v="2020"/>
        <n v="2060"/>
        <m/>
      </sharedItems>
    </cacheField>
    <cacheField name="Estimated Life" numFmtId="0">
      <sharedItems containsString="0" containsBlank="1" containsNumber="1" containsInteger="1" minValue="30" maxValue="50"/>
    </cacheField>
    <cacheField name="GlobalID" numFmtId="0">
      <sharedItems containsBlank="1"/>
    </cacheField>
    <cacheField name="Comments" numFmtId="0">
      <sharedItems containsNonDate="0" containsString="0" containsBlank="1"/>
    </cacheField>
    <cacheField name="UniqueID" numFmtId="0">
      <sharedItems containsNonDate="0" containsString="0" containsBlank="1"/>
    </cacheField>
    <cacheField name="Length" numFmtId="2">
      <sharedItems containsString="0" containsBlank="1" containsNumber="1" minValue="1.98793185008224" maxValue="713.01592554358899" count="311">
        <n v="19.716667146652899"/>
        <n v="18.154497145135601"/>
        <n v="21.615571560754798"/>
        <n v="38.981283365232599"/>
        <n v="47.694144905939098"/>
        <n v="281.00160886644602"/>
        <n v="20.079611801858199"/>
        <n v="19.449395499000399"/>
        <n v="24.875585036348799"/>
        <n v="23.830166307710201"/>
        <n v="41.266445070110898"/>
        <n v="13.964696615298401"/>
        <n v="79.658975287384294"/>
        <n v="19.492203232484901"/>
        <n v="17.4506694294558"/>
        <n v="19.162246208088799"/>
        <n v="17.955588134372501"/>
        <n v="104.656018392012"/>
        <n v="19.4623809197813"/>
        <n v="37.141725066577699"/>
        <n v="18.246099226778199"/>
        <n v="38.903567618975003"/>
        <n v="20.802126947165799"/>
        <n v="25.819739991769701"/>
        <n v="40.5443119430359"/>
        <n v="39.801461383802"/>
        <n v="13.533997373715801"/>
        <n v="20.380023451345799"/>
        <n v="4.3907285231804503"/>
        <n v="34.984975512357103"/>
        <n v="39.9099121703306"/>
        <n v="19.831925626282501"/>
        <n v="72.594343379376696"/>
        <n v="48.685482688042299"/>
        <n v="8.74351418684458"/>
        <n v="17.5549521178717"/>
        <n v="120.53632464829499"/>
        <n v="23.179832726263498"/>
        <n v="20.1657067130756"/>
        <n v="21.9195306020111"/>
        <n v="19.423438279819599"/>
        <n v="61.289435837110098"/>
        <n v="51.649440371784898"/>
        <n v="31.7939449735883"/>
        <n v="14.030311879738999"/>
        <n v="43.0589529599294"/>
        <n v="33.101829334503499"/>
        <n v="20.653035848631902"/>
        <n v="71.144604221734596"/>
        <n v="6.4992818466865803"/>
        <n v="19.770485459396099"/>
        <n v="294.97391785864602"/>
        <n v="26.7570398612568"/>
        <n v="40.956142988525599"/>
        <n v="21.014265667073101"/>
        <n v="38.540521043633603"/>
        <n v="19.252081468505899"/>
        <n v="56.711011464594101"/>
        <n v="48.338936580823201"/>
        <n v="20.827921197720201"/>
        <n v="18.910292092661098"/>
        <n v="713.01592554358899"/>
        <n v="238.107306243773"/>
        <n v="328.452806996795"/>
        <n v="128.31423528119899"/>
        <n v="7.26060216579664"/>
        <n v="203.21334597567699"/>
        <n v="237.92021359329399"/>
        <n v="98.709407541416596"/>
        <n v="410.70212751006102"/>
        <n v="171.292302114508"/>
        <n v="331.59950040203"/>
        <n v="3.5908963015052602"/>
        <n v="179.74024625588501"/>
        <n v="119.85848010524499"/>
        <n v="23.858826987797698"/>
        <n v="5.70069864612387"/>
        <n v="100.605083370272"/>
        <n v="310.74189938961399"/>
        <n v="6.6330863825246196"/>
        <n v="114.80508003423201"/>
        <n v="80.034251374470003"/>
        <n v="84.243665701670196"/>
        <n v="95.471986433237504"/>
        <n v="73.440507547213201"/>
        <n v="175.35694899669701"/>
        <n v="237.60474152960299"/>
        <n v="184.451398138027"/>
        <n v="203.076961707024"/>
        <n v="162.50252907465099"/>
        <n v="108.15486383830201"/>
        <n v="494.50024540601203"/>
        <n v="426.25532444875898"/>
        <n v="135.183805600645"/>
        <n v="170.40984418962"/>
        <n v="279.92492730312802"/>
        <n v="32.880180481683297"/>
        <n v="78.1389814107131"/>
        <n v="10.080658172348301"/>
        <n v="107.58754158273"/>
        <n v="157.33033679434101"/>
        <n v="324.51389001992101"/>
        <n v="171.58604299731499"/>
        <n v="479.72792973424498"/>
        <n v="135.22858254482799"/>
        <n v="23.424114163816402"/>
        <n v="89.902196394205305"/>
        <n v="293.07896220275597"/>
        <n v="35.551380517856202"/>
        <n v="147.184504566405"/>
        <n v="40.699830640196801"/>
        <n v="37.590039141627202"/>
        <n v="74.737258881742704"/>
        <n v="206.12267487820299"/>
        <n v="66.980127454452102"/>
        <n v="145.57576211772701"/>
        <n v="143.38520805873199"/>
        <n v="59.925863348096001"/>
        <n v="13.9747534491349"/>
        <n v="3.7489664406720999"/>
        <n v="263.86160617864101"/>
        <n v="120.64997352156701"/>
        <n v="122.991441088654"/>
        <n v="121.649955978032"/>
        <n v="340.08153884038899"/>
        <n v="104.070950843666"/>
        <n v="217.36497607520701"/>
        <n v="269.79260876440497"/>
        <n v="65.977389447926896"/>
        <n v="6.4930177955042296"/>
        <n v="148.108977202674"/>
        <n v="67.600891361763203"/>
        <n v="215.59034656077301"/>
        <n v="90.562322635297605"/>
        <n v="65.021339908653601"/>
        <n v="92.008875682796202"/>
        <n v="93.6457064115816"/>
        <n v="54.030297292155801"/>
        <n v="55.5839109637569"/>
        <n v="42.184344793296297"/>
        <n v="68.704746409275401"/>
        <n v="64.823901121340697"/>
        <n v="54.458175746277703"/>
        <n v="42.489336032177597"/>
        <n v="122.268892888366"/>
        <n v="57.115193940467798"/>
        <n v="12.6743484201671"/>
        <n v="128.96256245411101"/>
        <n v="351.48501547084498"/>
        <n v="252.10687766692899"/>
        <n v="252.745280067447"/>
        <n v="19.8555160638346"/>
        <n v="173.27003429577499"/>
        <n v="130.773803719819"/>
        <n v="115.807847235132"/>
        <n v="18.9837842550759"/>
        <n v="175.401296703383"/>
        <n v="5.0655195684015304"/>
        <n v="128.18264322983401"/>
        <n v="159.59031608160799"/>
        <n v="34.297450998531502"/>
        <n v="24.946629704104499"/>
        <n v="30.3650982382275"/>
        <n v="12.1881183051538"/>
        <n v="10.194983508544601"/>
        <n v="33.191006642902501"/>
        <n v="52.093925674639699"/>
        <n v="15.906279073914201"/>
        <n v="42.3802063052566"/>
        <n v="13.1263817260264"/>
        <n v="13.411760229275099"/>
        <n v="374.95546201580902"/>
        <n v="446.13416714700298"/>
        <n v="163.17605419213001"/>
        <n v="232.03057953361801"/>
        <n v="45.258469006834403"/>
        <n v="20.3122384457625"/>
        <n v="95.476845546234401"/>
        <n v="17.011984126844901"/>
        <n v="12.0173238059627"/>
        <n v="11.777391825926699"/>
        <n v="13.1393001763777"/>
        <n v="14.2482793461871"/>
        <n v="13.8725681691551"/>
        <n v="243.09882623911301"/>
        <n v="30.410994411696802"/>
        <n v="18.769841736170399"/>
        <n v="46.518237222782197"/>
        <n v="100.895595580825"/>
        <n v="99.850594619475103"/>
        <n v="97.634456281804702"/>
        <n v="119.28947819666099"/>
        <n v="30.767095171283099"/>
        <n v="24.571248789098199"/>
        <n v="18.0115607778292"/>
        <n v="73.477269375358304"/>
        <n v="87.229105470725102"/>
        <n v="16.551730853402798"/>
        <n v="16.032137702982599"/>
        <n v="20.277151544242798"/>
        <n v="60.214292818077503"/>
        <n v="9.4363933494256393"/>
        <n v="75.1992747398277"/>
        <n v="37.461956677994202"/>
        <n v="139.029625864922"/>
        <n v="18.2164615749512"/>
        <n v="27.944872539680301"/>
        <n v="26.233559261658101"/>
        <n v="37.210242851694296"/>
        <n v="13.8405780949308"/>
        <n v="48.999397440778402"/>
        <n v="45.811408132787498"/>
        <n v="106.779611736592"/>
        <n v="211.24208149977301"/>
        <n v="50.781659109478497"/>
        <n v="42.780359608608997"/>
        <n v="18.904610262380402"/>
        <n v="23.550326035907101"/>
        <n v="18.738914703268399"/>
        <n v="39.802382421473503"/>
        <n v="92.926262574552396"/>
        <n v="86.8666378002237"/>
        <n v="15.3460591205165"/>
        <n v="79.402398796758305"/>
        <n v="12.3172142897204"/>
        <n v="21.6823793661104"/>
        <n v="12.038909554191401"/>
        <n v="48.741580881637297"/>
        <n v="90.133980307370805"/>
        <n v="25.966808438018202"/>
        <n v="27.8237428184583"/>
        <n v="56.782389641364098"/>
        <n v="152.30743243188601"/>
        <n v="12.7219979687181"/>
        <n v="211.959268974427"/>
        <n v="79.337054106470305"/>
        <n v="25.841318015111"/>
        <n v="8.2002750536354991"/>
        <n v="8.8169926405752808"/>
        <n v="10.556745824314801"/>
        <n v="9.8890874860875506"/>
        <n v="4.2553539515974199"/>
        <n v="3.7814000597729098"/>
        <n v="3.8880579419421299"/>
        <n v="3.7589800805965301"/>
        <n v="10.3506416556754"/>
        <n v="3.6950882673429102"/>
        <n v="11.498981940476"/>
        <n v="22.582581251890701"/>
        <n v="9.6462738005281796"/>
        <n v="20.268089969892198"/>
        <n v="2.9294729295654598"/>
        <n v="38.617135246258599"/>
        <n v="38.053188245113198"/>
        <n v="16.636127284731899"/>
        <n v="27.424430750597299"/>
        <n v="32.493750453485802"/>
        <n v="155.87698892973"/>
        <n v="25.797295536763801"/>
        <n v="10.1316651060641"/>
        <n v="37.341159681772901"/>
        <n v="27.083021630618401"/>
        <n v="83.478104634993002"/>
        <n v="77.057089976243603"/>
        <n v="11.605270537653601"/>
        <n v="288.99921425314398"/>
        <n v="220.960887134926"/>
        <n v="99.922365911987001"/>
        <n v="296.96700788117198"/>
        <n v="33.537608630962801"/>
        <n v="2.76338785704215"/>
        <n v="3.2461659127389"/>
        <n v="5.5339037304460899"/>
        <n v="5.8266684583069503"/>
        <n v="2.7247703846981399"/>
        <n v="2.95589472924389"/>
        <n v="56.503074754439503"/>
        <n v="14.1278655702913"/>
        <n v="2.4771096724852"/>
        <n v="16.133770233951001"/>
        <n v="2.3991704607813298"/>
        <n v="2.8484629575576101"/>
        <n v="2.6395910671198801"/>
        <n v="2.7247950400245999"/>
        <n v="92.266599522291202"/>
        <n v="53.479518744448498"/>
        <n v="72.719728213028503"/>
        <n v="279.36624420816503"/>
        <n v="140.81012569154001"/>
        <n v="22.475361331059101"/>
        <n v="7.7119974566901899"/>
        <n v="9.2585488647551806"/>
        <n v="16.926110961380001"/>
        <n v="20.082134473022901"/>
        <n v="192.86339198745"/>
        <n v="95.902862774705895"/>
        <n v="37.778644742507097"/>
        <n v="56.4385953500109"/>
        <n v="16.346639014781999"/>
        <n v="16.410358725928599"/>
        <n v="1.98793185008224"/>
        <n v="130.23191777576901"/>
        <n v="70.911391620244203"/>
        <n v="83.632535364272201"/>
        <n v="350.28746475813699"/>
        <n v="59.406661534300397"/>
        <n v="163.669287254343"/>
        <n v="57.497926885668697"/>
        <n v="360.52204036338202"/>
        <n v="48.6739221667965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isa Roberts" refreshedDate="42662.648475347225" createdVersion="6" refreshedVersion="6" minRefreshableVersion="3" recordCount="326">
  <cacheSource type="worksheet">
    <worksheetSource ref="A3:N329" sheet="W&amp;F"/>
  </cacheSource>
  <cacheFields count="14">
    <cacheField name="OBJECTID" numFmtId="0">
      <sharedItems containsString="0" containsBlank="1" containsNumber="1" containsInteger="1" minValue="1" maxValue="321"/>
    </cacheField>
    <cacheField name="Area_Name" numFmtId="0">
      <sharedItems containsBlank="1"/>
    </cacheField>
    <cacheField name="Type" numFmtId="0">
      <sharedItems containsBlank="1" count="7">
        <s v="Boundary Fence"/>
        <s v="Farm Fence"/>
        <s v="Wall"/>
        <s v="Retaining Wall"/>
        <s v="Security Fence"/>
        <s v="Tree Protection"/>
        <m/>
      </sharedItems>
    </cacheField>
    <cacheField name="Material" numFmtId="0">
      <sharedItems containsBlank="1"/>
    </cacheField>
    <cacheField name="Height" numFmtId="0">
      <sharedItems containsString="0" containsBlank="1" containsNumber="1" minValue="0.3" maxValue="3.5"/>
    </cacheField>
    <cacheField name="Condition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Replacement Cost (m2)" numFmtId="0">
      <sharedItems containsNonDate="0" containsString="0" containsBlank="1" count="1">
        <m/>
      </sharedItems>
    </cacheField>
    <cacheField name="Total Replacement Cost" numFmtId="0">
      <sharedItems containsBlank="1" containsMixedTypes="1" containsNumber="1" containsInteger="1" minValue="150" maxValue="6200510"/>
    </cacheField>
    <cacheField name="Estimated Renewal Date" numFmtId="0">
      <sharedItems containsString="0" containsBlank="1" containsNumber="1" containsInteger="1" minValue="2020" maxValue="2060"/>
    </cacheField>
    <cacheField name="Estimated Life" numFmtId="0">
      <sharedItems containsString="0" containsBlank="1" containsNumber="1" containsInteger="1" minValue="30" maxValue="50"/>
    </cacheField>
    <cacheField name="GlobalID" numFmtId="0">
      <sharedItems containsBlank="1"/>
    </cacheField>
    <cacheField name="Comments" numFmtId="0">
      <sharedItems containsNonDate="0" containsString="0" containsBlank="1"/>
    </cacheField>
    <cacheField name="UniqueID" numFmtId="0">
      <sharedItems containsNonDate="0" containsString="0" containsBlank="1"/>
    </cacheField>
    <cacheField name="Length" numFmtId="0">
      <sharedItems containsString="0" containsBlank="1" containsNumber="1" minValue="1.98793185008224" maxValue="26036.494527570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isa Roberts" refreshedDate="42662.703552777777" createdVersion="6" refreshedVersion="6" minRefreshableVersion="3" recordCount="248">
  <cacheSource type="worksheet">
    <worksheetSource ref="A3:H251" sheet="Gates"/>
  </cacheSource>
  <cacheFields count="8">
    <cacheField name="OBJECTID" numFmtId="0">
      <sharedItems containsSemiMixedTypes="0" containsString="0" containsNumber="1" containsInteger="1" minValue="1" maxValue="255"/>
    </cacheField>
    <cacheField name="Area_Name" numFmtId="0">
      <sharedItems/>
    </cacheField>
    <cacheField name="Type" numFmtId="0">
      <sharedItems count="6">
        <s v="Boundary"/>
        <s v="Entrance"/>
        <s v="Farm"/>
        <s v="Turnstile"/>
        <s v="Fence"/>
        <s v="Stiles"/>
      </sharedItems>
    </cacheField>
    <cacheField name="Material" numFmtId="0">
      <sharedItems count="3">
        <s v="Other"/>
        <s v="Steel"/>
        <s v="Timber"/>
      </sharedItems>
    </cacheField>
    <cacheField name="Condition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Replacement_Cost" numFmtId="0">
      <sharedItems containsSemiMixedTypes="0" containsString="0" containsNumber="1" containsInteger="1" minValue="300" maxValue="2500" count="4">
        <n v="1000"/>
        <n v="2500"/>
        <n v="600"/>
        <n v="300"/>
      </sharedItems>
    </cacheField>
    <cacheField name="Estimated Life" numFmtId="0">
      <sharedItems containsSemiMixedTypes="0" containsString="0" containsNumber="1" containsInteger="1" minValue="2" maxValue="30"/>
    </cacheField>
    <cacheField name="Estimated Renewal Date" numFmtId="0">
      <sharedItems containsSemiMixedTypes="0" containsString="0" containsNumber="1" containsInteger="1" minValue="2017" maxValue="20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">
  <r>
    <n v="280"/>
    <s v="New Area"/>
    <x v="0"/>
    <x v="0"/>
    <x v="0"/>
    <x v="0"/>
    <x v="0"/>
    <x v="0"/>
    <x v="0"/>
    <n v="30"/>
    <s v="baaabd9a-86fe-4209-b764-01039960297a"/>
    <m/>
    <m/>
    <x v="0"/>
  </r>
  <r>
    <n v="298"/>
    <s v="League"/>
    <x v="0"/>
    <x v="1"/>
    <x v="1"/>
    <x v="0"/>
    <x v="0"/>
    <x v="1"/>
    <x v="0"/>
    <n v="30"/>
    <s v="caaec0b7-b774-49f6-8e29-c0ceb1822d98"/>
    <m/>
    <m/>
    <x v="1"/>
  </r>
  <r>
    <n v="305"/>
    <s v="League"/>
    <x v="0"/>
    <x v="2"/>
    <x v="2"/>
    <x v="0"/>
    <x v="0"/>
    <x v="2"/>
    <x v="1"/>
    <n v="50"/>
    <s v="d2cae021-b47d-4660-9b47-d4a93faf4fbd"/>
    <m/>
    <m/>
    <x v="2"/>
  </r>
  <r>
    <n v="110"/>
    <s v="New Area"/>
    <x v="0"/>
    <x v="0"/>
    <x v="2"/>
    <x v="1"/>
    <x v="0"/>
    <x v="3"/>
    <x v="2"/>
    <n v="30"/>
    <s v="20e0e87a-3e35-40a9-acd6-49adf8e450f6"/>
    <m/>
    <m/>
    <x v="3"/>
  </r>
  <r>
    <n v="195"/>
    <s v="Rugby"/>
    <x v="0"/>
    <x v="3"/>
    <x v="3"/>
    <x v="1"/>
    <x v="0"/>
    <x v="4"/>
    <x v="2"/>
    <n v="30"/>
    <s v="70a49bd5-0dc7-4499-811d-4912995a68a2"/>
    <m/>
    <m/>
    <x v="4"/>
  </r>
  <r>
    <n v="196"/>
    <s v="Rugby"/>
    <x v="0"/>
    <x v="3"/>
    <x v="0"/>
    <x v="1"/>
    <x v="0"/>
    <x v="5"/>
    <x v="2"/>
    <n v="30"/>
    <s v="e873bee1-e4a9-4c33-b21c-c3226415cfb9"/>
    <m/>
    <m/>
    <x v="5"/>
  </r>
  <r>
    <n v="268"/>
    <s v="Maungakiekie"/>
    <x v="0"/>
    <x v="0"/>
    <x v="1"/>
    <x v="1"/>
    <x v="0"/>
    <x v="0"/>
    <x v="2"/>
    <n v="30"/>
    <s v="54713262-4672-450f-864f-b8e5e46b9c51"/>
    <m/>
    <m/>
    <x v="6"/>
  </r>
  <r>
    <n v="274"/>
    <s v="New Area"/>
    <x v="0"/>
    <x v="0"/>
    <x v="3"/>
    <x v="1"/>
    <x v="0"/>
    <x v="6"/>
    <x v="3"/>
    <n v="30"/>
    <s v="9858f854-4352-4910-babc-913569fa93d9"/>
    <m/>
    <m/>
    <x v="7"/>
  </r>
  <r>
    <n v="281"/>
    <s v="New Area"/>
    <x v="0"/>
    <x v="2"/>
    <x v="1"/>
    <x v="1"/>
    <x v="0"/>
    <x v="7"/>
    <x v="2"/>
    <n v="50"/>
    <s v="203fbb15-1b76-42b2-93ec-00332a406430"/>
    <m/>
    <m/>
    <x v="8"/>
  </r>
  <r>
    <n v="283"/>
    <s v="New Area"/>
    <x v="0"/>
    <x v="0"/>
    <x v="4"/>
    <x v="1"/>
    <x v="0"/>
    <x v="8"/>
    <x v="2"/>
    <n v="30"/>
    <s v="80af378f-d3ca-46ae-959d-345a36a3e2bc"/>
    <m/>
    <m/>
    <x v="9"/>
  </r>
  <r>
    <n v="287"/>
    <s v="Rugby"/>
    <x v="0"/>
    <x v="0"/>
    <x v="3"/>
    <x v="1"/>
    <x v="0"/>
    <x v="9"/>
    <x v="2"/>
    <n v="30"/>
    <s v="cafd37f4-5d3e-456c-b0b1-94227daa91a3"/>
    <m/>
    <m/>
    <x v="10"/>
  </r>
  <r>
    <n v="289"/>
    <s v="Rugby"/>
    <x v="0"/>
    <x v="0"/>
    <x v="1"/>
    <x v="1"/>
    <x v="0"/>
    <x v="10"/>
    <x v="2"/>
    <n v="30"/>
    <s v="2e5df2ae-5e80-4c7c-bcaf-0e02468309a3"/>
    <m/>
    <m/>
    <x v="11"/>
  </r>
  <r>
    <n v="293"/>
    <s v="Rugby"/>
    <x v="0"/>
    <x v="4"/>
    <x v="5"/>
    <x v="1"/>
    <x v="0"/>
    <x v="11"/>
    <x v="4"/>
    <n v="50"/>
    <s v="f03fb0d6-9acc-4cb0-89e3-a75b575ccbbd"/>
    <m/>
    <m/>
    <x v="12"/>
  </r>
  <r>
    <n v="300"/>
    <s v="League"/>
    <x v="0"/>
    <x v="4"/>
    <x v="3"/>
    <x v="1"/>
    <x v="0"/>
    <x v="6"/>
    <x v="1"/>
    <n v="30"/>
    <s v="7719df23-c71b-4c53-ad4f-102293d5102e"/>
    <m/>
    <m/>
    <x v="13"/>
  </r>
  <r>
    <n v="303"/>
    <s v="League"/>
    <x v="0"/>
    <x v="4"/>
    <x v="3"/>
    <x v="1"/>
    <x v="0"/>
    <x v="12"/>
    <x v="1"/>
    <n v="50"/>
    <s v="f4080a10-e516-49be-8d61-c71ea906ba13"/>
    <m/>
    <m/>
    <x v="14"/>
  </r>
  <r>
    <n v="306"/>
    <s v="League"/>
    <x v="0"/>
    <x v="1"/>
    <x v="1"/>
    <x v="1"/>
    <x v="0"/>
    <x v="13"/>
    <x v="2"/>
    <n v="30"/>
    <s v="f4265edb-6d6c-473a-9830-a2c74ddd4d4a"/>
    <m/>
    <m/>
    <x v="15"/>
  </r>
  <r>
    <n v="307"/>
    <s v="League"/>
    <x v="0"/>
    <x v="1"/>
    <x v="1"/>
    <x v="1"/>
    <x v="0"/>
    <x v="14"/>
    <x v="2"/>
    <n v="30"/>
    <s v="7df5032c-3844-4724-af1b-9d15992a5bf6"/>
    <m/>
    <m/>
    <x v="16"/>
  </r>
  <r>
    <n v="223"/>
    <s v="Tennis"/>
    <x v="0"/>
    <x v="3"/>
    <x v="6"/>
    <x v="2"/>
    <x v="0"/>
    <x v="15"/>
    <x v="5"/>
    <n v="30"/>
    <s v="db08011c-f11f-4291-85fc-27350356478d"/>
    <m/>
    <m/>
    <x v="17"/>
  </r>
  <r>
    <n v="257"/>
    <s v="Southern Area"/>
    <x v="0"/>
    <x v="0"/>
    <x v="2"/>
    <x v="2"/>
    <x v="0"/>
    <x v="16"/>
    <x v="5"/>
    <n v="30"/>
    <s v="0a0756f6-da47-4652-8207-3b39c02c3bd4"/>
    <m/>
    <m/>
    <x v="18"/>
  </r>
  <r>
    <n v="259"/>
    <s v="Waitapu Road"/>
    <x v="0"/>
    <x v="1"/>
    <x v="1"/>
    <x v="2"/>
    <x v="0"/>
    <x v="17"/>
    <x v="5"/>
    <n v="30"/>
    <s v="444bc015-e70b-4ad6-901b-e0f92a1dc1e2"/>
    <m/>
    <m/>
    <x v="19"/>
  </r>
  <r>
    <n v="260"/>
    <s v="Waitapu Road"/>
    <x v="0"/>
    <x v="5"/>
    <x v="1"/>
    <x v="2"/>
    <x v="0"/>
    <x v="0"/>
    <x v="5"/>
    <n v="30"/>
    <s v="c2fc123f-49b8-498e-9a0d-7cd22b7c558a"/>
    <m/>
    <m/>
    <x v="20"/>
  </r>
  <r>
    <n v="262"/>
    <s v="Waitapu Road"/>
    <x v="0"/>
    <x v="1"/>
    <x v="1"/>
    <x v="2"/>
    <x v="0"/>
    <x v="18"/>
    <x v="5"/>
    <n v="30"/>
    <s v="dccf902d-1622-41c9-9610-9827488b49a1"/>
    <m/>
    <m/>
    <x v="21"/>
  </r>
  <r>
    <n v="263"/>
    <s v="Waitapu Road"/>
    <x v="0"/>
    <x v="3"/>
    <x v="7"/>
    <x v="2"/>
    <x v="0"/>
    <x v="19"/>
    <x v="5"/>
    <n v="30"/>
    <s v="04dc92c0-3e47-4f7b-81b0-47d8f1abc75e"/>
    <m/>
    <m/>
    <x v="22"/>
  </r>
  <r>
    <n v="264"/>
    <s v="Waitapu Road"/>
    <x v="0"/>
    <x v="3"/>
    <x v="0"/>
    <x v="2"/>
    <x v="0"/>
    <x v="20"/>
    <x v="5"/>
    <n v="30"/>
    <s v="c847a01e-9d24-4726-93c4-6e5ffaee30ee"/>
    <m/>
    <m/>
    <x v="23"/>
  </r>
  <r>
    <n v="269"/>
    <s v="Maungakiekie"/>
    <x v="0"/>
    <x v="6"/>
    <x v="4"/>
    <x v="2"/>
    <x v="0"/>
    <x v="21"/>
    <x v="5"/>
    <n v="30"/>
    <s v="3cc87f9a-d14d-42b1-a74d-33e107af3858"/>
    <m/>
    <m/>
    <x v="24"/>
  </r>
  <r>
    <n v="270"/>
    <s v="Maungakiekie"/>
    <x v="0"/>
    <x v="0"/>
    <x v="3"/>
    <x v="2"/>
    <x v="0"/>
    <x v="14"/>
    <x v="5"/>
    <n v="30"/>
    <s v="3799bcb0-456e-44d8-b4d2-1536cb78bd68"/>
    <m/>
    <m/>
    <x v="25"/>
  </r>
  <r>
    <n v="272"/>
    <s v="New Area"/>
    <x v="0"/>
    <x v="0"/>
    <x v="3"/>
    <x v="2"/>
    <x v="0"/>
    <x v="22"/>
    <x v="5"/>
    <n v="30"/>
    <s v="48474176-28f2-4596-84ad-4fcf13198ed6"/>
    <m/>
    <m/>
    <x v="26"/>
  </r>
  <r>
    <n v="273"/>
    <s v="New Area"/>
    <x v="0"/>
    <x v="4"/>
    <x v="1"/>
    <x v="2"/>
    <x v="0"/>
    <x v="6"/>
    <x v="3"/>
    <n v="50"/>
    <s v="47aa8678-a8db-405c-b08c-aef5dfb4b323"/>
    <m/>
    <m/>
    <x v="27"/>
  </r>
  <r>
    <n v="275"/>
    <s v="New Area"/>
    <x v="0"/>
    <x v="2"/>
    <x v="8"/>
    <x v="2"/>
    <x v="0"/>
    <x v="23"/>
    <x v="2"/>
    <n v="50"/>
    <s v="a45234a0-f3a3-46c1-9700-1b5ff87a0f7c"/>
    <m/>
    <m/>
    <x v="28"/>
  </r>
  <r>
    <n v="276"/>
    <s v="New Area"/>
    <x v="0"/>
    <x v="0"/>
    <x v="2"/>
    <x v="2"/>
    <x v="0"/>
    <x v="24"/>
    <x v="5"/>
    <n v="30"/>
    <s v="318e5e7e-f475-437c-8f91-d0fcd60d20af"/>
    <m/>
    <m/>
    <x v="29"/>
  </r>
  <r>
    <n v="278"/>
    <s v="New Area"/>
    <x v="0"/>
    <x v="3"/>
    <x v="4"/>
    <x v="2"/>
    <x v="0"/>
    <x v="21"/>
    <x v="5"/>
    <n v="30"/>
    <s v="8539824d-4b4b-4a28-afa7-cfc938a7676d"/>
    <m/>
    <m/>
    <x v="30"/>
  </r>
  <r>
    <n v="279"/>
    <s v="New Area"/>
    <x v="0"/>
    <x v="1"/>
    <x v="3"/>
    <x v="2"/>
    <x v="0"/>
    <x v="13"/>
    <x v="5"/>
    <n v="30"/>
    <s v="2219a910-7a91-41bf-99c1-62f4f9907bc6"/>
    <m/>
    <m/>
    <x v="31"/>
  </r>
  <r>
    <n v="282"/>
    <s v="New Area"/>
    <x v="0"/>
    <x v="2"/>
    <x v="8"/>
    <x v="2"/>
    <x v="0"/>
    <x v="25"/>
    <x v="5"/>
    <n v="50"/>
    <s v="f97a4459-707f-44c7-bdc3-df3a21fe28f5"/>
    <m/>
    <m/>
    <x v="32"/>
  </r>
  <r>
    <n v="285"/>
    <s v="New Area"/>
    <x v="0"/>
    <x v="0"/>
    <x v="1"/>
    <x v="2"/>
    <x v="0"/>
    <x v="26"/>
    <x v="5"/>
    <n v="30"/>
    <s v="7d23bf51-0dc9-4854-a331-8f66c9c75951"/>
    <m/>
    <m/>
    <x v="33"/>
  </r>
  <r>
    <n v="288"/>
    <s v="Rugby"/>
    <x v="0"/>
    <x v="2"/>
    <x v="6"/>
    <x v="2"/>
    <x v="0"/>
    <x v="16"/>
    <x v="0"/>
    <n v="50"/>
    <s v="38a92c22-62c9-431c-ac4b-ff9c0fec1e87"/>
    <m/>
    <m/>
    <x v="34"/>
  </r>
  <r>
    <n v="290"/>
    <s v="Rugby"/>
    <x v="0"/>
    <x v="2"/>
    <x v="9"/>
    <x v="2"/>
    <x v="0"/>
    <x v="3"/>
    <x v="2"/>
    <n v="50"/>
    <s v="55ec2f7c-f131-4fe0-b3d3-77d8bd3830c3"/>
    <m/>
    <m/>
    <x v="35"/>
  </r>
  <r>
    <n v="291"/>
    <s v="Rugby"/>
    <x v="0"/>
    <x v="7"/>
    <x v="10"/>
    <x v="2"/>
    <x v="0"/>
    <x v="27"/>
    <x v="5"/>
    <n v="30"/>
    <s v="26642c9c-bb35-4d05-ba81-e90fe5f8f42e"/>
    <m/>
    <m/>
    <x v="36"/>
  </r>
  <r>
    <n v="295"/>
    <s v="Rugby"/>
    <x v="0"/>
    <x v="2"/>
    <x v="5"/>
    <x v="2"/>
    <x v="0"/>
    <x v="28"/>
    <x v="3"/>
    <n v="50"/>
    <s v="0a89de72-b637-4a82-bf24-b48afb1a2e16"/>
    <m/>
    <m/>
    <x v="37"/>
  </r>
  <r>
    <n v="302"/>
    <s v="League"/>
    <x v="0"/>
    <x v="0"/>
    <x v="3"/>
    <x v="2"/>
    <x v="0"/>
    <x v="0"/>
    <x v="5"/>
    <n v="30"/>
    <s v="d8058f70-31f2-4fad-b53c-7f7436dce978"/>
    <m/>
    <m/>
    <x v="38"/>
  </r>
  <r>
    <n v="308"/>
    <s v="League"/>
    <x v="0"/>
    <x v="1"/>
    <x v="6"/>
    <x v="2"/>
    <x v="0"/>
    <x v="29"/>
    <x v="5"/>
    <n v="30"/>
    <s v="66b6c714-cfe8-4acf-a94a-640ffe2aaaa9"/>
    <m/>
    <m/>
    <x v="39"/>
  </r>
  <r>
    <n v="309"/>
    <s v="League"/>
    <x v="0"/>
    <x v="0"/>
    <x v="2"/>
    <x v="2"/>
    <x v="0"/>
    <x v="0"/>
    <x v="5"/>
    <n v="30"/>
    <s v="fe79f2b7-f814-4110-b552-082f7b2bdae5"/>
    <m/>
    <m/>
    <x v="40"/>
  </r>
  <r>
    <n v="313"/>
    <s v="Tennis"/>
    <x v="0"/>
    <x v="1"/>
    <x v="0"/>
    <x v="2"/>
    <x v="0"/>
    <x v="30"/>
    <x v="5"/>
    <n v="30"/>
    <s v="3e902ea9-4d3d-45a7-9164-84ea2c86ee91"/>
    <m/>
    <m/>
    <x v="41"/>
  </r>
  <r>
    <n v="314"/>
    <s v="Tennis"/>
    <x v="0"/>
    <x v="7"/>
    <x v="1"/>
    <x v="2"/>
    <x v="0"/>
    <x v="7"/>
    <x v="5"/>
    <n v="30"/>
    <s v="418a5b3e-0bec-42ed-b0e5-1f781d7f6eaa"/>
    <m/>
    <m/>
    <x v="42"/>
  </r>
  <r>
    <n v="255"/>
    <s v="Top Sorrento"/>
    <x v="0"/>
    <x v="1"/>
    <x v="3"/>
    <x v="3"/>
    <x v="0"/>
    <x v="31"/>
    <x v="6"/>
    <n v="30"/>
    <s v="81d27dd6-5018-44c9-81e5-4bdbb26840b0"/>
    <m/>
    <m/>
    <x v="43"/>
  </r>
  <r>
    <n v="256"/>
    <s v="Southern Area"/>
    <x v="0"/>
    <x v="1"/>
    <x v="5"/>
    <x v="3"/>
    <x v="0"/>
    <x v="32"/>
    <x v="6"/>
    <n v="30"/>
    <s v="795de959-42fb-42c3-96e9-27f77612e537"/>
    <m/>
    <m/>
    <x v="44"/>
  </r>
  <r>
    <n v="258"/>
    <s v="Old Woolshed"/>
    <x v="0"/>
    <x v="1"/>
    <x v="5"/>
    <x v="3"/>
    <x v="0"/>
    <x v="33"/>
    <x v="6"/>
    <n v="30"/>
    <s v="286ac171-2e5a-429e-b971-eda58e8a335a"/>
    <m/>
    <m/>
    <x v="45"/>
  </r>
  <r>
    <n v="265"/>
    <s v="Waitapu Road"/>
    <x v="0"/>
    <x v="3"/>
    <x v="0"/>
    <x v="3"/>
    <x v="0"/>
    <x v="34"/>
    <x v="6"/>
    <n v="30"/>
    <s v="52e0c66f-d1ed-46c3-8c86-e5bc4163c06d"/>
    <m/>
    <m/>
    <x v="46"/>
  </r>
  <r>
    <n v="266"/>
    <s v="Maungakiekie"/>
    <x v="0"/>
    <x v="3"/>
    <x v="0"/>
    <x v="3"/>
    <x v="0"/>
    <x v="35"/>
    <x v="6"/>
    <n v="30"/>
    <s v="2f8321bf-4002-4f64-9d44-ccefa2103efe"/>
    <m/>
    <m/>
    <x v="47"/>
  </r>
  <r>
    <n v="267"/>
    <s v="Maungakiekie"/>
    <x v="0"/>
    <x v="6"/>
    <x v="4"/>
    <x v="3"/>
    <x v="0"/>
    <x v="1"/>
    <x v="6"/>
    <n v="30"/>
    <s v="b43a8e5a-70db-456e-b655-cf9f9d9e79d1"/>
    <m/>
    <m/>
    <x v="48"/>
  </r>
  <r>
    <n v="271"/>
    <s v="Maungakiekie"/>
    <x v="0"/>
    <x v="1"/>
    <x v="1"/>
    <x v="3"/>
    <x v="0"/>
    <x v="20"/>
    <x v="6"/>
    <n v="30"/>
    <s v="46c57849-895f-463a-ad4b-1f1aa9062bb8"/>
    <m/>
    <m/>
    <x v="49"/>
  </r>
  <r>
    <n v="277"/>
    <s v="New Area"/>
    <x v="0"/>
    <x v="6"/>
    <x v="7"/>
    <x v="3"/>
    <x v="0"/>
    <x v="0"/>
    <x v="6"/>
    <n v="30"/>
    <s v="1cedc478-edd3-4764-ade6-5d5b2aaa9c5b"/>
    <m/>
    <m/>
    <x v="50"/>
  </r>
  <r>
    <n v="292"/>
    <s v="Rugby"/>
    <x v="0"/>
    <x v="7"/>
    <x v="5"/>
    <x v="3"/>
    <x v="0"/>
    <x v="36"/>
    <x v="6"/>
    <n v="30"/>
    <s v="75f36a7f-085a-4dd1-945a-92993dc8fa46"/>
    <m/>
    <m/>
    <x v="51"/>
  </r>
  <r>
    <n v="294"/>
    <s v="Rugby"/>
    <x v="0"/>
    <x v="1"/>
    <x v="5"/>
    <x v="3"/>
    <x v="0"/>
    <x v="20"/>
    <x v="6"/>
    <n v="30"/>
    <s v="2c6566a8-66e2-489c-8534-18648fb37e28"/>
    <m/>
    <m/>
    <x v="52"/>
  </r>
  <r>
    <n v="296"/>
    <s v="League"/>
    <x v="0"/>
    <x v="5"/>
    <x v="5"/>
    <x v="3"/>
    <x v="0"/>
    <x v="37"/>
    <x v="6"/>
    <n v="30"/>
    <s v="67702c80-3f39-401a-85be-d8b451e9a618"/>
    <m/>
    <m/>
    <x v="53"/>
  </r>
  <r>
    <n v="297"/>
    <s v="League"/>
    <x v="0"/>
    <x v="1"/>
    <x v="5"/>
    <x v="3"/>
    <x v="0"/>
    <x v="38"/>
    <x v="6"/>
    <n v="30"/>
    <s v="b083b122-c50b-40d1-b63c-6f47b9a6b7b5"/>
    <m/>
    <m/>
    <x v="54"/>
  </r>
  <r>
    <n v="301"/>
    <s v="League"/>
    <x v="0"/>
    <x v="1"/>
    <x v="1"/>
    <x v="3"/>
    <x v="0"/>
    <x v="18"/>
    <x v="6"/>
    <n v="30"/>
    <s v="5b253ffa-36a4-4a34-97d0-345e7d73eacf"/>
    <m/>
    <m/>
    <x v="55"/>
  </r>
  <r>
    <n v="304"/>
    <s v="League"/>
    <x v="0"/>
    <x v="1"/>
    <x v="1"/>
    <x v="3"/>
    <x v="0"/>
    <x v="13"/>
    <x v="6"/>
    <n v="30"/>
    <s v="6cab80ea-e48a-4f07-89f3-35e79bd7af12"/>
    <m/>
    <m/>
    <x v="56"/>
  </r>
  <r>
    <n v="311"/>
    <s v="Nursery"/>
    <x v="0"/>
    <x v="8"/>
    <x v="3"/>
    <x v="3"/>
    <x v="0"/>
    <x v="39"/>
    <x v="6"/>
    <n v="30"/>
    <s v="b8e670e8-bda8-4c0a-a8b6-594c3baf35cf"/>
    <m/>
    <m/>
    <x v="57"/>
  </r>
  <r>
    <n v="284"/>
    <s v="New Area"/>
    <x v="0"/>
    <x v="6"/>
    <x v="4"/>
    <x v="4"/>
    <x v="0"/>
    <x v="4"/>
    <x v="7"/>
    <n v="30"/>
    <s v="fbf049a7-3b71-43e3-9349-ffba3583d745"/>
    <m/>
    <m/>
    <x v="58"/>
  </r>
  <r>
    <n v="299"/>
    <s v="League"/>
    <x v="0"/>
    <x v="1"/>
    <x v="2"/>
    <x v="4"/>
    <x v="0"/>
    <x v="13"/>
    <x v="7"/>
    <n v="30"/>
    <s v="6f3323d5-8fb1-498e-b198-99ec2141ccc8"/>
    <m/>
    <m/>
    <x v="59"/>
  </r>
  <r>
    <n v="310"/>
    <s v="League"/>
    <x v="0"/>
    <x v="1"/>
    <x v="1"/>
    <x v="4"/>
    <x v="0"/>
    <x v="40"/>
    <x v="7"/>
    <n v="30"/>
    <s v="d47b3898-8d32-4d55-a916-19addc95b9b3"/>
    <m/>
    <m/>
    <x v="60"/>
  </r>
  <r>
    <n v="19"/>
    <s v="Southern Area"/>
    <x v="1"/>
    <x v="6"/>
    <x v="7"/>
    <x v="0"/>
    <x v="0"/>
    <x v="41"/>
    <x v="0"/>
    <n v="30"/>
    <s v="6244d09d-4ef7-4d84-9f77-57bb73c99258"/>
    <m/>
    <m/>
    <x v="61"/>
  </r>
  <r>
    <n v="4"/>
    <s v="Twin Oaks"/>
    <x v="1"/>
    <x v="6"/>
    <x v="7"/>
    <x v="1"/>
    <x v="0"/>
    <x v="42"/>
    <x v="2"/>
    <n v="30"/>
    <s v="6228b087-e794-434e-9fd1-c6dd2b3f0bf3"/>
    <m/>
    <m/>
    <x v="62"/>
  </r>
  <r>
    <n v="17"/>
    <s v="Ram I"/>
    <x v="1"/>
    <x v="6"/>
    <x v="7"/>
    <x v="1"/>
    <x v="0"/>
    <x v="43"/>
    <x v="2"/>
    <n v="30"/>
    <s v="66b6e018-ad08-4957-ae29-894609282bf2"/>
    <m/>
    <m/>
    <x v="63"/>
  </r>
  <r>
    <n v="18"/>
    <s v="Southern Area"/>
    <x v="1"/>
    <x v="6"/>
    <x v="7"/>
    <x v="1"/>
    <x v="0"/>
    <x v="31"/>
    <x v="2"/>
    <n v="30"/>
    <s v="10292f77-52cc-449b-a6de-b85dabe24e39"/>
    <m/>
    <m/>
    <x v="64"/>
  </r>
  <r>
    <n v="21"/>
    <s v="Southern Area"/>
    <x v="1"/>
    <x v="3"/>
    <x v="4"/>
    <x v="1"/>
    <x v="0"/>
    <x v="44"/>
    <x v="2"/>
    <n v="30"/>
    <s v="75a572a5-fc9f-4172-9a26-9b0a0db4b665"/>
    <m/>
    <m/>
    <x v="65"/>
  </r>
  <r>
    <n v="23"/>
    <s v="Southern Area"/>
    <x v="1"/>
    <x v="6"/>
    <x v="4"/>
    <x v="1"/>
    <x v="0"/>
    <x v="3"/>
    <x v="2"/>
    <n v="30"/>
    <s v="927f8d72-2b47-4355-84c7-6e5a5c4884d7"/>
    <m/>
    <m/>
    <x v="66"/>
  </r>
  <r>
    <n v="24"/>
    <s v="Southern Area"/>
    <x v="1"/>
    <x v="6"/>
    <x v="7"/>
    <x v="1"/>
    <x v="0"/>
    <x v="45"/>
    <x v="2"/>
    <n v="30"/>
    <s v="b802525d-7abf-447b-94cc-d1887b844577"/>
    <m/>
    <m/>
    <x v="67"/>
  </r>
  <r>
    <n v="30"/>
    <s v="Ram I"/>
    <x v="1"/>
    <x v="6"/>
    <x v="7"/>
    <x v="1"/>
    <x v="0"/>
    <x v="46"/>
    <x v="2"/>
    <n v="30"/>
    <s v="256694c1-3848-4f65-aa0b-ee5a1e5b4719"/>
    <m/>
    <m/>
    <x v="68"/>
  </r>
  <r>
    <n v="38"/>
    <s v="Arboretum"/>
    <x v="1"/>
    <x v="6"/>
    <x v="7"/>
    <x v="1"/>
    <x v="0"/>
    <x v="47"/>
    <x v="2"/>
    <n v="30"/>
    <s v="5b1e375d-506b-4439-af9b-b998fe204414"/>
    <m/>
    <m/>
    <x v="69"/>
  </r>
  <r>
    <n v="98"/>
    <s v="Cricket"/>
    <x v="1"/>
    <x v="6"/>
    <x v="7"/>
    <x v="1"/>
    <x v="0"/>
    <x v="48"/>
    <x v="2"/>
    <n v="30"/>
    <s v="27b85478-cd50-4630-a42e-a813d5a22e68"/>
    <m/>
    <m/>
    <x v="70"/>
  </r>
  <r>
    <n v="100"/>
    <s v="Cricket"/>
    <x v="1"/>
    <x v="6"/>
    <x v="7"/>
    <x v="1"/>
    <x v="0"/>
    <x v="49"/>
    <x v="2"/>
    <n v="30"/>
    <s v="cb72e644-6888-4d26-836b-83192b18dd09"/>
    <m/>
    <m/>
    <x v="71"/>
  </r>
  <r>
    <n v="127"/>
    <s v="Maungakiekie"/>
    <x v="1"/>
    <x v="3"/>
    <x v="4"/>
    <x v="1"/>
    <x v="0"/>
    <x v="50"/>
    <x v="2"/>
    <n v="30"/>
    <s v="10e5b726-c08d-4fe5-827c-7896838b08bd"/>
    <m/>
    <m/>
    <x v="72"/>
  </r>
  <r>
    <n v="129"/>
    <s v="Maungakiekie"/>
    <x v="1"/>
    <x v="6"/>
    <x v="7"/>
    <x v="1"/>
    <x v="0"/>
    <x v="51"/>
    <x v="2"/>
    <n v="30"/>
    <s v="af89a4fa-5df4-4c03-90d5-860dfce469e7"/>
    <m/>
    <m/>
    <x v="73"/>
  </r>
  <r>
    <n v="178"/>
    <s v="Chicory II"/>
    <x v="1"/>
    <x v="3"/>
    <x v="7"/>
    <x v="1"/>
    <x v="0"/>
    <x v="52"/>
    <x v="2"/>
    <n v="30"/>
    <s v="65a5c528-fa3e-4662-9f7d-901752215145"/>
    <m/>
    <m/>
    <x v="74"/>
  </r>
  <r>
    <n v="179"/>
    <s v="Chicory II"/>
    <x v="1"/>
    <x v="3"/>
    <x v="0"/>
    <x v="1"/>
    <x v="0"/>
    <x v="53"/>
    <x v="2"/>
    <n v="30"/>
    <s v="897c3a3c-8b00-4831-8736-755195c01a5d"/>
    <m/>
    <m/>
    <x v="75"/>
  </r>
  <r>
    <n v="198"/>
    <s v="Nursery"/>
    <x v="1"/>
    <x v="3"/>
    <x v="5"/>
    <x v="1"/>
    <x v="0"/>
    <x v="54"/>
    <x v="2"/>
    <n v="30"/>
    <s v="acf30569-0412-4b87-a3a8-8d7cf0b8c015"/>
    <m/>
    <m/>
    <x v="76"/>
  </r>
  <r>
    <n v="1"/>
    <s v="Chestnut"/>
    <x v="1"/>
    <x v="3"/>
    <x v="7"/>
    <x v="2"/>
    <x v="0"/>
    <x v="46"/>
    <x v="5"/>
    <n v="30"/>
    <s v="cb3e3a28-e180-4d23-8793-bc97888a20a2"/>
    <m/>
    <m/>
    <x v="77"/>
  </r>
  <r>
    <n v="2"/>
    <s v="Twin Oaks"/>
    <x v="1"/>
    <x v="3"/>
    <x v="7"/>
    <x v="2"/>
    <x v="0"/>
    <x v="55"/>
    <x v="5"/>
    <n v="30"/>
    <s v="00875bad-12c5-465d-87d3-d654b261def3"/>
    <m/>
    <m/>
    <x v="78"/>
  </r>
  <r>
    <n v="3"/>
    <s v="Boiler"/>
    <x v="1"/>
    <x v="3"/>
    <x v="7"/>
    <x v="2"/>
    <x v="0"/>
    <x v="56"/>
    <x v="5"/>
    <n v="30"/>
    <s v="0a102139-8c33-479e-b742-3b8591804ed5"/>
    <m/>
    <m/>
    <x v="79"/>
  </r>
  <r>
    <n v="5"/>
    <s v="Twin Oaks"/>
    <x v="1"/>
    <x v="3"/>
    <x v="7"/>
    <x v="2"/>
    <x v="0"/>
    <x v="57"/>
    <x v="5"/>
    <n v="30"/>
    <s v="55f48ea5-6655-4df4-b922-8284ae2bd4e0"/>
    <m/>
    <m/>
    <x v="80"/>
  </r>
  <r>
    <n v="6"/>
    <s v="Chestnut"/>
    <x v="1"/>
    <x v="3"/>
    <x v="4"/>
    <x v="2"/>
    <x v="0"/>
    <x v="13"/>
    <x v="5"/>
    <n v="30"/>
    <s v="fc01fe8c-04f3-4f46-ab49-14db3082fcc6"/>
    <m/>
    <m/>
    <x v="81"/>
  </r>
  <r>
    <n v="7"/>
    <s v="Chestnut"/>
    <x v="1"/>
    <x v="3"/>
    <x v="4"/>
    <x v="2"/>
    <x v="0"/>
    <x v="58"/>
    <x v="5"/>
    <n v="30"/>
    <s v="fb3752ca-5686-4811-88e3-63ac23c05567"/>
    <m/>
    <m/>
    <x v="82"/>
  </r>
  <r>
    <n v="8"/>
    <s v="Chestnut"/>
    <x v="1"/>
    <x v="3"/>
    <x v="4"/>
    <x v="2"/>
    <x v="0"/>
    <x v="0"/>
    <x v="5"/>
    <n v="30"/>
    <s v="0a6cc485-65c2-4dde-8f02-feea84477443"/>
    <m/>
    <m/>
    <x v="83"/>
  </r>
  <r>
    <n v="9"/>
    <s v="Chestnut"/>
    <x v="1"/>
    <x v="3"/>
    <x v="4"/>
    <x v="2"/>
    <x v="0"/>
    <x v="1"/>
    <x v="5"/>
    <n v="30"/>
    <s v="90ecd274-f30b-4204-99ad-67eb096eeecc"/>
    <m/>
    <m/>
    <x v="84"/>
  </r>
  <r>
    <n v="16"/>
    <s v="A.R.A"/>
    <x v="1"/>
    <x v="6"/>
    <x v="4"/>
    <x v="2"/>
    <x v="0"/>
    <x v="59"/>
    <x v="5"/>
    <n v="30"/>
    <s v="773e1c29-67f5-409b-9052-cbf8b6284159"/>
    <m/>
    <m/>
    <x v="85"/>
  </r>
  <r>
    <n v="20"/>
    <s v="Southern Area"/>
    <x v="1"/>
    <x v="3"/>
    <x v="0"/>
    <x v="2"/>
    <x v="0"/>
    <x v="60"/>
    <x v="5"/>
    <n v="30"/>
    <s v="bf3f9981-258e-4822-be71-8ee527f6c990"/>
    <m/>
    <m/>
    <x v="86"/>
  </r>
  <r>
    <n v="25"/>
    <s v="A.R.A"/>
    <x v="1"/>
    <x v="6"/>
    <x v="7"/>
    <x v="2"/>
    <x v="0"/>
    <x v="61"/>
    <x v="5"/>
    <n v="30"/>
    <s v="4db3c77e-dae3-4cc0-9e84-2340126855e7"/>
    <m/>
    <m/>
    <x v="87"/>
  </r>
  <r>
    <n v="26"/>
    <s v="Ram II"/>
    <x v="1"/>
    <x v="6"/>
    <x v="7"/>
    <x v="2"/>
    <x v="0"/>
    <x v="3"/>
    <x v="5"/>
    <n v="30"/>
    <s v="c595ffd9-ad67-438b-81b8-a1dd797c632c"/>
    <m/>
    <m/>
    <x v="88"/>
  </r>
  <r>
    <n v="28"/>
    <s v="Ram II"/>
    <x v="1"/>
    <x v="6"/>
    <x v="7"/>
    <x v="2"/>
    <x v="0"/>
    <x v="24"/>
    <x v="5"/>
    <n v="30"/>
    <s v="5ef84d74-615d-4cbf-9e1d-cb6560558795"/>
    <m/>
    <m/>
    <x v="89"/>
  </r>
  <r>
    <n v="29"/>
    <s v="Ram II"/>
    <x v="1"/>
    <x v="6"/>
    <x v="7"/>
    <x v="2"/>
    <x v="0"/>
    <x v="46"/>
    <x v="5"/>
    <n v="30"/>
    <s v="5311e136-085d-49c9-b673-11b934b62933"/>
    <m/>
    <m/>
    <x v="90"/>
  </r>
  <r>
    <n v="37"/>
    <s v="Lower Arboretum"/>
    <x v="1"/>
    <x v="6"/>
    <x v="0"/>
    <x v="2"/>
    <x v="0"/>
    <x v="62"/>
    <x v="5"/>
    <n v="30"/>
    <s v="b2b1b123-2395-41f7-899f-1e39496efa15"/>
    <m/>
    <m/>
    <x v="91"/>
  </r>
  <r>
    <n v="39"/>
    <s v="Olive Grove"/>
    <x v="1"/>
    <x v="6"/>
    <x v="7"/>
    <x v="2"/>
    <x v="0"/>
    <x v="63"/>
    <x v="5"/>
    <n v="30"/>
    <s v="34f1a436-ef10-4dec-84fb-e6592f2d83e0"/>
    <m/>
    <m/>
    <x v="92"/>
  </r>
  <r>
    <n v="40"/>
    <s v="Hill"/>
    <x v="1"/>
    <x v="6"/>
    <x v="7"/>
    <x v="2"/>
    <x v="0"/>
    <x v="64"/>
    <x v="5"/>
    <n v="30"/>
    <s v="2b567a65-dedb-4e06-9c47-77bbce659ac6"/>
    <m/>
    <m/>
    <x v="93"/>
  </r>
  <r>
    <n v="43"/>
    <s v="Chicken Corner"/>
    <x v="1"/>
    <x v="3"/>
    <x v="4"/>
    <x v="2"/>
    <x v="0"/>
    <x v="65"/>
    <x v="2"/>
    <n v="30"/>
    <s v="0f143afa-0e92-410b-ae2a-67304cb022fc"/>
    <m/>
    <m/>
    <x v="94"/>
  </r>
  <r>
    <n v="45"/>
    <s v="Archery"/>
    <x v="1"/>
    <x v="6"/>
    <x v="7"/>
    <x v="2"/>
    <x v="0"/>
    <x v="5"/>
    <x v="5"/>
    <n v="30"/>
    <s v="ba9c7fdb-b4b8-4454-bb61-68ff4741ef2d"/>
    <m/>
    <m/>
    <x v="95"/>
  </r>
  <r>
    <n v="46"/>
    <s v="Onehunga Reservoirs"/>
    <x v="1"/>
    <x v="6"/>
    <x v="4"/>
    <x v="2"/>
    <x v="0"/>
    <x v="34"/>
    <x v="5"/>
    <n v="30"/>
    <s v="81ec9d11-c9fe-48de-a806-6bb060f69352"/>
    <m/>
    <m/>
    <x v="96"/>
  </r>
  <r>
    <n v="49"/>
    <s v="Onehunga Reservoirs"/>
    <x v="1"/>
    <x v="6"/>
    <x v="7"/>
    <x v="2"/>
    <x v="0"/>
    <x v="40"/>
    <x v="5"/>
    <n v="30"/>
    <s v="f3878a08-e358-41df-b4c9-41112d0dfe86"/>
    <m/>
    <m/>
    <x v="97"/>
  </r>
  <r>
    <n v="51"/>
    <s v="Top Sorrento"/>
    <x v="1"/>
    <x v="3"/>
    <x v="4"/>
    <x v="2"/>
    <x v="0"/>
    <x v="66"/>
    <x v="5"/>
    <n v="30"/>
    <s v="1c57f1a5-5f69-4e39-9291-a6a46886a30b"/>
    <m/>
    <m/>
    <x v="98"/>
  </r>
  <r>
    <n v="52"/>
    <s v="Top Sorrento"/>
    <x v="1"/>
    <x v="6"/>
    <x v="7"/>
    <x v="2"/>
    <x v="0"/>
    <x v="67"/>
    <x v="5"/>
    <n v="30"/>
    <s v="0457ad80-4f4b-4e69-9080-f7688e5493f6"/>
    <m/>
    <m/>
    <x v="99"/>
  </r>
  <r>
    <n v="55"/>
    <s v="Top Sorrento"/>
    <x v="1"/>
    <x v="6"/>
    <x v="7"/>
    <x v="2"/>
    <x v="0"/>
    <x v="68"/>
    <x v="5"/>
    <n v="30"/>
    <s v="b0d3b16d-e5fb-40cb-8011-a400721de071"/>
    <m/>
    <m/>
    <x v="100"/>
  </r>
  <r>
    <n v="68"/>
    <s v="Bottom Sorrento"/>
    <x v="1"/>
    <x v="6"/>
    <x v="7"/>
    <x v="2"/>
    <x v="0"/>
    <x v="69"/>
    <x v="5"/>
    <n v="30"/>
    <s v="3d2bd822-b4b6-4fcf-afff-1ed24352dcf0"/>
    <m/>
    <m/>
    <x v="101"/>
  </r>
  <r>
    <n v="69"/>
    <s v="Bottom Sorrento"/>
    <x v="1"/>
    <x v="6"/>
    <x v="7"/>
    <x v="2"/>
    <x v="0"/>
    <x v="70"/>
    <x v="5"/>
    <n v="30"/>
    <s v="cfab773e-b3fe-4a14-a1cb-ae69c1fb1791"/>
    <m/>
    <m/>
    <x v="102"/>
  </r>
  <r>
    <n v="71"/>
    <s v="Bottom Sorrento"/>
    <x v="1"/>
    <x v="6"/>
    <x v="7"/>
    <x v="2"/>
    <x v="0"/>
    <x v="71"/>
    <x v="5"/>
    <n v="30"/>
    <s v="2f48227b-032f-4600-8e38-8ab2f9779ee8"/>
    <m/>
    <m/>
    <x v="103"/>
  </r>
  <r>
    <n v="80"/>
    <s v="Boiler"/>
    <x v="1"/>
    <x v="3"/>
    <x v="7"/>
    <x v="2"/>
    <x v="0"/>
    <x v="64"/>
    <x v="5"/>
    <n v="30"/>
    <s v="9d625d89-ff42-415e-bd1d-0961b72e20b5"/>
    <m/>
    <m/>
    <x v="104"/>
  </r>
  <r>
    <n v="83"/>
    <s v="Kiosk"/>
    <x v="1"/>
    <x v="6"/>
    <x v="4"/>
    <x v="2"/>
    <x v="0"/>
    <x v="53"/>
    <x v="5"/>
    <n v="30"/>
    <s v="34bf830f-f2ba-4063-9834-ac9f26084e93"/>
    <m/>
    <m/>
    <x v="105"/>
  </r>
  <r>
    <n v="84"/>
    <s v="Kiosk"/>
    <x v="1"/>
    <x v="6"/>
    <x v="7"/>
    <x v="2"/>
    <x v="0"/>
    <x v="72"/>
    <x v="5"/>
    <n v="30"/>
    <s v="095ded90-9d96-4c26-858d-c2360066c145"/>
    <m/>
    <m/>
    <x v="106"/>
  </r>
  <r>
    <n v="87"/>
    <s v="Olive Grove"/>
    <x v="1"/>
    <x v="6"/>
    <x v="4"/>
    <x v="2"/>
    <x v="0"/>
    <x v="73"/>
    <x v="5"/>
    <n v="30"/>
    <s v="c08031a5-5d6d-4482-8baf-2d6bef0bce6c"/>
    <m/>
    <m/>
    <x v="107"/>
  </r>
  <r>
    <n v="99"/>
    <s v="Cricket"/>
    <x v="1"/>
    <x v="3"/>
    <x v="7"/>
    <x v="2"/>
    <x v="0"/>
    <x v="49"/>
    <x v="5"/>
    <n v="30"/>
    <s v="8f6fe2f3-f18f-4326-accf-f60a8e7999fd"/>
    <m/>
    <m/>
    <x v="108"/>
  </r>
  <r>
    <n v="101"/>
    <s v="Cricket"/>
    <x v="1"/>
    <x v="6"/>
    <x v="7"/>
    <x v="2"/>
    <x v="0"/>
    <x v="17"/>
    <x v="5"/>
    <n v="30"/>
    <s v="3d738ae7-df53-458b-8fe0-efbf836806f8"/>
    <m/>
    <m/>
    <x v="109"/>
  </r>
  <r>
    <n v="105"/>
    <s v="Hospital Flats"/>
    <x v="1"/>
    <x v="6"/>
    <x v="11"/>
    <x v="2"/>
    <x v="0"/>
    <x v="21"/>
    <x v="5"/>
    <n v="30"/>
    <s v="2ca0f4b9-6051-49c7-87a6-ec63651d5f3d"/>
    <m/>
    <m/>
    <x v="110"/>
  </r>
  <r>
    <n v="109"/>
    <s v="Hospital Flats"/>
    <x v="1"/>
    <x v="6"/>
    <x v="12"/>
    <x v="2"/>
    <x v="0"/>
    <x v="50"/>
    <x v="5"/>
    <n v="30"/>
    <s v="c5b57f16-bdda-425c-9000-da217613f78f"/>
    <m/>
    <m/>
    <x v="111"/>
  </r>
  <r>
    <n v="116"/>
    <s v="New Area"/>
    <x v="1"/>
    <x v="6"/>
    <x v="12"/>
    <x v="2"/>
    <x v="0"/>
    <x v="74"/>
    <x v="5"/>
    <n v="30"/>
    <s v="2fa5e9ab-ad04-4108-86d1-8a32ad859c61"/>
    <m/>
    <m/>
    <x v="112"/>
  </r>
  <r>
    <n v="118"/>
    <s v="New Area"/>
    <x v="1"/>
    <x v="6"/>
    <x v="13"/>
    <x v="2"/>
    <x v="0"/>
    <x v="75"/>
    <x v="5"/>
    <n v="30"/>
    <s v="bca364d0-4ec8-4d49-b082-aee7a5359f90"/>
    <m/>
    <m/>
    <x v="113"/>
  </r>
  <r>
    <n v="120"/>
    <s v="New Area"/>
    <x v="1"/>
    <x v="6"/>
    <x v="11"/>
    <x v="2"/>
    <x v="0"/>
    <x v="76"/>
    <x v="5"/>
    <n v="30"/>
    <s v="a914c499-9823-4b84-8116-e1095a91944a"/>
    <m/>
    <m/>
    <x v="114"/>
  </r>
  <r>
    <n v="122"/>
    <s v="Maungakiekie"/>
    <x v="1"/>
    <x v="6"/>
    <x v="7"/>
    <x v="2"/>
    <x v="0"/>
    <x v="77"/>
    <x v="5"/>
    <n v="30"/>
    <s v="c5b73625-ce17-4097-b459-60cf1aee23fb"/>
    <m/>
    <m/>
    <x v="115"/>
  </r>
  <r>
    <n v="125"/>
    <s v="Maungakiekie"/>
    <x v="1"/>
    <x v="6"/>
    <x v="7"/>
    <x v="2"/>
    <x v="0"/>
    <x v="77"/>
    <x v="5"/>
    <n v="30"/>
    <s v="65748cf5-7630-46e2-9da5-196103c60506"/>
    <m/>
    <m/>
    <x v="116"/>
  </r>
  <r>
    <n v="126"/>
    <s v="Maungakiekie"/>
    <x v="1"/>
    <x v="3"/>
    <x v="4"/>
    <x v="2"/>
    <x v="0"/>
    <x v="78"/>
    <x v="5"/>
    <n v="30"/>
    <s v="6bc4cbb8-4cbe-4767-adbb-ec2a09f68cfd"/>
    <m/>
    <m/>
    <x v="117"/>
  </r>
  <r>
    <n v="128"/>
    <s v="Maungakiekie"/>
    <x v="1"/>
    <x v="3"/>
    <x v="4"/>
    <x v="2"/>
    <x v="0"/>
    <x v="79"/>
    <x v="5"/>
    <n v="30"/>
    <s v="3bb06ee3-376b-4c0b-ad5d-ee16cf53acc5"/>
    <m/>
    <m/>
    <x v="118"/>
  </r>
  <r>
    <n v="131"/>
    <s v="Maungakiekie"/>
    <x v="1"/>
    <x v="3"/>
    <x v="4"/>
    <x v="2"/>
    <x v="0"/>
    <x v="80"/>
    <x v="5"/>
    <n v="30"/>
    <s v="dfd14757-b45d-4332-b153-2cd1ca6e8cde"/>
    <m/>
    <m/>
    <x v="119"/>
  </r>
  <r>
    <n v="143"/>
    <s v="Waitapu Road"/>
    <x v="1"/>
    <x v="6"/>
    <x v="4"/>
    <x v="2"/>
    <x v="0"/>
    <x v="81"/>
    <x v="5"/>
    <n v="30"/>
    <s v="39f20f50-30b8-43f8-ab86-6a38f3b071d0"/>
    <m/>
    <m/>
    <x v="120"/>
  </r>
  <r>
    <n v="147"/>
    <s v="Waitapu Road"/>
    <x v="1"/>
    <x v="6"/>
    <x v="7"/>
    <x v="2"/>
    <x v="0"/>
    <x v="52"/>
    <x v="5"/>
    <n v="30"/>
    <s v="5c957aea-e0b7-4c26-88cc-8c4d20d814f9"/>
    <m/>
    <m/>
    <x v="121"/>
  </r>
  <r>
    <n v="149"/>
    <s v="Boiler"/>
    <x v="1"/>
    <x v="6"/>
    <x v="7"/>
    <x v="2"/>
    <x v="0"/>
    <x v="82"/>
    <x v="5"/>
    <n v="30"/>
    <s v="fe5d6b84-56c2-47fb-966c-5211e18672b7"/>
    <m/>
    <m/>
    <x v="122"/>
  </r>
  <r>
    <n v="156"/>
    <s v="Old Woolshed"/>
    <x v="1"/>
    <x v="6"/>
    <x v="7"/>
    <x v="2"/>
    <x v="0"/>
    <x v="82"/>
    <x v="5"/>
    <n v="30"/>
    <s v="2de88e94-8f55-41f5-a5c2-dd57178a2bae"/>
    <m/>
    <m/>
    <x v="123"/>
  </r>
  <r>
    <n v="158"/>
    <s v="Old Woolshed"/>
    <x v="1"/>
    <x v="6"/>
    <x v="7"/>
    <x v="2"/>
    <x v="0"/>
    <x v="83"/>
    <x v="5"/>
    <n v="30"/>
    <s v="8449a028-5fac-489e-9e68-23867ed49772"/>
    <m/>
    <m/>
    <x v="124"/>
  </r>
  <r>
    <n v="159"/>
    <s v="Old Woolshed"/>
    <x v="1"/>
    <x v="6"/>
    <x v="7"/>
    <x v="2"/>
    <x v="0"/>
    <x v="84"/>
    <x v="5"/>
    <n v="30"/>
    <s v="517f60da-3a97-41a3-9247-42ec0dd9ed6c"/>
    <m/>
    <m/>
    <x v="125"/>
  </r>
  <r>
    <n v="161"/>
    <s v="Old Woolshed"/>
    <x v="1"/>
    <x v="6"/>
    <x v="4"/>
    <x v="2"/>
    <x v="0"/>
    <x v="85"/>
    <x v="5"/>
    <n v="30"/>
    <s v="5bc717ae-7b35-4bcd-ac2a-9d99b0c0ce66"/>
    <m/>
    <m/>
    <x v="126"/>
  </r>
  <r>
    <n v="162"/>
    <s v="Old Woolshed"/>
    <x v="1"/>
    <x v="6"/>
    <x v="7"/>
    <x v="2"/>
    <x v="0"/>
    <x v="86"/>
    <x v="5"/>
    <n v="30"/>
    <s v="51ad440c-c84f-45ef-ac4d-9ec8b17ad292"/>
    <m/>
    <m/>
    <x v="127"/>
  </r>
  <r>
    <n v="165"/>
    <s v="Old Woolshed"/>
    <x v="1"/>
    <x v="3"/>
    <x v="7"/>
    <x v="2"/>
    <x v="0"/>
    <x v="76"/>
    <x v="5"/>
    <n v="30"/>
    <s v="caf3feee-41b5-48c4-99ee-ebe2944f40fc"/>
    <m/>
    <m/>
    <x v="128"/>
  </r>
  <r>
    <n v="173"/>
    <s v="Old Woolshed"/>
    <x v="1"/>
    <x v="3"/>
    <x v="7"/>
    <x v="2"/>
    <x v="0"/>
    <x v="56"/>
    <x v="5"/>
    <n v="30"/>
    <s v="798e1338-7d50-40be-9a71-b715114aba55"/>
    <m/>
    <m/>
    <x v="129"/>
  </r>
  <r>
    <n v="174"/>
    <s v="Chicory I"/>
    <x v="1"/>
    <x v="6"/>
    <x v="7"/>
    <x v="2"/>
    <x v="0"/>
    <x v="17"/>
    <x v="5"/>
    <n v="30"/>
    <s v="63b49d6c-ed4f-478d-b410-5b77a5d7d1ce"/>
    <m/>
    <m/>
    <x v="130"/>
  </r>
  <r>
    <n v="176"/>
    <s v="Chicory II"/>
    <x v="1"/>
    <x v="6"/>
    <x v="7"/>
    <x v="2"/>
    <x v="0"/>
    <x v="76"/>
    <x v="5"/>
    <n v="30"/>
    <s v="1747d8cd-c11a-43ca-82fd-99b031b359c9"/>
    <m/>
    <m/>
    <x v="131"/>
  </r>
  <r>
    <n v="177"/>
    <s v="Chicory II"/>
    <x v="1"/>
    <x v="6"/>
    <x v="7"/>
    <x v="2"/>
    <x v="0"/>
    <x v="87"/>
    <x v="5"/>
    <n v="30"/>
    <s v="ed64feee-b2d5-471b-9406-1d944c585502"/>
    <m/>
    <m/>
    <x v="132"/>
  </r>
  <r>
    <n v="181"/>
    <s v="Chicory II"/>
    <x v="1"/>
    <x v="6"/>
    <x v="7"/>
    <x v="2"/>
    <x v="0"/>
    <x v="0"/>
    <x v="5"/>
    <n v="30"/>
    <s v="47effad5-a78a-4566-9078-15b5e4659164"/>
    <m/>
    <m/>
    <x v="133"/>
  </r>
  <r>
    <n v="182"/>
    <s v="Chicory I"/>
    <x v="1"/>
    <x v="6"/>
    <x v="7"/>
    <x v="2"/>
    <x v="0"/>
    <x v="22"/>
    <x v="5"/>
    <n v="30"/>
    <s v="8c2615d9-02ab-4811-a493-ed34c0a49a57"/>
    <m/>
    <m/>
    <x v="134"/>
  </r>
  <r>
    <n v="183"/>
    <s v="Chicory I"/>
    <x v="1"/>
    <x v="6"/>
    <x v="7"/>
    <x v="2"/>
    <x v="0"/>
    <x v="16"/>
    <x v="5"/>
    <n v="30"/>
    <s v="e95cb06f-694a-4cf3-9f96-69535144bfe9"/>
    <m/>
    <m/>
    <x v="135"/>
  </r>
  <r>
    <n v="184"/>
    <s v="Chicory I"/>
    <x v="1"/>
    <x v="6"/>
    <x v="7"/>
    <x v="2"/>
    <x v="0"/>
    <x v="0"/>
    <x v="5"/>
    <n v="30"/>
    <s v="5ad37374-198a-42bb-a18b-4a0ebb955ae8"/>
    <m/>
    <m/>
    <x v="136"/>
  </r>
  <r>
    <n v="186"/>
    <s v="New Area"/>
    <x v="1"/>
    <x v="6"/>
    <x v="7"/>
    <x v="2"/>
    <x v="0"/>
    <x v="88"/>
    <x v="5"/>
    <n v="30"/>
    <s v="068f6c39-29d9-454c-b6aa-98edc13be453"/>
    <m/>
    <m/>
    <x v="137"/>
  </r>
  <r>
    <n v="189"/>
    <s v="New Area"/>
    <x v="1"/>
    <x v="3"/>
    <x v="4"/>
    <x v="2"/>
    <x v="0"/>
    <x v="32"/>
    <x v="5"/>
    <n v="30"/>
    <s v="13127da7-861a-445e-b0ec-04e16d0b5e66"/>
    <m/>
    <m/>
    <x v="138"/>
  </r>
  <r>
    <n v="192"/>
    <s v="18 Acre"/>
    <x v="1"/>
    <x v="6"/>
    <x v="4"/>
    <x v="2"/>
    <x v="0"/>
    <x v="89"/>
    <x v="5"/>
    <n v="30"/>
    <s v="7995f00f-0d4a-4ee1-8684-348123ce1a74"/>
    <m/>
    <m/>
    <x v="139"/>
  </r>
  <r>
    <n v="200"/>
    <s v="Nursery"/>
    <x v="1"/>
    <x v="3"/>
    <x v="4"/>
    <x v="2"/>
    <x v="0"/>
    <x v="90"/>
    <x v="5"/>
    <n v="30"/>
    <s v="1cc0eb98-9969-49fc-aa18-c8df08878175"/>
    <m/>
    <m/>
    <x v="140"/>
  </r>
  <r>
    <n v="201"/>
    <s v="Nursery"/>
    <x v="1"/>
    <x v="3"/>
    <x v="7"/>
    <x v="2"/>
    <x v="0"/>
    <x v="22"/>
    <x v="5"/>
    <n v="30"/>
    <s v="b34d21ce-7475-482c-9fe5-c40edf333635"/>
    <m/>
    <m/>
    <x v="141"/>
  </r>
  <r>
    <n v="202"/>
    <s v="Nursery"/>
    <x v="1"/>
    <x v="3"/>
    <x v="7"/>
    <x v="2"/>
    <x v="0"/>
    <x v="88"/>
    <x v="5"/>
    <n v="30"/>
    <s v="b6c66033-12de-4114-9e95-6d8fdb402a79"/>
    <m/>
    <m/>
    <x v="142"/>
  </r>
  <r>
    <n v="208"/>
    <s v="Nursery"/>
    <x v="1"/>
    <x v="3"/>
    <x v="1"/>
    <x v="2"/>
    <x v="0"/>
    <x v="89"/>
    <x v="5"/>
    <n v="30"/>
    <s v="19b824b0-468a-4f19-94f5-4a8491c12490"/>
    <m/>
    <m/>
    <x v="143"/>
  </r>
  <r>
    <n v="250"/>
    <s v="Old Woolshed"/>
    <x v="1"/>
    <x v="6"/>
    <x v="4"/>
    <x v="2"/>
    <x v="0"/>
    <x v="82"/>
    <x v="5"/>
    <n v="30"/>
    <s v="85c3146b-c93f-4b73-b38e-8c0ba0bbf1dc"/>
    <m/>
    <m/>
    <x v="144"/>
  </r>
  <r>
    <n v="15"/>
    <s v="Ram II"/>
    <x v="1"/>
    <x v="3"/>
    <x v="4"/>
    <x v="3"/>
    <x v="0"/>
    <x v="32"/>
    <x v="6"/>
    <n v="30"/>
    <s v="f7d6fa53-2295-4d03-aecc-84045b8ae1a4"/>
    <m/>
    <m/>
    <x v="145"/>
  </r>
  <r>
    <n v="54"/>
    <s v="Top Sorrento"/>
    <x v="1"/>
    <x v="3"/>
    <x v="4"/>
    <x v="3"/>
    <x v="0"/>
    <x v="79"/>
    <x v="6"/>
    <n v="30"/>
    <s v="0f696f16-e943-443e-8d6c-d61a496dbef2"/>
    <m/>
    <m/>
    <x v="146"/>
  </r>
  <r>
    <n v="62"/>
    <s v="Top Sorrento"/>
    <x v="1"/>
    <x v="6"/>
    <x v="7"/>
    <x v="3"/>
    <x v="0"/>
    <x v="91"/>
    <x v="5"/>
    <n v="30"/>
    <s v="577b1ade-0534-4fce-982c-ea43131a0c4b"/>
    <m/>
    <m/>
    <x v="147"/>
  </r>
  <r>
    <n v="65"/>
    <s v="Bottom Sorrento"/>
    <x v="1"/>
    <x v="6"/>
    <x v="7"/>
    <x v="3"/>
    <x v="0"/>
    <x v="92"/>
    <x v="6"/>
    <n v="30"/>
    <s v="d100112d-1ddd-4ecc-8dc4-51b546b953a5"/>
    <m/>
    <m/>
    <x v="148"/>
  </r>
  <r>
    <n v="79"/>
    <s v="Hill"/>
    <x v="1"/>
    <x v="3"/>
    <x v="4"/>
    <x v="3"/>
    <x v="0"/>
    <x v="93"/>
    <x v="6"/>
    <n v="30"/>
    <s v="010c16b4-e620-4e33-a5f2-777c759daa55"/>
    <m/>
    <m/>
    <x v="149"/>
  </r>
  <r>
    <n v="81"/>
    <s v="Kiosk"/>
    <x v="1"/>
    <x v="6"/>
    <x v="7"/>
    <x v="3"/>
    <x v="0"/>
    <x v="93"/>
    <x v="6"/>
    <n v="30"/>
    <s v="3401d694-7584-47d9-b725-0723569b4eed"/>
    <m/>
    <m/>
    <x v="150"/>
  </r>
  <r>
    <n v="82"/>
    <s v="Kiosk"/>
    <x v="1"/>
    <x v="3"/>
    <x v="4"/>
    <x v="3"/>
    <x v="0"/>
    <x v="35"/>
    <x v="6"/>
    <n v="30"/>
    <s v="c7750834-d99c-4320-9e51-f264fe0cce03"/>
    <m/>
    <m/>
    <x v="151"/>
  </r>
  <r>
    <n v="85"/>
    <s v="Kiosk"/>
    <x v="1"/>
    <x v="6"/>
    <x v="7"/>
    <x v="3"/>
    <x v="0"/>
    <x v="33"/>
    <x v="6"/>
    <n v="30"/>
    <s v="4caaad72-57f4-4989-bebd-4aa1bd9abada"/>
    <m/>
    <m/>
    <x v="152"/>
  </r>
  <r>
    <n v="89"/>
    <s v="Olive Grove"/>
    <x v="1"/>
    <x v="3"/>
    <x v="4"/>
    <x v="3"/>
    <x v="0"/>
    <x v="64"/>
    <x v="6"/>
    <n v="30"/>
    <s v="a0ba03c0-55f5-4157-ba6a-45bdacec41d6"/>
    <m/>
    <m/>
    <x v="153"/>
  </r>
  <r>
    <n v="115"/>
    <s v="Hospital Flats"/>
    <x v="1"/>
    <x v="6"/>
    <x v="7"/>
    <x v="3"/>
    <x v="0"/>
    <x v="57"/>
    <x v="6"/>
    <n v="30"/>
    <s v="ecb54e10-4f73-4473-b0af-2b5657f69e3b"/>
    <m/>
    <m/>
    <x v="154"/>
  </r>
  <r>
    <n v="132"/>
    <s v="Maungakiekie"/>
    <x v="1"/>
    <x v="6"/>
    <x v="7"/>
    <x v="3"/>
    <x v="0"/>
    <x v="94"/>
    <x v="6"/>
    <n v="30"/>
    <s v="4cb3ca4a-2686-4902-8219-23250efe32ad"/>
    <m/>
    <m/>
    <x v="155"/>
  </r>
  <r>
    <n v="164"/>
    <s v="Old Woolshed"/>
    <x v="1"/>
    <x v="6"/>
    <x v="7"/>
    <x v="3"/>
    <x v="0"/>
    <x v="59"/>
    <x v="6"/>
    <n v="30"/>
    <s v="baab7717-6ca6-4829-bdcd-3a49e37bf94b"/>
    <m/>
    <m/>
    <x v="156"/>
  </r>
  <r>
    <n v="203"/>
    <s v="Nursery"/>
    <x v="1"/>
    <x v="3"/>
    <x v="4"/>
    <x v="3"/>
    <x v="0"/>
    <x v="54"/>
    <x v="6"/>
    <n v="30"/>
    <s v="bb69d1f1-a07c-43c5-b379-51659c42c6f7"/>
    <m/>
    <m/>
    <x v="157"/>
  </r>
  <r>
    <n v="151"/>
    <s v="Rugby"/>
    <x v="1"/>
    <x v="3"/>
    <x v="7"/>
    <x v="4"/>
    <x v="0"/>
    <x v="31"/>
    <x v="7"/>
    <n v="30"/>
    <s v="fb199c42-b881-420c-a0fc-dfee7569a548"/>
    <m/>
    <m/>
    <x v="158"/>
  </r>
  <r>
    <n v="190"/>
    <s v="League"/>
    <x v="1"/>
    <x v="6"/>
    <x v="7"/>
    <x v="4"/>
    <x v="0"/>
    <x v="95"/>
    <x v="7"/>
    <n v="30"/>
    <s v="5e48b55a-3d7e-4fbb-8885-c14827276354"/>
    <m/>
    <m/>
    <x v="159"/>
  </r>
  <r>
    <n v="34"/>
    <s v="Rugby"/>
    <x v="2"/>
    <x v="4"/>
    <x v="5"/>
    <x v="1"/>
    <x v="0"/>
    <x v="96"/>
    <x v="2"/>
    <n v="50"/>
    <s v="d98b9836-63ba-4125-932a-82feec79d47b"/>
    <m/>
    <m/>
    <x v="160"/>
  </r>
  <r>
    <n v="35"/>
    <s v="Rugby"/>
    <x v="2"/>
    <x v="4"/>
    <x v="2"/>
    <x v="1"/>
    <x v="0"/>
    <x v="27"/>
    <x v="4"/>
    <n v="50"/>
    <s v="b41b12b3-8028-4d53-b7d7-d6e549c23270"/>
    <m/>
    <m/>
    <x v="161"/>
  </r>
  <r>
    <n v="185"/>
    <s v="Chicken Corner"/>
    <x v="2"/>
    <x v="4"/>
    <x v="13"/>
    <x v="1"/>
    <x v="0"/>
    <x v="97"/>
    <x v="4"/>
    <n v="50"/>
    <s v="67629d21-93ee-4e85-a2f2-e768c95592e8"/>
    <m/>
    <m/>
    <x v="162"/>
  </r>
  <r>
    <n v="219"/>
    <s v="Fountain"/>
    <x v="2"/>
    <x v="4"/>
    <x v="5"/>
    <x v="1"/>
    <x v="0"/>
    <x v="98"/>
    <x v="4"/>
    <n v="50"/>
    <s v="a2aaa0b0-dd7f-4649-9e24-0ebc1483ecb3"/>
    <m/>
    <m/>
    <x v="163"/>
  </r>
  <r>
    <n v="220"/>
    <s v="Fountain"/>
    <x v="2"/>
    <x v="4"/>
    <x v="5"/>
    <x v="1"/>
    <x v="0"/>
    <x v="7"/>
    <x v="4"/>
    <n v="50"/>
    <s v="50996953-0a8f-4da7-b477-ade185340851"/>
    <m/>
    <m/>
    <x v="164"/>
  </r>
  <r>
    <n v="235"/>
    <s v="Main Carpark BBQ's"/>
    <x v="2"/>
    <x v="4"/>
    <x v="11"/>
    <x v="1"/>
    <x v="0"/>
    <x v="99"/>
    <x v="4"/>
    <n v="50"/>
    <s v="b01aa881-246a-40a2-86d6-95ba29495cef"/>
    <m/>
    <m/>
    <x v="165"/>
  </r>
  <r>
    <n v="238"/>
    <s v="Kiosk"/>
    <x v="2"/>
    <x v="4"/>
    <x v="11"/>
    <x v="1"/>
    <x v="0"/>
    <x v="100"/>
    <x v="4"/>
    <n v="30"/>
    <s v="b70cef1a-19b5-463c-be2c-a8598003876a"/>
    <m/>
    <m/>
    <x v="166"/>
  </r>
  <r>
    <n v="207"/>
    <s v="Tennis"/>
    <x v="2"/>
    <x v="4"/>
    <x v="2"/>
    <x v="2"/>
    <x v="0"/>
    <x v="63"/>
    <x v="3"/>
    <n v="50"/>
    <s v="360486e9-e904-4b1c-9ef9-cb5ba93a02f7"/>
    <m/>
    <m/>
    <x v="167"/>
  </r>
  <r>
    <n v="317"/>
    <s v="League"/>
    <x v="2"/>
    <x v="4"/>
    <x v="2"/>
    <x v="2"/>
    <x v="0"/>
    <x v="101"/>
    <x v="3"/>
    <n v="50"/>
    <s v="291b2f96-f529-46c3-8802-d6e956a34f74"/>
    <m/>
    <m/>
    <x v="168"/>
  </r>
  <r>
    <n v="152"/>
    <s v="Rugby"/>
    <x v="2"/>
    <x v="3"/>
    <x v="14"/>
    <x v="3"/>
    <x v="0"/>
    <x v="79"/>
    <x v="6"/>
    <n v="30"/>
    <s v="4c5a7c17-1470-4c0a-b849-a3dfc8e5449a"/>
    <m/>
    <m/>
    <x v="169"/>
  </r>
  <r>
    <n v="239"/>
    <s v="Kiosk"/>
    <x v="2"/>
    <x v="3"/>
    <x v="13"/>
    <x v="3"/>
    <x v="0"/>
    <x v="102"/>
    <x v="6"/>
    <n v="30"/>
    <s v="0e3bdb07-5744-4982-a699-b9d73226bc3e"/>
    <m/>
    <m/>
    <x v="170"/>
  </r>
  <r>
    <n v="32"/>
    <s v="Puriri Drive"/>
    <x v="3"/>
    <x v="6"/>
    <x v="5"/>
    <x v="1"/>
    <x v="0"/>
    <x v="103"/>
    <x v="2"/>
    <n v="30"/>
    <s v="bb8eebdc-3834-4f4e-a196-e2040083bc0f"/>
    <m/>
    <m/>
    <x v="171"/>
  </r>
  <r>
    <n v="31"/>
    <s v="Rugby"/>
    <x v="3"/>
    <x v="6"/>
    <x v="5"/>
    <x v="2"/>
    <x v="0"/>
    <x v="104"/>
    <x v="5"/>
    <n v="30"/>
    <s v="cf7bbbc5-74d4-4f27-8450-25b06c08e56f"/>
    <m/>
    <m/>
    <x v="172"/>
  </r>
  <r>
    <n v="33"/>
    <s v="Rugby"/>
    <x v="3"/>
    <x v="6"/>
    <x v="15"/>
    <x v="2"/>
    <x v="0"/>
    <x v="24"/>
    <x v="5"/>
    <n v="30"/>
    <s v="68aa9698-62d3-4ffa-b80a-4a651af2698f"/>
    <m/>
    <m/>
    <x v="173"/>
  </r>
  <r>
    <n v="205"/>
    <s v="Tennis"/>
    <x v="3"/>
    <x v="7"/>
    <x v="9"/>
    <x v="2"/>
    <x v="0"/>
    <x v="105"/>
    <x v="5"/>
    <n v="30"/>
    <s v="78c2e80c-4785-4792-a6b4-d474c553d1df"/>
    <m/>
    <m/>
    <x v="174"/>
  </r>
  <r>
    <n v="206"/>
    <s v="Tennis"/>
    <x v="3"/>
    <x v="7"/>
    <x v="9"/>
    <x v="2"/>
    <x v="0"/>
    <x v="42"/>
    <x v="5"/>
    <n v="50"/>
    <s v="d719b9ee-3c65-431b-9837-8a0aa8465102"/>
    <m/>
    <m/>
    <x v="175"/>
  </r>
  <r>
    <n v="222"/>
    <s v="Rugby"/>
    <x v="3"/>
    <x v="6"/>
    <x v="5"/>
    <x v="3"/>
    <x v="0"/>
    <x v="35"/>
    <x v="6"/>
    <n v="30"/>
    <s v="b8227d0c-c062-4b91-950d-d75c47000ff9"/>
    <m/>
    <m/>
    <x v="176"/>
  </r>
  <r>
    <n v="27"/>
    <s v="Ram II"/>
    <x v="4"/>
    <x v="6"/>
    <x v="7"/>
    <x v="1"/>
    <x v="0"/>
    <x v="0"/>
    <x v="2"/>
    <n v="30"/>
    <s v="ca406e64-b62a-4c2b-b7b3-9bf753fbe1aa"/>
    <m/>
    <m/>
    <x v="177"/>
  </r>
  <r>
    <n v="56"/>
    <s v="Top Sorrento"/>
    <x v="4"/>
    <x v="3"/>
    <x v="4"/>
    <x v="1"/>
    <x v="0"/>
    <x v="79"/>
    <x v="2"/>
    <n v="30"/>
    <s v="83a1400c-c611-49f0-869c-5b0a33a2fbd5"/>
    <m/>
    <m/>
    <x v="178"/>
  </r>
  <r>
    <n v="57"/>
    <s v="Top Sorrento"/>
    <x v="4"/>
    <x v="3"/>
    <x v="7"/>
    <x v="1"/>
    <x v="0"/>
    <x v="79"/>
    <x v="2"/>
    <n v="30"/>
    <s v="a5e55408-aebe-4f64-a381-2d1f4ef628d4"/>
    <m/>
    <m/>
    <x v="179"/>
  </r>
  <r>
    <n v="58"/>
    <s v="Top Sorrento"/>
    <x v="4"/>
    <x v="3"/>
    <x v="7"/>
    <x v="1"/>
    <x v="0"/>
    <x v="79"/>
    <x v="2"/>
    <n v="30"/>
    <s v="59ad9431-636e-4b21-8a6c-0fe5c4e74f7b"/>
    <m/>
    <m/>
    <x v="180"/>
  </r>
  <r>
    <n v="59"/>
    <s v="Top Sorrento"/>
    <x v="4"/>
    <x v="3"/>
    <x v="7"/>
    <x v="1"/>
    <x v="0"/>
    <x v="79"/>
    <x v="2"/>
    <n v="30"/>
    <s v="38675bbe-6cfb-42aa-ad83-3ea98adcabad"/>
    <m/>
    <m/>
    <x v="181"/>
  </r>
  <r>
    <n v="60"/>
    <s v="Top Sorrento"/>
    <x v="4"/>
    <x v="3"/>
    <x v="7"/>
    <x v="1"/>
    <x v="0"/>
    <x v="79"/>
    <x v="2"/>
    <n v="30"/>
    <s v="a63fd1e0-0cdc-49f2-8bab-a3ee7d53b555"/>
    <m/>
    <m/>
    <x v="182"/>
  </r>
  <r>
    <n v="61"/>
    <s v="Top Sorrento"/>
    <x v="4"/>
    <x v="3"/>
    <x v="7"/>
    <x v="1"/>
    <x v="0"/>
    <x v="79"/>
    <x v="2"/>
    <n v="30"/>
    <s v="ef811dc6-6f6f-4a71-a242-59f1db2bcfbc"/>
    <m/>
    <m/>
    <x v="183"/>
  </r>
  <r>
    <n v="78"/>
    <s v="Kenneth Myers Drive"/>
    <x v="4"/>
    <x v="6"/>
    <x v="7"/>
    <x v="1"/>
    <x v="0"/>
    <x v="30"/>
    <x v="2"/>
    <n v="30"/>
    <s v="d8f76bbb-5f8a-49af-97b4-48f429f8b7c2"/>
    <m/>
    <m/>
    <x v="184"/>
  </r>
  <r>
    <n v="123"/>
    <s v="Boiler"/>
    <x v="4"/>
    <x v="3"/>
    <x v="4"/>
    <x v="1"/>
    <x v="0"/>
    <x v="106"/>
    <x v="2"/>
    <n v="30"/>
    <s v="1e9994b2-ae98-4f6e-9761-bdcd6ba35bdd"/>
    <m/>
    <m/>
    <x v="185"/>
  </r>
  <r>
    <n v="236"/>
    <s v="Kiosk"/>
    <x v="4"/>
    <x v="4"/>
    <x v="5"/>
    <x v="1"/>
    <x v="0"/>
    <x v="71"/>
    <x v="4"/>
    <n v="50"/>
    <s v="80b1e934-0244-4b59-b136-59fe93b1602e"/>
    <m/>
    <m/>
    <x v="186"/>
  </r>
  <r>
    <n v="245"/>
    <s v="Grande Drive BBQ's"/>
    <x v="4"/>
    <x v="4"/>
    <x v="16"/>
    <x v="1"/>
    <x v="0"/>
    <x v="64"/>
    <x v="4"/>
    <n v="50"/>
    <s v="9db8c3dd-6dfa-4294-bc9a-e6dc3ba7506a"/>
    <m/>
    <m/>
    <x v="187"/>
  </r>
  <r>
    <n v="22"/>
    <s v="Southern Area"/>
    <x v="4"/>
    <x v="6"/>
    <x v="4"/>
    <x v="2"/>
    <x v="0"/>
    <x v="107"/>
    <x v="5"/>
    <n v="30"/>
    <s v="0f79f3e5-336f-474d-9451-596187c6f919"/>
    <m/>
    <m/>
    <x v="188"/>
  </r>
  <r>
    <n v="70"/>
    <s v="Bottom Sorrento"/>
    <x v="4"/>
    <x v="6"/>
    <x v="7"/>
    <x v="2"/>
    <x v="0"/>
    <x v="107"/>
    <x v="5"/>
    <n v="30"/>
    <s v="50224faf-2b6c-4337-af32-c44b1bd064c8"/>
    <m/>
    <m/>
    <x v="189"/>
  </r>
  <r>
    <n v="72"/>
    <s v="Bottom Sorrento"/>
    <x v="4"/>
    <x v="6"/>
    <x v="7"/>
    <x v="2"/>
    <x v="0"/>
    <x v="46"/>
    <x v="5"/>
    <n v="30"/>
    <s v="82a11969-25e0-4626-b862-d1e7887aa11d"/>
    <m/>
    <m/>
    <x v="190"/>
  </r>
  <r>
    <n v="73"/>
    <s v="Bottom Sorrento"/>
    <x v="4"/>
    <x v="6"/>
    <x v="12"/>
    <x v="2"/>
    <x v="0"/>
    <x v="52"/>
    <x v="5"/>
    <n v="30"/>
    <s v="ef6e6b77-520a-4d0c-b524-24cc0d2c8fd0"/>
    <m/>
    <m/>
    <x v="191"/>
  </r>
  <r>
    <n v="75"/>
    <s v="Kenneth Myers Drive"/>
    <x v="4"/>
    <x v="3"/>
    <x v="7"/>
    <x v="2"/>
    <x v="0"/>
    <x v="106"/>
    <x v="5"/>
    <n v="30"/>
    <s v="435a7634-24a2-4c4e-ac9c-21e14545ac18"/>
    <m/>
    <m/>
    <x v="192"/>
  </r>
  <r>
    <n v="91"/>
    <s v="Olive Grove"/>
    <x v="4"/>
    <x v="3"/>
    <x v="4"/>
    <x v="2"/>
    <x v="0"/>
    <x v="53"/>
    <x v="5"/>
    <n v="30"/>
    <s v="1c84edc7-ec90-41b3-92f0-faf49c1e71fb"/>
    <m/>
    <m/>
    <x v="193"/>
  </r>
  <r>
    <n v="107"/>
    <s v="Hospital Flats"/>
    <x v="4"/>
    <x v="3"/>
    <x v="7"/>
    <x v="2"/>
    <x v="0"/>
    <x v="94"/>
    <x v="5"/>
    <n v="30"/>
    <s v="ec8c1926-89c1-40d6-8c0f-6a8d87f0ce36"/>
    <m/>
    <m/>
    <x v="194"/>
  </r>
  <r>
    <n v="124"/>
    <s v="Boiler"/>
    <x v="4"/>
    <x v="3"/>
    <x v="4"/>
    <x v="2"/>
    <x v="0"/>
    <x v="1"/>
    <x v="5"/>
    <n v="30"/>
    <s v="4c2415f9-4f8d-48c0-a6c3-645c78eb0b65"/>
    <m/>
    <m/>
    <x v="195"/>
  </r>
  <r>
    <n v="136"/>
    <s v="Maungakiekie"/>
    <x v="4"/>
    <x v="6"/>
    <x v="7"/>
    <x v="2"/>
    <x v="0"/>
    <x v="108"/>
    <x v="6"/>
    <n v="30"/>
    <s v="80d0bb27-d69c-4c76-87af-e91dea7944bf"/>
    <m/>
    <m/>
    <x v="196"/>
  </r>
  <r>
    <n v="138"/>
    <s v="Maungakiekie"/>
    <x v="4"/>
    <x v="3"/>
    <x v="7"/>
    <x v="2"/>
    <x v="0"/>
    <x v="109"/>
    <x v="5"/>
    <n v="30"/>
    <s v="cc710ee8-70e0-44c4-978d-a61f280cc9b5"/>
    <m/>
    <m/>
    <x v="197"/>
  </r>
  <r>
    <n v="139"/>
    <s v="Maungakiekie"/>
    <x v="4"/>
    <x v="3"/>
    <x v="7"/>
    <x v="2"/>
    <x v="0"/>
    <x v="109"/>
    <x v="5"/>
    <n v="30"/>
    <s v="07b65616-a658-4505-9ce2-bc1d23105076"/>
    <m/>
    <m/>
    <x v="198"/>
  </r>
  <r>
    <n v="140"/>
    <s v="Maungakiekie"/>
    <x v="4"/>
    <x v="3"/>
    <x v="7"/>
    <x v="2"/>
    <x v="0"/>
    <x v="35"/>
    <x v="5"/>
    <n v="30"/>
    <s v="4ee67533-70dc-4555-8df6-f86b731c81b6"/>
    <m/>
    <m/>
    <x v="199"/>
  </r>
  <r>
    <n v="144"/>
    <s v="Waitapu Road"/>
    <x v="4"/>
    <x v="6"/>
    <x v="7"/>
    <x v="2"/>
    <x v="0"/>
    <x v="110"/>
    <x v="5"/>
    <n v="30"/>
    <s v="6fdd2c89-163f-4b83-bd0c-faddb2f1a44f"/>
    <m/>
    <m/>
    <x v="200"/>
  </r>
  <r>
    <n v="146"/>
    <s v="Waitapu Road"/>
    <x v="4"/>
    <x v="3"/>
    <x v="4"/>
    <x v="2"/>
    <x v="0"/>
    <x v="66"/>
    <x v="5"/>
    <n v="30"/>
    <s v="d58a0318-491d-4ae0-a400-87f6380d78e3"/>
    <m/>
    <m/>
    <x v="201"/>
  </r>
  <r>
    <n v="148"/>
    <s v="Waitapu Road"/>
    <x v="4"/>
    <x v="6"/>
    <x v="7"/>
    <x v="2"/>
    <x v="0"/>
    <x v="74"/>
    <x v="5"/>
    <n v="30"/>
    <s v="7b415c1b-2e04-4f50-8fab-2085d9df9a19"/>
    <m/>
    <m/>
    <x v="202"/>
  </r>
  <r>
    <n v="150"/>
    <s v="Boiler"/>
    <x v="4"/>
    <x v="3"/>
    <x v="7"/>
    <x v="2"/>
    <x v="0"/>
    <x v="50"/>
    <x v="5"/>
    <n v="30"/>
    <s v="18377ee6-0ea2-4837-a9db-4e72ff497132"/>
    <m/>
    <m/>
    <x v="203"/>
  </r>
  <r>
    <n v="157"/>
    <s v="Old Woolshed"/>
    <x v="4"/>
    <x v="6"/>
    <x v="7"/>
    <x v="2"/>
    <x v="0"/>
    <x v="111"/>
    <x v="5"/>
    <n v="30"/>
    <s v="f18fa532-57cb-438c-8680-28ff2fe02573"/>
    <m/>
    <m/>
    <x v="204"/>
  </r>
  <r>
    <n v="160"/>
    <s v="Old Woolshed"/>
    <x v="4"/>
    <x v="3"/>
    <x v="7"/>
    <x v="2"/>
    <x v="0"/>
    <x v="109"/>
    <x v="5"/>
    <n v="30"/>
    <s v="13d118a3-0636-41a9-b65b-e174f0287b5d"/>
    <m/>
    <m/>
    <x v="205"/>
  </r>
  <r>
    <n v="167"/>
    <s v="Old Woolshed"/>
    <x v="4"/>
    <x v="3"/>
    <x v="7"/>
    <x v="2"/>
    <x v="0"/>
    <x v="20"/>
    <x v="5"/>
    <n v="30"/>
    <s v="f81f545f-788b-4199-9f83-13f96fa6f9ee"/>
    <m/>
    <m/>
    <x v="206"/>
  </r>
  <r>
    <n v="168"/>
    <s v="Old Woolshed"/>
    <x v="4"/>
    <x v="3"/>
    <x v="7"/>
    <x v="2"/>
    <x v="0"/>
    <x v="20"/>
    <x v="5"/>
    <n v="30"/>
    <s v="73e8f8db-4fa5-4c7f-87f3-ff8cda9fda63"/>
    <m/>
    <m/>
    <x v="207"/>
  </r>
  <r>
    <n v="169"/>
    <s v="Old Woolshed"/>
    <x v="4"/>
    <x v="3"/>
    <x v="7"/>
    <x v="2"/>
    <x v="0"/>
    <x v="50"/>
    <x v="5"/>
    <n v="30"/>
    <s v="07cdd7e6-8f62-4e96-903b-2a79724cb31e"/>
    <m/>
    <m/>
    <x v="208"/>
  </r>
  <r>
    <n v="170"/>
    <s v="Old Woolshed"/>
    <x v="4"/>
    <x v="3"/>
    <x v="7"/>
    <x v="2"/>
    <x v="0"/>
    <x v="79"/>
    <x v="5"/>
    <n v="30"/>
    <s v="80e5519f-23b5-423a-bd41-1b615f612795"/>
    <m/>
    <m/>
    <x v="209"/>
  </r>
  <r>
    <n v="171"/>
    <s v="Old Woolshed"/>
    <x v="4"/>
    <x v="3"/>
    <x v="7"/>
    <x v="2"/>
    <x v="0"/>
    <x v="4"/>
    <x v="5"/>
    <n v="30"/>
    <s v="d89bb1ef-fa73-4b58-af77-52c4e8761780"/>
    <m/>
    <m/>
    <x v="210"/>
  </r>
  <r>
    <n v="175"/>
    <s v="Chicory I"/>
    <x v="4"/>
    <x v="3"/>
    <x v="4"/>
    <x v="2"/>
    <x v="0"/>
    <x v="23"/>
    <x v="5"/>
    <n v="30"/>
    <s v="63a6c696-90de-4587-ad03-2ee902e4ff49"/>
    <m/>
    <m/>
    <x v="211"/>
  </r>
  <r>
    <n v="180"/>
    <s v="Chicory II"/>
    <x v="4"/>
    <x v="3"/>
    <x v="7"/>
    <x v="2"/>
    <x v="0"/>
    <x v="84"/>
    <x v="5"/>
    <n v="30"/>
    <s v="02471703-a12f-4a65-8766-398c4bac7240"/>
    <m/>
    <m/>
    <x v="212"/>
  </r>
  <r>
    <n v="193"/>
    <s v="18 Acre"/>
    <x v="4"/>
    <x v="6"/>
    <x v="4"/>
    <x v="2"/>
    <x v="0"/>
    <x v="112"/>
    <x v="5"/>
    <n v="30"/>
    <s v="5fe93b82-c73c-40c5-9e61-b85b47007b2b"/>
    <m/>
    <m/>
    <x v="213"/>
  </r>
  <r>
    <n v="76"/>
    <s v="Kenneth Myers Drive"/>
    <x v="4"/>
    <x v="3"/>
    <x v="7"/>
    <x v="3"/>
    <x v="0"/>
    <x v="113"/>
    <x v="6"/>
    <n v="30"/>
    <s v="c71591f6-3393-4b17-bad1-f5df2c4c75cd"/>
    <m/>
    <m/>
    <x v="214"/>
  </r>
  <r>
    <n v="86"/>
    <s v="Olive Grove"/>
    <x v="4"/>
    <x v="3"/>
    <x v="0"/>
    <x v="3"/>
    <x v="0"/>
    <x v="89"/>
    <x v="6"/>
    <n v="30"/>
    <s v="985b20d3-f99d-4343-a199-5bf3dee676c5"/>
    <m/>
    <m/>
    <x v="215"/>
  </r>
  <r>
    <n v="92"/>
    <s v="Olive Grove"/>
    <x v="4"/>
    <x v="3"/>
    <x v="4"/>
    <x v="3"/>
    <x v="0"/>
    <x v="94"/>
    <x v="6"/>
    <n v="30"/>
    <s v="9d53a567-2d49-46e7-9be7-34313813b563"/>
    <m/>
    <m/>
    <x v="216"/>
  </r>
  <r>
    <n v="94"/>
    <s v="Olive Grove"/>
    <x v="4"/>
    <x v="3"/>
    <x v="7"/>
    <x v="3"/>
    <x v="0"/>
    <x v="114"/>
    <x v="6"/>
    <n v="30"/>
    <s v="68caf0e8-cabb-4064-bfbb-577a6e7dcaf6"/>
    <m/>
    <m/>
    <x v="217"/>
  </r>
  <r>
    <n v="95"/>
    <s v="Olive Grove"/>
    <x v="4"/>
    <x v="3"/>
    <x v="7"/>
    <x v="3"/>
    <x v="0"/>
    <x v="94"/>
    <x v="6"/>
    <n v="30"/>
    <s v="849d66db-7df0-454a-9408-02df291f8ac8"/>
    <m/>
    <m/>
    <x v="218"/>
  </r>
  <r>
    <n v="104"/>
    <s v="Hospital Flats"/>
    <x v="4"/>
    <x v="6"/>
    <x v="12"/>
    <x v="3"/>
    <x v="0"/>
    <x v="21"/>
    <x v="6"/>
    <n v="30"/>
    <s v="8f18dbd4-19dc-4055-b378-dfb19e60f2d7"/>
    <m/>
    <m/>
    <x v="219"/>
  </r>
  <r>
    <n v="133"/>
    <s v="Maungakiekie"/>
    <x v="4"/>
    <x v="3"/>
    <x v="7"/>
    <x v="3"/>
    <x v="0"/>
    <x v="16"/>
    <x v="6"/>
    <n v="30"/>
    <s v="36f3d376-8fac-423e-9fb9-9a29ef246d02"/>
    <m/>
    <m/>
    <x v="220"/>
  </r>
  <r>
    <n v="134"/>
    <s v="Maungakiekie"/>
    <x v="4"/>
    <x v="6"/>
    <x v="4"/>
    <x v="3"/>
    <x v="0"/>
    <x v="108"/>
    <x v="6"/>
    <n v="30"/>
    <s v="b3759bdb-9989-4fbe-94a9-430a366e67fe"/>
    <m/>
    <m/>
    <x v="221"/>
  </r>
  <r>
    <n v="137"/>
    <s v="Maungakiekie"/>
    <x v="4"/>
    <x v="3"/>
    <x v="7"/>
    <x v="3"/>
    <x v="0"/>
    <x v="109"/>
    <x v="6"/>
    <n v="30"/>
    <s v="298dbaf8-c586-4a97-a2b6-7989475b9075"/>
    <m/>
    <m/>
    <x v="222"/>
  </r>
  <r>
    <n v="142"/>
    <s v="Waitapu Road"/>
    <x v="4"/>
    <x v="6"/>
    <x v="4"/>
    <x v="3"/>
    <x v="0"/>
    <x v="13"/>
    <x v="6"/>
    <n v="30"/>
    <s v="963f6282-9c71-4c81-b8c4-f037451e78b9"/>
    <m/>
    <m/>
    <x v="223"/>
  </r>
  <r>
    <n v="163"/>
    <s v="Old Woolshed"/>
    <x v="4"/>
    <x v="3"/>
    <x v="7"/>
    <x v="3"/>
    <x v="0"/>
    <x v="66"/>
    <x v="6"/>
    <n v="30"/>
    <s v="dc50f909-9bc6-4116-b955-f164fcf77495"/>
    <m/>
    <m/>
    <x v="224"/>
  </r>
  <r>
    <n v="166"/>
    <s v="Old Woolshed"/>
    <x v="4"/>
    <x v="3"/>
    <x v="7"/>
    <x v="3"/>
    <x v="0"/>
    <x v="35"/>
    <x v="6"/>
    <n v="30"/>
    <s v="49de026a-afad-44ef-bb1b-551ed19449cc"/>
    <m/>
    <m/>
    <x v="225"/>
  </r>
  <r>
    <n v="172"/>
    <s v="Old Woolshed"/>
    <x v="4"/>
    <x v="3"/>
    <x v="11"/>
    <x v="3"/>
    <x v="0"/>
    <x v="66"/>
    <x v="6"/>
    <n v="30"/>
    <s v="8615a934-688a-46db-bdb5-3c266869bd3e"/>
    <m/>
    <m/>
    <x v="226"/>
  </r>
  <r>
    <n v="88"/>
    <s v="Olive Grove"/>
    <x v="4"/>
    <x v="6"/>
    <x v="7"/>
    <x v="4"/>
    <x v="0"/>
    <x v="4"/>
    <x v="7"/>
    <n v="30"/>
    <s v="01c43177-945d-4f88-8693-105d98232543"/>
    <m/>
    <m/>
    <x v="227"/>
  </r>
  <r>
    <n v="135"/>
    <s v="Maungakiekie"/>
    <x v="4"/>
    <x v="6"/>
    <x v="4"/>
    <x v="4"/>
    <x v="0"/>
    <x v="108"/>
    <x v="7"/>
    <n v="30"/>
    <s v="2a6ada12-4bd2-4c7c-ab67-6f6431327a0f"/>
    <m/>
    <m/>
    <x v="228"/>
  </r>
  <r>
    <n v="111"/>
    <s v="New Area"/>
    <x v="5"/>
    <x v="4"/>
    <x v="2"/>
    <x v="0"/>
    <x v="0"/>
    <x v="115"/>
    <x v="8"/>
    <n v="50"/>
    <s v="128759c7-9e2c-4fdf-a9ba-2e33b7a796ba"/>
    <m/>
    <m/>
    <x v="229"/>
  </r>
  <r>
    <n v="246"/>
    <s v="Wooden BBQ's"/>
    <x v="5"/>
    <x v="4"/>
    <x v="3"/>
    <x v="0"/>
    <x v="0"/>
    <x v="116"/>
    <x v="8"/>
    <n v="50"/>
    <s v="ae7651a8-f4c3-4656-b7b5-f2e16e0c37ea"/>
    <m/>
    <m/>
    <x v="230"/>
  </r>
  <r>
    <n v="247"/>
    <s v="Wooden BBQ's"/>
    <x v="5"/>
    <x v="4"/>
    <x v="3"/>
    <x v="0"/>
    <x v="0"/>
    <x v="117"/>
    <x v="8"/>
    <n v="50"/>
    <s v="c5ce76ca-1b35-4bee-99d3-3fc268be2cc7"/>
    <m/>
    <m/>
    <x v="231"/>
  </r>
  <r>
    <n v="10"/>
    <s v="Chestnut"/>
    <x v="5"/>
    <x v="4"/>
    <x v="0"/>
    <x v="1"/>
    <x v="0"/>
    <x v="118"/>
    <x v="4"/>
    <n v="30"/>
    <s v="64fdfc93-ef19-42fd-8a26-90f6a4b426f0"/>
    <m/>
    <m/>
    <x v="232"/>
  </r>
  <r>
    <n v="67"/>
    <s v="Bottom Sorrento"/>
    <x v="5"/>
    <x v="4"/>
    <x v="2"/>
    <x v="1"/>
    <x v="0"/>
    <x v="119"/>
    <x v="4"/>
    <n v="50"/>
    <s v="c53642b4-2ac9-4c03-a631-524efcad1078"/>
    <m/>
    <m/>
    <x v="233"/>
  </r>
  <r>
    <n v="102"/>
    <s v="Hospital Flats"/>
    <x v="5"/>
    <x v="4"/>
    <x v="4"/>
    <x v="1"/>
    <x v="0"/>
    <x v="120"/>
    <x v="4"/>
    <n v="50"/>
    <s v="106346ff-5795-4bc8-850a-69b8f469f09d"/>
    <m/>
    <m/>
    <x v="234"/>
  </r>
  <r>
    <n v="117"/>
    <s v="New Area"/>
    <x v="5"/>
    <x v="4"/>
    <x v="7"/>
    <x v="1"/>
    <x v="0"/>
    <x v="11"/>
    <x v="4"/>
    <n v="50"/>
    <s v="34d94996-92f8-487f-98f9-80cd480705cd"/>
    <m/>
    <m/>
    <x v="235"/>
  </r>
  <r>
    <n v="130"/>
    <s v="Maungakiekie"/>
    <x v="5"/>
    <x v="4"/>
    <x v="5"/>
    <x v="1"/>
    <x v="0"/>
    <x v="115"/>
    <x v="4"/>
    <n v="30"/>
    <s v="95793262-65e0-415d-a4d9-cdaba62df589"/>
    <m/>
    <m/>
    <x v="236"/>
  </r>
  <r>
    <n v="187"/>
    <s v="New Area"/>
    <x v="5"/>
    <x v="4"/>
    <x v="2"/>
    <x v="1"/>
    <x v="0"/>
    <x v="87"/>
    <x v="4"/>
    <n v="50"/>
    <s v="46a92d33-b2b2-46c0-b838-e47d5820acc6"/>
    <m/>
    <m/>
    <x v="237"/>
  </r>
  <r>
    <n v="188"/>
    <s v="New Area"/>
    <x v="5"/>
    <x v="4"/>
    <x v="2"/>
    <x v="1"/>
    <x v="0"/>
    <x v="42"/>
    <x v="4"/>
    <n v="50"/>
    <s v="3856a03a-73b9-48d7-b257-bc25307ffe4a"/>
    <m/>
    <m/>
    <x v="238"/>
  </r>
  <r>
    <n v="209"/>
    <s v="Bottom Sorrento"/>
    <x v="5"/>
    <x v="4"/>
    <x v="2"/>
    <x v="1"/>
    <x v="0"/>
    <x v="5"/>
    <x v="4"/>
    <n v="50"/>
    <s v="361e88ea-4808-4ed0-a058-94859b045052"/>
    <m/>
    <m/>
    <x v="239"/>
  </r>
  <r>
    <n v="224"/>
    <s v="Hospital Flats"/>
    <x v="5"/>
    <x v="4"/>
    <x v="2"/>
    <x v="1"/>
    <x v="0"/>
    <x v="7"/>
    <x v="4"/>
    <n v="50"/>
    <s v="c6ab8cb6-5a6b-4510-8b3a-6b6ac1ee12ea"/>
    <m/>
    <m/>
    <x v="240"/>
  </r>
  <r>
    <n v="225"/>
    <s v="Hospital Flats"/>
    <x v="5"/>
    <x v="4"/>
    <x v="2"/>
    <x v="1"/>
    <x v="0"/>
    <x v="67"/>
    <x v="4"/>
    <n v="50"/>
    <s v="efc279dd-ec3e-4a20-a506-de46db714753"/>
    <m/>
    <m/>
    <x v="241"/>
  </r>
  <r>
    <n v="226"/>
    <s v="Hospital Flats"/>
    <x v="5"/>
    <x v="4"/>
    <x v="2"/>
    <x v="1"/>
    <x v="0"/>
    <x v="46"/>
    <x v="4"/>
    <n v="50"/>
    <s v="934eb276-fc7c-4865-81f5-8198bcf1997f"/>
    <m/>
    <m/>
    <x v="242"/>
  </r>
  <r>
    <n v="227"/>
    <s v="Hospital Flats"/>
    <x v="5"/>
    <x v="4"/>
    <x v="15"/>
    <x v="1"/>
    <x v="0"/>
    <x v="84"/>
    <x v="4"/>
    <n v="50"/>
    <s v="9ab66f73-eac1-4eeb-9bec-3b7ff693db1b"/>
    <m/>
    <m/>
    <x v="243"/>
  </r>
  <r>
    <n v="228"/>
    <s v="Hospital Flats"/>
    <x v="5"/>
    <x v="4"/>
    <x v="2"/>
    <x v="1"/>
    <x v="0"/>
    <x v="46"/>
    <x v="4"/>
    <n v="50"/>
    <s v="775aa1ef-0ad8-4397-80cd-b08e9ef0af4f"/>
    <m/>
    <m/>
    <x v="244"/>
  </r>
  <r>
    <n v="229"/>
    <s v="Hospital Flats"/>
    <x v="5"/>
    <x v="4"/>
    <x v="2"/>
    <x v="1"/>
    <x v="0"/>
    <x v="7"/>
    <x v="4"/>
    <n v="50"/>
    <s v="a5b989fd-b625-4021-bf07-7d88f0a52286"/>
    <m/>
    <m/>
    <x v="245"/>
  </r>
  <r>
    <n v="230"/>
    <s v="Hospital Flats"/>
    <x v="5"/>
    <x v="4"/>
    <x v="2"/>
    <x v="1"/>
    <x v="0"/>
    <x v="46"/>
    <x v="4"/>
    <n v="50"/>
    <s v="9e3f820c-690c-4d84-9593-6cbd3feebc1c"/>
    <m/>
    <m/>
    <x v="246"/>
  </r>
  <r>
    <n v="237"/>
    <s v="Kiosk"/>
    <x v="5"/>
    <x v="4"/>
    <x v="0"/>
    <x v="1"/>
    <x v="0"/>
    <x v="73"/>
    <x v="4"/>
    <n v="50"/>
    <s v="4c8734ff-0c59-4de2-809b-2eab6c8eb70d"/>
    <m/>
    <m/>
    <x v="247"/>
  </r>
  <r>
    <n v="242"/>
    <s v="Chicken Corner"/>
    <x v="5"/>
    <x v="4"/>
    <x v="11"/>
    <x v="1"/>
    <x v="0"/>
    <x v="121"/>
    <x v="4"/>
    <n v="50"/>
    <s v="9f255dff-a1ab-4a4f-83d5-a62925c0c1cf"/>
    <m/>
    <m/>
    <x v="248"/>
  </r>
  <r>
    <n v="243"/>
    <s v="Chicken Corner"/>
    <x v="5"/>
    <x v="4"/>
    <x v="2"/>
    <x v="1"/>
    <x v="0"/>
    <x v="122"/>
    <x v="4"/>
    <n v="50"/>
    <s v="66d4e4d7-5a2b-43b4-a26b-5dcf5b0bf415"/>
    <m/>
    <m/>
    <x v="249"/>
  </r>
  <r>
    <n v="244"/>
    <s v="Chicken Corner"/>
    <x v="5"/>
    <x v="4"/>
    <x v="12"/>
    <x v="1"/>
    <x v="0"/>
    <x v="6"/>
    <x v="4"/>
    <n v="50"/>
    <s v="6ca16658-4482-42ee-a33c-82abd590f479"/>
    <m/>
    <m/>
    <x v="250"/>
  </r>
  <r>
    <n v="248"/>
    <s v="New Area"/>
    <x v="5"/>
    <x v="4"/>
    <x v="0"/>
    <x v="1"/>
    <x v="0"/>
    <x v="13"/>
    <x v="4"/>
    <n v="50"/>
    <s v="f9522e54-aef4-47a6-904d-4f07b75c9cda"/>
    <m/>
    <m/>
    <x v="251"/>
  </r>
  <r>
    <n v="251"/>
    <s v="Eastern Area"/>
    <x v="5"/>
    <x v="4"/>
    <x v="0"/>
    <x v="1"/>
    <x v="0"/>
    <x v="123"/>
    <x v="4"/>
    <n v="50"/>
    <s v="b6bdb577-dac6-4482-9afd-18d436c5abf8"/>
    <m/>
    <m/>
    <x v="252"/>
  </r>
  <r>
    <n v="252"/>
    <s v="Eastern Area"/>
    <x v="5"/>
    <x v="4"/>
    <x v="7"/>
    <x v="1"/>
    <x v="0"/>
    <x v="124"/>
    <x v="4"/>
    <n v="50"/>
    <s v="06a5cef8-29d8-4f45-bcfc-29a3610c4041"/>
    <m/>
    <m/>
    <x v="253"/>
  </r>
  <r>
    <n v="261"/>
    <s v="Waitapu Road"/>
    <x v="5"/>
    <x v="4"/>
    <x v="3"/>
    <x v="1"/>
    <x v="0"/>
    <x v="63"/>
    <x v="4"/>
    <n v="50"/>
    <s v="2b2a26b8-004e-4f8d-b647-3a6d172a5ea0"/>
    <m/>
    <m/>
    <x v="254"/>
  </r>
  <r>
    <n v="315"/>
    <s v="Wooden BBQ's"/>
    <x v="5"/>
    <x v="4"/>
    <x v="17"/>
    <x v="1"/>
    <x v="0"/>
    <x v="7"/>
    <x v="4"/>
    <n v="50"/>
    <s v="0bc2ab3b-7383-4763-91f1-10ed856a4e86"/>
    <m/>
    <m/>
    <x v="255"/>
  </r>
  <r>
    <n v="316"/>
    <s v="Wooden BBQ's"/>
    <x v="5"/>
    <x v="4"/>
    <x v="17"/>
    <x v="1"/>
    <x v="0"/>
    <x v="7"/>
    <x v="4"/>
    <n v="50"/>
    <s v="4a07746d-dc0f-41fb-a8e4-fd5a931cb618"/>
    <m/>
    <m/>
    <x v="256"/>
  </r>
  <r>
    <n v="11"/>
    <s v="Chicory II"/>
    <x v="5"/>
    <x v="4"/>
    <x v="4"/>
    <x v="2"/>
    <x v="0"/>
    <x v="125"/>
    <x v="3"/>
    <n v="30"/>
    <s v="935979d2-2350-403b-a18c-31d39c567759"/>
    <m/>
    <m/>
    <x v="257"/>
  </r>
  <r>
    <n v="12"/>
    <s v="Chicory II"/>
    <x v="5"/>
    <x v="4"/>
    <x v="2"/>
    <x v="2"/>
    <x v="0"/>
    <x v="115"/>
    <x v="3"/>
    <n v="50"/>
    <s v="1c350cee-db6f-40a3-9a37-2b4025eb5419"/>
    <m/>
    <m/>
    <x v="258"/>
  </r>
  <r>
    <n v="13"/>
    <s v="Chicory II"/>
    <x v="5"/>
    <x v="4"/>
    <x v="2"/>
    <x v="2"/>
    <x v="0"/>
    <x v="7"/>
    <x v="3"/>
    <n v="50"/>
    <s v="fd1a9ede-5dda-46b0-a3bd-05150f3a81e2"/>
    <m/>
    <m/>
    <x v="259"/>
  </r>
  <r>
    <n v="14"/>
    <s v="Chicory II"/>
    <x v="5"/>
    <x v="4"/>
    <x v="2"/>
    <x v="2"/>
    <x v="0"/>
    <x v="46"/>
    <x v="3"/>
    <n v="50"/>
    <s v="522fa8f3-a725-484c-9992-52d953cdad4d"/>
    <m/>
    <m/>
    <x v="260"/>
  </r>
  <r>
    <n v="41"/>
    <s v="Chicken Corner"/>
    <x v="5"/>
    <x v="4"/>
    <x v="0"/>
    <x v="2"/>
    <x v="0"/>
    <x v="116"/>
    <x v="3"/>
    <n v="50"/>
    <s v="f3dfc375-a31d-4fa7-8494-b812e9ba141e"/>
    <m/>
    <m/>
    <x v="261"/>
  </r>
  <r>
    <n v="42"/>
    <s v="Chicken Corner"/>
    <x v="5"/>
    <x v="4"/>
    <x v="0"/>
    <x v="2"/>
    <x v="0"/>
    <x v="126"/>
    <x v="3"/>
    <n v="50"/>
    <s v="3fa52f0a-3f27-4a73-a113-75634786319c"/>
    <m/>
    <m/>
    <x v="262"/>
  </r>
  <r>
    <n v="50"/>
    <s v="Top Sorrento"/>
    <x v="5"/>
    <x v="4"/>
    <x v="4"/>
    <x v="2"/>
    <x v="0"/>
    <x v="127"/>
    <x v="3"/>
    <n v="30"/>
    <s v="f1812553-17fd-480a-a3fc-185966f6e4bf"/>
    <m/>
    <m/>
    <x v="263"/>
  </r>
  <r>
    <n v="63"/>
    <s v="Top Sorrento"/>
    <x v="5"/>
    <x v="4"/>
    <x v="4"/>
    <x v="2"/>
    <x v="0"/>
    <x v="55"/>
    <x v="3"/>
    <n v="50"/>
    <s v="81e48741-b478-4d0b-9879-7fca26480db0"/>
    <m/>
    <m/>
    <x v="264"/>
  </r>
  <r>
    <n v="64"/>
    <s v="Top Sorrento"/>
    <x v="5"/>
    <x v="4"/>
    <x v="4"/>
    <x v="2"/>
    <x v="0"/>
    <x v="128"/>
    <x v="3"/>
    <n v="50"/>
    <s v="2150e16e-91f3-4472-bf26-7ff58a7136bb"/>
    <m/>
    <m/>
    <x v="265"/>
  </r>
  <r>
    <n v="66"/>
    <s v="Bottom Sorrento"/>
    <x v="5"/>
    <x v="4"/>
    <x v="11"/>
    <x v="2"/>
    <x v="0"/>
    <x v="129"/>
    <x v="3"/>
    <n v="50"/>
    <s v="50cc85b5-806e-4c06-99e4-857e59fdc42b"/>
    <m/>
    <m/>
    <x v="266"/>
  </r>
  <r>
    <n v="96"/>
    <s v="Cricket"/>
    <x v="5"/>
    <x v="4"/>
    <x v="2"/>
    <x v="2"/>
    <x v="0"/>
    <x v="130"/>
    <x v="3"/>
    <n v="50"/>
    <s v="dcf9e0db-582f-4898-9d81-20824d438a9f"/>
    <m/>
    <m/>
    <x v="267"/>
  </r>
  <r>
    <n v="97"/>
    <s v="Cricket"/>
    <x v="5"/>
    <x v="4"/>
    <x v="3"/>
    <x v="2"/>
    <x v="0"/>
    <x v="131"/>
    <x v="3"/>
    <n v="50"/>
    <s v="2e31e95c-c149-4cb1-bac5-bd38c1018e8a"/>
    <m/>
    <m/>
    <x v="268"/>
  </r>
  <r>
    <n v="199"/>
    <s v="Nursery"/>
    <x v="5"/>
    <x v="4"/>
    <x v="4"/>
    <x v="2"/>
    <x v="0"/>
    <x v="132"/>
    <x v="3"/>
    <n v="50"/>
    <s v="cac4c254-0fc7-4b7e-9b90-cd20645b0613"/>
    <m/>
    <m/>
    <x v="269"/>
  </r>
  <r>
    <n v="211"/>
    <s v="Lower Arboretum"/>
    <x v="5"/>
    <x v="4"/>
    <x v="11"/>
    <x v="2"/>
    <x v="0"/>
    <x v="1"/>
    <x v="3"/>
    <n v="50"/>
    <s v="2aa34cfa-88e7-492a-8866-f0852495d4cd"/>
    <m/>
    <m/>
    <x v="270"/>
  </r>
  <r>
    <n v="212"/>
    <s v="Lower Arboretum"/>
    <x v="5"/>
    <x v="4"/>
    <x v="11"/>
    <x v="2"/>
    <x v="0"/>
    <x v="38"/>
    <x v="3"/>
    <n v="50"/>
    <s v="634926aa-60cf-4fc3-b17a-5ec4f4c61132"/>
    <m/>
    <m/>
    <x v="271"/>
  </r>
  <r>
    <n v="213"/>
    <s v="Lower Arboretum"/>
    <x v="5"/>
    <x v="4"/>
    <x v="7"/>
    <x v="2"/>
    <x v="0"/>
    <x v="17"/>
    <x v="3"/>
    <n v="50"/>
    <s v="957b959c-1c15-4202-af84-4fc685e5d1fb"/>
    <m/>
    <m/>
    <x v="272"/>
  </r>
  <r>
    <n v="214"/>
    <s v="Lower Arboretum"/>
    <x v="5"/>
    <x v="4"/>
    <x v="7"/>
    <x v="2"/>
    <x v="0"/>
    <x v="133"/>
    <x v="3"/>
    <n v="50"/>
    <s v="dda09e9c-b714-4b25-a5bf-ec6d4f6af629"/>
    <m/>
    <m/>
    <x v="273"/>
  </r>
  <r>
    <n v="215"/>
    <s v="Lower Arboretum"/>
    <x v="5"/>
    <x v="4"/>
    <x v="11"/>
    <x v="2"/>
    <x v="0"/>
    <x v="1"/>
    <x v="3"/>
    <n v="50"/>
    <s v="e5709f0e-79a8-4ed0-8cbe-7efb3040c6b5"/>
    <m/>
    <m/>
    <x v="274"/>
  </r>
  <r>
    <n v="216"/>
    <s v="Lower Arboretum"/>
    <x v="5"/>
    <x v="4"/>
    <x v="11"/>
    <x v="2"/>
    <x v="0"/>
    <x v="13"/>
    <x v="3"/>
    <n v="50"/>
    <s v="764c1384-ee41-4063-875f-ad019bbed5ed"/>
    <m/>
    <m/>
    <x v="275"/>
  </r>
  <r>
    <n v="221"/>
    <s v="Rugby"/>
    <x v="5"/>
    <x v="4"/>
    <x v="2"/>
    <x v="2"/>
    <x v="0"/>
    <x v="134"/>
    <x v="3"/>
    <n v="50"/>
    <s v="78098844-81d3-4890-9277-f7f577fed1bb"/>
    <m/>
    <m/>
    <x v="276"/>
  </r>
  <r>
    <n v="231"/>
    <s v="Main Carpark BBQ's"/>
    <x v="5"/>
    <x v="4"/>
    <x v="5"/>
    <x v="2"/>
    <x v="0"/>
    <x v="103"/>
    <x v="3"/>
    <n v="50"/>
    <s v="c9d86b36-6f90-41b6-bfc1-56fbdf9448b2"/>
    <m/>
    <m/>
    <x v="277"/>
  </r>
  <r>
    <n v="232"/>
    <s v="Main Carpark BBQ's"/>
    <x v="5"/>
    <x v="4"/>
    <x v="11"/>
    <x v="2"/>
    <x v="0"/>
    <x v="76"/>
    <x v="3"/>
    <n v="50"/>
    <s v="ebf869ec-e62c-49ff-9380-7f377aaf5d19"/>
    <m/>
    <m/>
    <x v="278"/>
  </r>
  <r>
    <n v="233"/>
    <s v="Main Carpark BBQ's"/>
    <x v="5"/>
    <x v="4"/>
    <x v="5"/>
    <x v="2"/>
    <x v="0"/>
    <x v="63"/>
    <x v="3"/>
    <n v="50"/>
    <s v="5e59bacf-7e2b-462a-8ca4-270a3392efe8"/>
    <m/>
    <m/>
    <x v="279"/>
  </r>
  <r>
    <n v="234"/>
    <s v="Main Carpark BBQ's"/>
    <x v="5"/>
    <x v="4"/>
    <x v="11"/>
    <x v="2"/>
    <x v="0"/>
    <x v="22"/>
    <x v="3"/>
    <n v="50"/>
    <s v="da591d21-c8f2-4038-82ee-e396ec96beee"/>
    <m/>
    <m/>
    <x v="280"/>
  </r>
  <r>
    <n v="240"/>
    <s v="Top Sorrento"/>
    <x v="5"/>
    <x v="4"/>
    <x v="3"/>
    <x v="2"/>
    <x v="0"/>
    <x v="74"/>
    <x v="3"/>
    <n v="50"/>
    <s v="4d3e2aca-1cbd-4b59-92f3-8f791344c123"/>
    <m/>
    <m/>
    <x v="281"/>
  </r>
  <r>
    <n v="241"/>
    <s v="Top Sorrento"/>
    <x v="5"/>
    <x v="4"/>
    <x v="3"/>
    <x v="2"/>
    <x v="0"/>
    <x v="90"/>
    <x v="3"/>
    <n v="50"/>
    <s v="ee343025-c2a6-471c-9fd4-e2f04b83c10e"/>
    <m/>
    <m/>
    <x v="282"/>
  </r>
  <r>
    <n v="249"/>
    <s v="Chicory II"/>
    <x v="5"/>
    <x v="4"/>
    <x v="2"/>
    <x v="2"/>
    <x v="0"/>
    <x v="1"/>
    <x v="3"/>
    <n v="50"/>
    <s v="b54d443d-86e5-4456-89fd-2f97f2cac209"/>
    <m/>
    <m/>
    <x v="283"/>
  </r>
  <r>
    <n v="253"/>
    <s v="Olive Grove"/>
    <x v="5"/>
    <x v="4"/>
    <x v="4"/>
    <x v="2"/>
    <x v="0"/>
    <x v="135"/>
    <x v="3"/>
    <n v="50"/>
    <s v="b2f88a7c-1ea4-4fe8-a6c6-ff99600bd6ce"/>
    <m/>
    <m/>
    <x v="284"/>
  </r>
  <r>
    <n v="254"/>
    <s v="Olive Grove"/>
    <x v="5"/>
    <x v="4"/>
    <x v="2"/>
    <x v="2"/>
    <x v="0"/>
    <x v="136"/>
    <x v="3"/>
    <n v="50"/>
    <s v="5678f1c7-d3bd-4977-a794-d00a6e6cce7c"/>
    <m/>
    <m/>
    <x v="285"/>
  </r>
  <r>
    <n v="286"/>
    <s v="Rugby"/>
    <x v="5"/>
    <x v="4"/>
    <x v="11"/>
    <x v="2"/>
    <x v="0"/>
    <x v="137"/>
    <x v="3"/>
    <n v="50"/>
    <s v="2bf252d6-f721-49ef-b8e8-a4e557a2bef4"/>
    <m/>
    <m/>
    <x v="286"/>
  </r>
  <r>
    <n v="36"/>
    <s v="Rugby"/>
    <x v="5"/>
    <x v="4"/>
    <x v="2"/>
    <x v="3"/>
    <x v="0"/>
    <x v="138"/>
    <x v="2"/>
    <n v="50"/>
    <s v="fc790f3b-5644-4bb7-a869-eae4de753147"/>
    <m/>
    <m/>
    <x v="287"/>
  </r>
  <r>
    <n v="44"/>
    <s v="Archery"/>
    <x v="5"/>
    <x v="4"/>
    <x v="7"/>
    <x v="3"/>
    <x v="0"/>
    <x v="139"/>
    <x v="2"/>
    <n v="50"/>
    <s v="f084ff7d-644c-4857-89af-b46056f55310"/>
    <m/>
    <m/>
    <x v="288"/>
  </r>
  <r>
    <n v="103"/>
    <s v="Hospital Flats"/>
    <x v="5"/>
    <x v="4"/>
    <x v="4"/>
    <x v="3"/>
    <x v="0"/>
    <x v="121"/>
    <x v="2"/>
    <n v="50"/>
    <s v="8ab88c6d-0d18-4ba0-a6b7-50bd3c8a16a4"/>
    <m/>
    <m/>
    <x v="289"/>
  </r>
  <r>
    <n v="106"/>
    <s v="Hospital Flats"/>
    <x v="5"/>
    <x v="4"/>
    <x v="7"/>
    <x v="3"/>
    <x v="0"/>
    <x v="87"/>
    <x v="5"/>
    <n v="50"/>
    <s v="c3a46c76-c182-482f-a903-ff196dafdce0"/>
    <m/>
    <m/>
    <x v="290"/>
  </r>
  <r>
    <n v="108"/>
    <s v="Hospital Flats"/>
    <x v="5"/>
    <x v="4"/>
    <x v="4"/>
    <x v="3"/>
    <x v="0"/>
    <x v="42"/>
    <x v="2"/>
    <n v="50"/>
    <s v="52e6a979-d8fb-4c54-9da2-9747324930eb"/>
    <m/>
    <m/>
    <x v="291"/>
  </r>
  <r>
    <n v="119"/>
    <s v="New Area"/>
    <x v="5"/>
    <x v="4"/>
    <x v="11"/>
    <x v="3"/>
    <x v="0"/>
    <x v="63"/>
    <x v="2"/>
    <n v="50"/>
    <s v="a5c08a34-3fe1-4e7a-a4de-f73b106f667b"/>
    <m/>
    <m/>
    <x v="292"/>
  </r>
  <r>
    <n v="121"/>
    <s v="Hospital Flats"/>
    <x v="5"/>
    <x v="4"/>
    <x v="0"/>
    <x v="3"/>
    <x v="0"/>
    <x v="6"/>
    <x v="2"/>
    <n v="50"/>
    <s v="94b60d3c-adcb-42cf-aa37-7022de1606fb"/>
    <m/>
    <m/>
    <x v="293"/>
  </r>
  <r>
    <n v="155"/>
    <s v="Nursery"/>
    <x v="5"/>
    <x v="4"/>
    <x v="4"/>
    <x v="3"/>
    <x v="0"/>
    <x v="140"/>
    <x v="2"/>
    <n v="50"/>
    <s v="c8d18427-8ad6-4a10-8fa3-084a4544d32b"/>
    <m/>
    <m/>
    <x v="294"/>
  </r>
  <r>
    <n v="197"/>
    <s v="Rugby"/>
    <x v="5"/>
    <x v="4"/>
    <x v="0"/>
    <x v="3"/>
    <x v="0"/>
    <x v="141"/>
    <x v="2"/>
    <n v="50"/>
    <s v="316a674d-f632-4b54-9a70-6ee492d5a863"/>
    <m/>
    <m/>
    <x v="295"/>
  </r>
  <r>
    <n v="204"/>
    <s v="Nursery"/>
    <x v="5"/>
    <x v="4"/>
    <x v="4"/>
    <x v="3"/>
    <x v="0"/>
    <x v="124"/>
    <x v="2"/>
    <n v="50"/>
    <s v="96c4f99b-0784-4856-afa8-15a4d8b02c10"/>
    <m/>
    <m/>
    <x v="296"/>
  </r>
  <r>
    <n v="210"/>
    <s v="Bottom Sorrento"/>
    <x v="5"/>
    <x v="4"/>
    <x v="2"/>
    <x v="3"/>
    <x v="0"/>
    <x v="142"/>
    <x v="2"/>
    <n v="50"/>
    <s v="67ef6a60-1a9e-4b24-94d6-b800bec60d85"/>
    <m/>
    <m/>
    <x v="297"/>
  </r>
  <r>
    <n v="217"/>
    <s v="Lower Arboretum"/>
    <x v="5"/>
    <x v="4"/>
    <x v="7"/>
    <x v="3"/>
    <x v="0"/>
    <x v="63"/>
    <x v="2"/>
    <n v="50"/>
    <s v="69bd014e-6882-455c-82aa-bcde81b614e9"/>
    <m/>
    <m/>
    <x v="298"/>
  </r>
  <r>
    <n v="218"/>
    <s v="Lower Arboretum"/>
    <x v="5"/>
    <x v="4"/>
    <x v="7"/>
    <x v="3"/>
    <x v="0"/>
    <x v="63"/>
    <x v="2"/>
    <n v="50"/>
    <s v="12665734-2530-4408-9b23-752751f29bd2"/>
    <m/>
    <m/>
    <x v="299"/>
  </r>
  <r>
    <n v="312"/>
    <s v="Nursery"/>
    <x v="5"/>
    <x v="4"/>
    <x v="0"/>
    <x v="3"/>
    <x v="0"/>
    <x v="88"/>
    <x v="2"/>
    <n v="50"/>
    <s v="506396fb-c583-4ae1-a09b-389c66152385"/>
    <m/>
    <m/>
    <x v="300"/>
  </r>
  <r>
    <n v="318"/>
    <s v="Rugby"/>
    <x v="5"/>
    <x v="4"/>
    <x v="11"/>
    <x v="3"/>
    <x v="0"/>
    <x v="143"/>
    <x v="2"/>
    <n v="50"/>
    <s v="b54bf817-975f-4860-a293-7814d82a34f0"/>
    <m/>
    <m/>
    <x v="301"/>
  </r>
  <r>
    <n v="319"/>
    <s v="Olive Grove"/>
    <x v="5"/>
    <x v="4"/>
    <x v="0"/>
    <x v="3"/>
    <x v="0"/>
    <x v="144"/>
    <x v="2"/>
    <n v="30"/>
    <s v="d449b2f1-4c94-4735-a8ed-d52070362671"/>
    <m/>
    <m/>
    <x v="302"/>
  </r>
  <r>
    <n v="320"/>
    <s v="Olive Grove"/>
    <x v="5"/>
    <x v="4"/>
    <x v="0"/>
    <x v="3"/>
    <x v="0"/>
    <x v="126"/>
    <x v="2"/>
    <n v="50"/>
    <s v="040c27c4-29a9-4e04-9c31-977763f36299"/>
    <m/>
    <m/>
    <x v="303"/>
  </r>
  <r>
    <n v="321"/>
    <s v="Cricket"/>
    <x v="5"/>
    <x v="4"/>
    <x v="0"/>
    <x v="3"/>
    <x v="0"/>
    <x v="145"/>
    <x v="2"/>
    <n v="50"/>
    <s v="32c320e4-1ecb-4512-8ee1-7cc8f2a786e9"/>
    <m/>
    <m/>
    <x v="304"/>
  </r>
  <r>
    <n v="47"/>
    <s v="Onehunga Reservoirs"/>
    <x v="5"/>
    <x v="4"/>
    <x v="0"/>
    <x v="4"/>
    <x v="0"/>
    <x v="146"/>
    <x v="6"/>
    <n v="50"/>
    <s v="a22c2ff4-ee09-4be8-9af5-afa7d7ca183a"/>
    <m/>
    <m/>
    <x v="305"/>
  </r>
  <r>
    <n v="48"/>
    <s v="Onehunga Reservoirs"/>
    <x v="5"/>
    <x v="4"/>
    <x v="0"/>
    <x v="4"/>
    <x v="0"/>
    <x v="147"/>
    <x v="6"/>
    <n v="50"/>
    <s v="fc8e14da-0409-48b6-9e61-96fad3ba532a"/>
    <m/>
    <m/>
    <x v="306"/>
  </r>
  <r>
    <n v="77"/>
    <s v="Kenneth Myers Drive"/>
    <x v="5"/>
    <x v="4"/>
    <x v="14"/>
    <x v="4"/>
    <x v="0"/>
    <x v="117"/>
    <x v="6"/>
    <n v="50"/>
    <s v="20e0d195-0959-4b7f-a745-eddd9e4694f4"/>
    <m/>
    <m/>
    <x v="307"/>
  </r>
  <r>
    <n v="93"/>
    <s v="Olive Grove"/>
    <x v="5"/>
    <x v="4"/>
    <x v="11"/>
    <x v="4"/>
    <x v="0"/>
    <x v="148"/>
    <x v="6"/>
    <n v="30"/>
    <s v="8a5b5fea-d99b-449c-bb39-b024ed6d2d32"/>
    <m/>
    <m/>
    <x v="308"/>
  </r>
  <r>
    <n v="191"/>
    <s v="Archery"/>
    <x v="5"/>
    <x v="4"/>
    <x v="7"/>
    <x v="4"/>
    <x v="0"/>
    <x v="149"/>
    <x v="6"/>
    <n v="50"/>
    <s v="36051042-239a-4b91-a1a0-275fc28c7406"/>
    <m/>
    <m/>
    <x v="309"/>
  </r>
  <r>
    <m/>
    <m/>
    <x v="6"/>
    <x v="9"/>
    <x v="18"/>
    <x v="5"/>
    <x v="0"/>
    <x v="150"/>
    <x v="9"/>
    <m/>
    <m/>
    <m/>
    <m/>
    <x v="310"/>
  </r>
  <r>
    <m/>
    <m/>
    <x v="6"/>
    <x v="9"/>
    <x v="18"/>
    <x v="5"/>
    <x v="0"/>
    <x v="150"/>
    <x v="9"/>
    <m/>
    <m/>
    <m/>
    <m/>
    <x v="310"/>
  </r>
  <r>
    <m/>
    <m/>
    <x v="6"/>
    <x v="9"/>
    <x v="18"/>
    <x v="5"/>
    <x v="0"/>
    <x v="150"/>
    <x v="9"/>
    <m/>
    <m/>
    <m/>
    <m/>
    <x v="310"/>
  </r>
  <r>
    <m/>
    <m/>
    <x v="6"/>
    <x v="9"/>
    <x v="18"/>
    <x v="5"/>
    <x v="0"/>
    <x v="150"/>
    <x v="9"/>
    <m/>
    <m/>
    <m/>
    <m/>
    <x v="310"/>
  </r>
  <r>
    <m/>
    <m/>
    <x v="6"/>
    <x v="9"/>
    <x v="18"/>
    <x v="5"/>
    <x v="0"/>
    <x v="150"/>
    <x v="9"/>
    <m/>
    <m/>
    <m/>
    <m/>
    <x v="310"/>
  </r>
  <r>
    <m/>
    <m/>
    <x v="6"/>
    <x v="9"/>
    <x v="18"/>
    <x v="5"/>
    <x v="0"/>
    <x v="150"/>
    <x v="9"/>
    <m/>
    <m/>
    <m/>
    <m/>
    <x v="310"/>
  </r>
  <r>
    <m/>
    <m/>
    <x v="6"/>
    <x v="9"/>
    <x v="18"/>
    <x v="5"/>
    <x v="0"/>
    <x v="150"/>
    <x v="9"/>
    <m/>
    <m/>
    <m/>
    <m/>
    <x v="310"/>
  </r>
  <r>
    <m/>
    <m/>
    <x v="6"/>
    <x v="9"/>
    <x v="18"/>
    <x v="5"/>
    <x v="0"/>
    <x v="150"/>
    <x v="9"/>
    <m/>
    <m/>
    <m/>
    <m/>
    <x v="310"/>
  </r>
  <r>
    <m/>
    <m/>
    <x v="6"/>
    <x v="9"/>
    <x v="18"/>
    <x v="5"/>
    <x v="0"/>
    <x v="150"/>
    <x v="9"/>
    <m/>
    <m/>
    <m/>
    <m/>
    <x v="310"/>
  </r>
  <r>
    <m/>
    <m/>
    <x v="6"/>
    <x v="9"/>
    <x v="18"/>
    <x v="5"/>
    <x v="0"/>
    <x v="150"/>
    <x v="9"/>
    <m/>
    <m/>
    <m/>
    <m/>
    <x v="310"/>
  </r>
  <r>
    <m/>
    <m/>
    <x v="6"/>
    <x v="9"/>
    <x v="18"/>
    <x v="5"/>
    <x v="0"/>
    <x v="150"/>
    <x v="9"/>
    <m/>
    <m/>
    <m/>
    <m/>
    <x v="310"/>
  </r>
  <r>
    <m/>
    <m/>
    <x v="6"/>
    <x v="9"/>
    <x v="18"/>
    <x v="5"/>
    <x v="0"/>
    <x v="150"/>
    <x v="9"/>
    <m/>
    <m/>
    <m/>
    <m/>
    <x v="310"/>
  </r>
  <r>
    <m/>
    <m/>
    <x v="6"/>
    <x v="9"/>
    <x v="18"/>
    <x v="5"/>
    <x v="0"/>
    <x v="150"/>
    <x v="9"/>
    <m/>
    <m/>
    <m/>
    <m/>
    <x v="310"/>
  </r>
  <r>
    <m/>
    <m/>
    <x v="6"/>
    <x v="9"/>
    <x v="18"/>
    <x v="5"/>
    <x v="0"/>
    <x v="150"/>
    <x v="9"/>
    <m/>
    <m/>
    <m/>
    <m/>
    <x v="310"/>
  </r>
  <r>
    <m/>
    <m/>
    <x v="6"/>
    <x v="9"/>
    <x v="18"/>
    <x v="5"/>
    <x v="0"/>
    <x v="150"/>
    <x v="9"/>
    <m/>
    <m/>
    <m/>
    <m/>
    <x v="310"/>
  </r>
  <r>
    <m/>
    <m/>
    <x v="6"/>
    <x v="9"/>
    <x v="18"/>
    <x v="5"/>
    <x v="0"/>
    <x v="150"/>
    <x v="9"/>
    <m/>
    <m/>
    <m/>
    <m/>
    <x v="3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6">
  <r>
    <n v="280"/>
    <s v="New Area"/>
    <x v="0"/>
    <s v="Steel"/>
    <n v="1.4"/>
    <x v="0"/>
    <x v="0"/>
    <n v="3600"/>
    <n v="2040"/>
    <n v="30"/>
    <s v="baaabd9a-86fe-4209-b764-01039960297a"/>
    <m/>
    <m/>
    <n v="19.716667146652899"/>
  </r>
  <r>
    <n v="298"/>
    <s v="League"/>
    <x v="0"/>
    <s v="Wood Slats"/>
    <n v="1.8"/>
    <x v="0"/>
    <x v="0"/>
    <n v="2700"/>
    <n v="2040"/>
    <n v="30"/>
    <s v="caaec0b7-b774-49f6-8e29-c0ceb1822d98"/>
    <m/>
    <m/>
    <n v="18.154497145135601"/>
  </r>
  <r>
    <n v="305"/>
    <s v="League"/>
    <x v="0"/>
    <s v="Concrete"/>
    <n v="1.5"/>
    <x v="0"/>
    <x v="0"/>
    <n v="8400"/>
    <n v="2050"/>
    <n v="50"/>
    <s v="d2cae021-b47d-4660-9b47-d4a93faf4fbd"/>
    <m/>
    <m/>
    <n v="21.615571560754798"/>
  </r>
  <r>
    <n v="19"/>
    <s v="Southern Area"/>
    <x v="1"/>
    <s v="Wire/Post"/>
    <n v="1.2"/>
    <x v="0"/>
    <x v="0"/>
    <n v="26700"/>
    <n v="2040"/>
    <n v="30"/>
    <s v="6244d09d-4ef7-4d84-9f77-57bb73c99258"/>
    <m/>
    <m/>
    <n v="713.01592554358899"/>
  </r>
  <r>
    <n v="111"/>
    <s v="New Area"/>
    <x v="2"/>
    <s v="Rock"/>
    <n v="1.5"/>
    <x v="0"/>
    <x v="0"/>
    <n v="25000"/>
    <n v="2060"/>
    <n v="50"/>
    <s v="128759c7-9e2c-4fdf-a9ba-2e33b7a796ba"/>
    <m/>
    <m/>
    <n v="25.966808438018202"/>
  </r>
  <r>
    <n v="246"/>
    <s v="Wooden BBQ's"/>
    <x v="2"/>
    <s v="Rock"/>
    <n v="1.6"/>
    <x v="0"/>
    <x v="0"/>
    <n v="27000"/>
    <n v="2060"/>
    <n v="50"/>
    <s v="ae7651a8-f4c3-4656-b7b5-f2e16e0c37ea"/>
    <m/>
    <m/>
    <n v="27.8237428184583"/>
  </r>
  <r>
    <n v="247"/>
    <s v="Wooden BBQ's"/>
    <x v="2"/>
    <s v="Rock"/>
    <n v="1.6"/>
    <x v="0"/>
    <x v="0"/>
    <n v="57000"/>
    <n v="2060"/>
    <n v="50"/>
    <s v="c5ce76ca-1b35-4bee-99d3-3fc268be2cc7"/>
    <m/>
    <m/>
    <n v="56.782389641364098"/>
  </r>
  <r>
    <n v="110"/>
    <s v="New Area"/>
    <x v="0"/>
    <s v="Steel"/>
    <n v="1.5"/>
    <x v="1"/>
    <x v="0"/>
    <n v="7000"/>
    <n v="2035"/>
    <n v="30"/>
    <s v="20e0e87a-3e35-40a9-acd6-49adf8e450f6"/>
    <m/>
    <m/>
    <n v="38.981283365232599"/>
  </r>
  <r>
    <n v="195"/>
    <s v="Rugby"/>
    <x v="0"/>
    <s v="Post/Rail"/>
    <n v="1.6"/>
    <x v="1"/>
    <x v="0"/>
    <n v="1800"/>
    <n v="2035"/>
    <n v="30"/>
    <s v="70a49bd5-0dc7-4499-811d-4912995a68a2"/>
    <m/>
    <m/>
    <n v="47.694144905939098"/>
  </r>
  <r>
    <n v="196"/>
    <s v="Rugby"/>
    <x v="0"/>
    <s v="Post/Rail"/>
    <n v="1.4"/>
    <x v="1"/>
    <x v="0"/>
    <n v="10500"/>
    <n v="2035"/>
    <n v="30"/>
    <s v="e873bee1-e4a9-4c33-b21c-c3226415cfb9"/>
    <m/>
    <m/>
    <n v="281.00160886644602"/>
  </r>
  <r>
    <n v="268"/>
    <s v="Maungakiekie"/>
    <x v="0"/>
    <s v="Steel"/>
    <n v="1.8"/>
    <x v="1"/>
    <x v="0"/>
    <n v="3600"/>
    <n v="2035"/>
    <n v="30"/>
    <s v="54713262-4672-450f-864f-b8e5e46b9c51"/>
    <m/>
    <m/>
    <n v="20.079611801858199"/>
  </r>
  <r>
    <n v="274"/>
    <s v="New Area"/>
    <x v="0"/>
    <s v="Steel"/>
    <n v="1.6"/>
    <x v="1"/>
    <x v="0"/>
    <n v="20000"/>
    <n v="2045"/>
    <n v="30"/>
    <s v="9858f854-4352-4910-babc-913569fa93d9"/>
    <m/>
    <m/>
    <n v="19.449395499000399"/>
  </r>
  <r>
    <n v="281"/>
    <s v="New Area"/>
    <x v="0"/>
    <s v="Concrete"/>
    <n v="1.8"/>
    <x v="1"/>
    <x v="0"/>
    <n v="10000"/>
    <n v="2035"/>
    <n v="50"/>
    <s v="203fbb15-1b76-42b2-93ec-00332a406430"/>
    <m/>
    <m/>
    <n v="24.875585036348799"/>
  </r>
  <r>
    <n v="283"/>
    <s v="New Area"/>
    <x v="0"/>
    <s v="Steel"/>
    <n v="1.3"/>
    <x v="1"/>
    <x v="0"/>
    <n v="4100"/>
    <n v="2035"/>
    <n v="30"/>
    <s v="80af378f-d3ca-46ae-959d-345a36a3e2bc"/>
    <m/>
    <m/>
    <n v="23.830166307710201"/>
  </r>
  <r>
    <n v="287"/>
    <s v="Rugby"/>
    <x v="0"/>
    <s v="Steel"/>
    <n v="1.6"/>
    <x v="1"/>
    <x v="0"/>
    <n v="7400"/>
    <n v="2035"/>
    <n v="30"/>
    <s v="cafd37f4-5d3e-456c-b0b1-94227daa91a3"/>
    <m/>
    <m/>
    <n v="41.266445070110898"/>
  </r>
  <r>
    <n v="289"/>
    <s v="Rugby"/>
    <x v="0"/>
    <s v="Steel"/>
    <n v="1.8"/>
    <x v="1"/>
    <x v="0"/>
    <n v="5600"/>
    <n v="2035"/>
    <n v="30"/>
    <s v="2e5df2ae-5e80-4c7c-bcaf-0e02468309a3"/>
    <m/>
    <m/>
    <n v="13.964696615298401"/>
  </r>
  <r>
    <n v="293"/>
    <s v="Rugby"/>
    <x v="0"/>
    <s v="Rock"/>
    <n v="2"/>
    <x v="1"/>
    <x v="0"/>
    <n v="80000"/>
    <n v="2055"/>
    <n v="50"/>
    <s v="f03fb0d6-9acc-4cb0-89e3-a75b575ccbbd"/>
    <m/>
    <m/>
    <n v="79.658975287384294"/>
  </r>
  <r>
    <n v="300"/>
    <s v="League"/>
    <x v="0"/>
    <s v="Rock"/>
    <n v="1.6"/>
    <x v="1"/>
    <x v="0"/>
    <n v="20000"/>
    <n v="2050"/>
    <n v="30"/>
    <s v="7719df23-c71b-4c53-ad4f-102293d5102e"/>
    <m/>
    <m/>
    <n v="19.492203232484901"/>
  </r>
  <r>
    <n v="303"/>
    <s v="League"/>
    <x v="0"/>
    <s v="Rock"/>
    <n v="1.6"/>
    <x v="1"/>
    <x v="0"/>
    <n v="17000"/>
    <n v="2050"/>
    <n v="50"/>
    <s v="f4080a10-e516-49be-8d61-c71ea906ba13"/>
    <m/>
    <m/>
    <n v="17.4506694294558"/>
  </r>
  <r>
    <n v="306"/>
    <s v="League"/>
    <x v="0"/>
    <s v="Wood Slats"/>
    <n v="1.8"/>
    <x v="1"/>
    <x v="0"/>
    <n v="3000"/>
    <n v="2035"/>
    <n v="30"/>
    <s v="f4265edb-6d6c-473a-9830-a2c74ddd4d4a"/>
    <m/>
    <m/>
    <n v="19.162246208088799"/>
  </r>
  <r>
    <n v="307"/>
    <s v="League"/>
    <x v="0"/>
    <s v="Wood Slats"/>
    <n v="1.8"/>
    <x v="1"/>
    <x v="0"/>
    <n v="7200"/>
    <n v="2035"/>
    <n v="30"/>
    <s v="7df5032c-3844-4724-af1b-9d15992a5bf6"/>
    <m/>
    <m/>
    <n v="17.955588134372501"/>
  </r>
  <r>
    <n v="4"/>
    <s v="Twin Oaks"/>
    <x v="1"/>
    <s v="Wire/Post"/>
    <n v="1.2"/>
    <x v="1"/>
    <x v="0"/>
    <n v="9000"/>
    <n v="2035"/>
    <n v="30"/>
    <s v="6228b087-e794-434e-9fd1-c6dd2b3f0bf3"/>
    <m/>
    <m/>
    <n v="238.107306243773"/>
  </r>
  <r>
    <n v="17"/>
    <s v="Ram I"/>
    <x v="1"/>
    <s v="Wire/Post"/>
    <n v="1.2"/>
    <x v="1"/>
    <x v="0"/>
    <n v="12300"/>
    <n v="2035"/>
    <n v="30"/>
    <s v="66b6e018-ad08-4957-ae29-894609282bf2"/>
    <m/>
    <m/>
    <n v="328.452806996795"/>
  </r>
  <r>
    <n v="18"/>
    <s v="Southern Area"/>
    <x v="1"/>
    <s v="Wire/Post"/>
    <n v="1.2"/>
    <x v="1"/>
    <x v="0"/>
    <n v="4800"/>
    <n v="2035"/>
    <n v="30"/>
    <s v="10292f77-52cc-449b-a6de-b85dabe24e39"/>
    <m/>
    <m/>
    <n v="128.31423528119899"/>
  </r>
  <r>
    <n v="21"/>
    <s v="Southern Area"/>
    <x v="1"/>
    <s v="Post/Rail"/>
    <n v="1.3"/>
    <x v="1"/>
    <x v="0"/>
    <n v="300"/>
    <n v="2035"/>
    <n v="30"/>
    <s v="75a572a5-fc9f-4172-9a26-9b0a0db4b665"/>
    <m/>
    <m/>
    <n v="7.26060216579664"/>
  </r>
  <r>
    <n v="23"/>
    <s v="Southern Area"/>
    <x v="1"/>
    <s v="Wire/Post"/>
    <n v="1.3"/>
    <x v="1"/>
    <x v="0"/>
    <n v="7000"/>
    <n v="2035"/>
    <n v="30"/>
    <s v="927f8d72-2b47-4355-84c7-6e5a5c4884d7"/>
    <m/>
    <m/>
    <n v="203.21334597567699"/>
  </r>
  <r>
    <n v="24"/>
    <s v="Southern Area"/>
    <x v="1"/>
    <s v="Wire/Post"/>
    <n v="1.2"/>
    <x v="1"/>
    <x v="0"/>
    <n v="8900"/>
    <n v="2035"/>
    <n v="30"/>
    <s v="b802525d-7abf-447b-94cc-d1887b844577"/>
    <m/>
    <m/>
    <n v="237.92021359329399"/>
  </r>
  <r>
    <n v="30"/>
    <s v="Ram I"/>
    <x v="1"/>
    <s v="Wire/Post"/>
    <n v="1.2"/>
    <x v="1"/>
    <x v="0"/>
    <n v="3700"/>
    <n v="2035"/>
    <n v="30"/>
    <s v="256694c1-3848-4f65-aa0b-ee5a1e5b4719"/>
    <m/>
    <m/>
    <n v="98.709407541416596"/>
  </r>
  <r>
    <n v="38"/>
    <s v="Arboretum"/>
    <x v="1"/>
    <s v="Wire/Post"/>
    <n v="1.2"/>
    <x v="1"/>
    <x v="0"/>
    <n v="15300"/>
    <n v="2035"/>
    <n v="30"/>
    <s v="5b1e375d-506b-4439-af9b-b998fe204414"/>
    <m/>
    <m/>
    <n v="410.70212751006102"/>
  </r>
  <r>
    <n v="98"/>
    <s v="Cricket"/>
    <x v="1"/>
    <s v="Wire/Post"/>
    <n v="1.2"/>
    <x v="1"/>
    <x v="0"/>
    <s v="$$6,400"/>
    <n v="2035"/>
    <n v="30"/>
    <s v="27b85478-cd50-4630-a42e-a813d5a22e68"/>
    <m/>
    <m/>
    <n v="171.292302114508"/>
  </r>
  <r>
    <n v="100"/>
    <s v="Cricket"/>
    <x v="1"/>
    <s v="Wire/Post"/>
    <n v="1.2"/>
    <x v="1"/>
    <x v="0"/>
    <n v="1300"/>
    <n v="2035"/>
    <n v="30"/>
    <s v="cb72e644-6888-4d26-836b-83192b18dd09"/>
    <m/>
    <m/>
    <n v="331.59950040203"/>
  </r>
  <r>
    <n v="127"/>
    <s v="Maungakiekie"/>
    <x v="1"/>
    <s v="Post/Rail"/>
    <n v="1.3"/>
    <x v="1"/>
    <x v="0"/>
    <n v="1400"/>
    <n v="2035"/>
    <n v="30"/>
    <s v="10e5b726-c08d-4fe5-827c-7896838b08bd"/>
    <m/>
    <m/>
    <n v="3.5908963015052602"/>
  </r>
  <r>
    <n v="129"/>
    <s v="Maungakiekie"/>
    <x v="1"/>
    <s v="Wire/Post"/>
    <n v="1.2"/>
    <x v="1"/>
    <x v="0"/>
    <n v="6800"/>
    <n v="2035"/>
    <n v="30"/>
    <s v="af89a4fa-5df4-4c03-90d5-860dfce469e7"/>
    <m/>
    <m/>
    <n v="179.74024625588501"/>
  </r>
  <r>
    <n v="178"/>
    <s v="Chicory II"/>
    <x v="1"/>
    <s v="Post/Rail"/>
    <n v="1.2"/>
    <x v="1"/>
    <x v="0"/>
    <n v="4500"/>
    <n v="2035"/>
    <n v="30"/>
    <s v="65a5c528-fa3e-4662-9f7d-901752215145"/>
    <m/>
    <m/>
    <n v="119.85848010524499"/>
  </r>
  <r>
    <n v="179"/>
    <s v="Chicory II"/>
    <x v="1"/>
    <s v="Post/Rail"/>
    <n v="1.4"/>
    <x v="1"/>
    <x v="0"/>
    <n v="900"/>
    <n v="2035"/>
    <n v="30"/>
    <s v="897c3a3c-8b00-4831-8736-755195c01a5d"/>
    <m/>
    <m/>
    <n v="23.858826987797698"/>
  </r>
  <r>
    <n v="198"/>
    <s v="Nursery"/>
    <x v="1"/>
    <s v="Post/Rail"/>
    <n v="2"/>
    <x v="1"/>
    <x v="0"/>
    <n v="200"/>
    <n v="2035"/>
    <n v="30"/>
    <s v="acf30569-0412-4b87-a3a8-8d7cf0b8c015"/>
    <m/>
    <m/>
    <n v="5.70069864612387"/>
  </r>
  <r>
    <n v="34"/>
    <s v="Rugby"/>
    <x v="3"/>
    <s v="Rock"/>
    <n v="2"/>
    <x v="1"/>
    <x v="0"/>
    <n v="34000"/>
    <n v="2035"/>
    <n v="50"/>
    <s v="d98b9836-63ba-4125-932a-82feec79d47b"/>
    <m/>
    <m/>
    <n v="34.297450998531502"/>
  </r>
  <r>
    <n v="35"/>
    <s v="Rugby"/>
    <x v="3"/>
    <s v="Rock"/>
    <n v="1.5"/>
    <x v="1"/>
    <x v="0"/>
    <n v="24000"/>
    <n v="2055"/>
    <n v="50"/>
    <s v="b41b12b3-8028-4d53-b7d7-d6e549c23270"/>
    <m/>
    <m/>
    <n v="24.946629704104499"/>
  </r>
  <r>
    <n v="185"/>
    <s v="Chicken Corner"/>
    <x v="3"/>
    <s v="Rock"/>
    <n v="0.6"/>
    <x v="1"/>
    <x v="0"/>
    <n v="30000"/>
    <n v="2055"/>
    <n v="50"/>
    <s v="67629d21-93ee-4e85-a2f2-e768c95592e8"/>
    <m/>
    <m/>
    <n v="30.3650982382275"/>
  </r>
  <r>
    <n v="219"/>
    <s v="Fountain"/>
    <x v="3"/>
    <s v="Rock"/>
    <n v="2"/>
    <x v="1"/>
    <x v="0"/>
    <n v="12000"/>
    <n v="2055"/>
    <n v="50"/>
    <s v="a2aaa0b0-dd7f-4649-9e24-0ebc1483ecb3"/>
    <m/>
    <m/>
    <n v="12.1881183051538"/>
  </r>
  <r>
    <n v="220"/>
    <s v="Fountain"/>
    <x v="3"/>
    <s v="Rock"/>
    <n v="2"/>
    <x v="1"/>
    <x v="0"/>
    <n v="10000"/>
    <n v="2055"/>
    <n v="50"/>
    <s v="50996953-0a8f-4da7-b477-ade185340851"/>
    <m/>
    <m/>
    <n v="10.194983508544601"/>
  </r>
  <r>
    <n v="235"/>
    <s v="Main Carpark BBQ's"/>
    <x v="3"/>
    <s v="Rock"/>
    <n v="1"/>
    <x v="1"/>
    <x v="0"/>
    <n v="33000"/>
    <n v="2055"/>
    <n v="50"/>
    <s v="b01aa881-246a-40a2-86d6-95ba29495cef"/>
    <m/>
    <m/>
    <n v="33.191006642902501"/>
  </r>
  <r>
    <n v="238"/>
    <s v="Kiosk"/>
    <x v="3"/>
    <s v="Rock"/>
    <n v="1"/>
    <x v="1"/>
    <x v="0"/>
    <n v="52000"/>
    <n v="2055"/>
    <n v="30"/>
    <s v="b70cef1a-19b5-463c-be2c-a8598003876a"/>
    <m/>
    <m/>
    <n v="52.093925674639699"/>
  </r>
  <r>
    <n v="32"/>
    <s v="Puriri Drive"/>
    <x v="4"/>
    <s v="Wire/Post"/>
    <n v="2"/>
    <x v="1"/>
    <x v="0"/>
    <n v="14000"/>
    <n v="2035"/>
    <n v="30"/>
    <s v="bb8eebdc-3834-4f4e-a196-e2040083bc0f"/>
    <m/>
    <m/>
    <n v="374.95546201580902"/>
  </r>
  <r>
    <n v="27"/>
    <s v="Ram II"/>
    <x v="5"/>
    <s v="Wire/Post"/>
    <n v="1.2"/>
    <x v="1"/>
    <x v="0"/>
    <n v="3600"/>
    <n v="2035"/>
    <n v="30"/>
    <s v="ca406e64-b62a-4c2b-b7b3-9bf753fbe1aa"/>
    <m/>
    <m/>
    <n v="95.476845546234401"/>
  </r>
  <r>
    <n v="56"/>
    <s v="Top Sorrento"/>
    <x v="5"/>
    <s v="Post/Rail"/>
    <n v="1.3"/>
    <x v="1"/>
    <x v="0"/>
    <n v="500"/>
    <n v="2035"/>
    <n v="30"/>
    <s v="83a1400c-c611-49f0-869c-5b0a33a2fbd5"/>
    <m/>
    <m/>
    <n v="17.011984126844901"/>
  </r>
  <r>
    <n v="57"/>
    <s v="Top Sorrento"/>
    <x v="5"/>
    <s v="Post/Rail"/>
    <n v="1.2"/>
    <x v="1"/>
    <x v="0"/>
    <n v="500"/>
    <n v="2035"/>
    <n v="30"/>
    <s v="a5e55408-aebe-4f64-a381-2d1f4ef628d4"/>
    <m/>
    <m/>
    <n v="12.0173238059627"/>
  </r>
  <r>
    <n v="58"/>
    <s v="Top Sorrento"/>
    <x v="5"/>
    <s v="Post/Rail"/>
    <n v="1.2"/>
    <x v="1"/>
    <x v="0"/>
    <n v="500"/>
    <n v="2035"/>
    <n v="30"/>
    <s v="59ad9431-636e-4b21-8a6c-0fe5c4e74f7b"/>
    <m/>
    <m/>
    <n v="11.777391825926699"/>
  </r>
  <r>
    <n v="59"/>
    <s v="Top Sorrento"/>
    <x v="5"/>
    <s v="Post/Rail"/>
    <n v="1.2"/>
    <x v="1"/>
    <x v="0"/>
    <n v="500"/>
    <n v="2035"/>
    <n v="30"/>
    <s v="38675bbe-6cfb-42aa-ad83-3ea98adcabad"/>
    <m/>
    <m/>
    <n v="13.1393001763777"/>
  </r>
  <r>
    <n v="60"/>
    <s v="Top Sorrento"/>
    <x v="5"/>
    <s v="Post/Rail"/>
    <n v="1.2"/>
    <x v="1"/>
    <x v="0"/>
    <n v="500"/>
    <n v="2035"/>
    <n v="30"/>
    <s v="a63fd1e0-0cdc-49f2-8bab-a3ee7d53b555"/>
    <m/>
    <m/>
    <n v="14.2482793461871"/>
  </r>
  <r>
    <n v="61"/>
    <s v="Top Sorrento"/>
    <x v="5"/>
    <s v="Post/Rail"/>
    <n v="1.2"/>
    <x v="1"/>
    <x v="0"/>
    <n v="500"/>
    <n v="2035"/>
    <n v="30"/>
    <s v="ef811dc6-6f6f-4a71-a242-59f1db2bcfbc"/>
    <m/>
    <m/>
    <n v="13.8725681691551"/>
  </r>
  <r>
    <n v="78"/>
    <s v="Kenneth Myers Drive"/>
    <x v="5"/>
    <s v="Wire/Post"/>
    <n v="1.2"/>
    <x v="1"/>
    <x v="0"/>
    <n v="9100"/>
    <n v="2035"/>
    <n v="30"/>
    <s v="d8f76bbb-5f8a-49af-97b4-48f429f8b7c2"/>
    <m/>
    <m/>
    <n v="243.09882623911301"/>
  </r>
  <r>
    <n v="123"/>
    <s v="Boiler"/>
    <x v="5"/>
    <s v="Post/Rail"/>
    <n v="1.3"/>
    <x v="1"/>
    <x v="0"/>
    <n v="1100"/>
    <n v="2035"/>
    <n v="30"/>
    <s v="1e9994b2-ae98-4f6e-9761-bdcd6ba35bdd"/>
    <m/>
    <m/>
    <n v="30.410994411696802"/>
  </r>
  <r>
    <n v="236"/>
    <s v="Kiosk"/>
    <x v="5"/>
    <s v="Rock"/>
    <n v="2"/>
    <x v="1"/>
    <x v="0"/>
    <n v="18000"/>
    <n v="2055"/>
    <n v="50"/>
    <s v="80b1e934-0244-4b59-b136-59fe93b1602e"/>
    <m/>
    <m/>
    <n v="18.769841736170399"/>
  </r>
  <r>
    <n v="245"/>
    <s v="Grande Drive BBQ's"/>
    <x v="5"/>
    <s v="Rock"/>
    <n v="0.3"/>
    <x v="1"/>
    <x v="0"/>
    <n v="5000"/>
    <n v="2055"/>
    <n v="50"/>
    <s v="9db8c3dd-6dfa-4294-bc9a-e6dc3ba7506a"/>
    <m/>
    <m/>
    <n v="46.518237222782197"/>
  </r>
  <r>
    <n v="10"/>
    <s v="Chestnut"/>
    <x v="2"/>
    <s v="Rock"/>
    <n v="1.4"/>
    <x v="1"/>
    <x v="0"/>
    <n v="152000"/>
    <n v="2055"/>
    <n v="30"/>
    <s v="64fdfc93-ef19-42fd-8a26-90f6a4b426f0"/>
    <m/>
    <m/>
    <n v="152.30743243188601"/>
  </r>
  <r>
    <n v="67"/>
    <s v="Bottom Sorrento"/>
    <x v="2"/>
    <s v="Rock"/>
    <n v="1.5"/>
    <x v="1"/>
    <x v="0"/>
    <n v="12700"/>
    <n v="2055"/>
    <n v="50"/>
    <s v="c53642b4-2ac9-4c03-a631-524efcad1078"/>
    <m/>
    <m/>
    <n v="12.7219979687181"/>
  </r>
  <r>
    <n v="102"/>
    <s v="Hospital Flats"/>
    <x v="2"/>
    <s v="Rock"/>
    <n v="1.3"/>
    <x v="1"/>
    <x v="0"/>
    <n v="212000"/>
    <n v="2055"/>
    <n v="50"/>
    <s v="106346ff-5795-4bc8-850a-69b8f469f09d"/>
    <m/>
    <m/>
    <n v="211.959268974427"/>
  </r>
  <r>
    <n v="117"/>
    <s v="New Area"/>
    <x v="2"/>
    <s v="Rock"/>
    <n v="1.2"/>
    <x v="1"/>
    <x v="0"/>
    <n v="80000"/>
    <n v="2055"/>
    <n v="50"/>
    <s v="34d94996-92f8-487f-98f9-80cd480705cd"/>
    <m/>
    <m/>
    <n v="79.337054106470305"/>
  </r>
  <r>
    <n v="130"/>
    <s v="Maungakiekie"/>
    <x v="2"/>
    <s v="Rock"/>
    <n v="2"/>
    <x v="1"/>
    <x v="0"/>
    <n v="25000"/>
    <n v="2055"/>
    <n v="30"/>
    <s v="95793262-65e0-415d-a4d9-cdaba62df589"/>
    <m/>
    <m/>
    <n v="25.841318015111"/>
  </r>
  <r>
    <n v="187"/>
    <s v="New Area"/>
    <x v="2"/>
    <s v="Rock"/>
    <n v="1.5"/>
    <x v="1"/>
    <x v="0"/>
    <n v="8000"/>
    <n v="2055"/>
    <n v="50"/>
    <s v="46a92d33-b2b2-46c0-b838-e47d5820acc6"/>
    <m/>
    <m/>
    <n v="8.2002750536354991"/>
  </r>
  <r>
    <n v="188"/>
    <s v="New Area"/>
    <x v="2"/>
    <s v="Rock"/>
    <n v="1.5"/>
    <x v="1"/>
    <x v="0"/>
    <n v="9000"/>
    <n v="2055"/>
    <n v="50"/>
    <s v="3856a03a-73b9-48d7-b257-bc25307ffe4a"/>
    <m/>
    <m/>
    <n v="8.8169926405752808"/>
  </r>
  <r>
    <n v="209"/>
    <s v="Bottom Sorrento"/>
    <x v="2"/>
    <s v="Rock"/>
    <n v="1.5"/>
    <x v="1"/>
    <x v="0"/>
    <n v="10500"/>
    <n v="2055"/>
    <n v="50"/>
    <s v="361e88ea-4808-4ed0-a058-94859b045052"/>
    <m/>
    <m/>
    <n v="10.556745824314801"/>
  </r>
  <r>
    <n v="224"/>
    <s v="Hospital Flats"/>
    <x v="2"/>
    <s v="Rock"/>
    <n v="1.5"/>
    <x v="1"/>
    <x v="0"/>
    <n v="10000"/>
    <n v="2055"/>
    <n v="50"/>
    <s v="c6ab8cb6-5a6b-4510-8b3a-6b6ac1ee12ea"/>
    <m/>
    <m/>
    <n v="9.8890874860875506"/>
  </r>
  <r>
    <n v="225"/>
    <s v="Hospital Flats"/>
    <x v="2"/>
    <s v="Rock"/>
    <n v="1.5"/>
    <x v="1"/>
    <x v="0"/>
    <n v="4000"/>
    <n v="2055"/>
    <n v="50"/>
    <s v="efc279dd-ec3e-4a20-a506-de46db714753"/>
    <m/>
    <m/>
    <n v="4.2553539515974199"/>
  </r>
  <r>
    <n v="226"/>
    <s v="Hospital Flats"/>
    <x v="2"/>
    <s v="Rock"/>
    <n v="1.5"/>
    <x v="1"/>
    <x v="0"/>
    <n v="3700"/>
    <n v="2055"/>
    <n v="50"/>
    <s v="934eb276-fc7c-4865-81f5-8198bcf1997f"/>
    <m/>
    <m/>
    <n v="3.7814000597729098"/>
  </r>
  <r>
    <n v="227"/>
    <s v="Hospital Flats"/>
    <x v="2"/>
    <s v="Rock"/>
    <n v="2.5"/>
    <x v="1"/>
    <x v="0"/>
    <n v="3800"/>
    <n v="2055"/>
    <n v="50"/>
    <s v="9ab66f73-eac1-4eeb-9bec-3b7ff693db1b"/>
    <m/>
    <m/>
    <n v="3.8880579419421299"/>
  </r>
  <r>
    <n v="228"/>
    <s v="Hospital Flats"/>
    <x v="2"/>
    <s v="Rock"/>
    <n v="1.5"/>
    <x v="1"/>
    <x v="0"/>
    <n v="3700"/>
    <n v="2055"/>
    <n v="50"/>
    <s v="775aa1ef-0ad8-4397-80cd-b08e9ef0af4f"/>
    <m/>
    <m/>
    <n v="3.7589800805965301"/>
  </r>
  <r>
    <n v="229"/>
    <s v="Hospital Flats"/>
    <x v="2"/>
    <s v="Rock"/>
    <n v="1.5"/>
    <x v="1"/>
    <x v="0"/>
    <n v="10000"/>
    <n v="2055"/>
    <n v="50"/>
    <s v="a5b989fd-b625-4021-bf07-7d88f0a52286"/>
    <m/>
    <m/>
    <n v="10.3506416556754"/>
  </r>
  <r>
    <n v="230"/>
    <s v="Hospital Flats"/>
    <x v="2"/>
    <s v="Rock"/>
    <n v="1.5"/>
    <x v="1"/>
    <x v="0"/>
    <n v="3700"/>
    <n v="2055"/>
    <n v="50"/>
    <s v="9e3f820c-690c-4d84-9593-6cbd3feebc1c"/>
    <m/>
    <m/>
    <n v="3.6950882673429102"/>
  </r>
  <r>
    <n v="237"/>
    <s v="Kiosk"/>
    <x v="2"/>
    <s v="Rock"/>
    <n v="1.4"/>
    <x v="1"/>
    <x v="0"/>
    <n v="11000"/>
    <n v="2055"/>
    <n v="50"/>
    <s v="4c8734ff-0c59-4de2-809b-2eab6c8eb70d"/>
    <m/>
    <m/>
    <n v="11.498981940476"/>
  </r>
  <r>
    <n v="242"/>
    <s v="Chicken Corner"/>
    <x v="2"/>
    <s v="Rock"/>
    <n v="1"/>
    <x v="1"/>
    <x v="0"/>
    <n v="22000"/>
    <n v="2055"/>
    <n v="50"/>
    <s v="9f255dff-a1ab-4a4f-83d5-a62925c0c1cf"/>
    <m/>
    <m/>
    <n v="22.582581251890701"/>
  </r>
  <r>
    <n v="243"/>
    <s v="Chicken Corner"/>
    <x v="2"/>
    <s v="Rock"/>
    <n v="1.5"/>
    <x v="1"/>
    <x v="0"/>
    <n v="9600"/>
    <n v="2055"/>
    <n v="50"/>
    <s v="66d4e4d7-5a2b-43b4-a26b-5dcf5b0bf415"/>
    <m/>
    <m/>
    <n v="9.6462738005281796"/>
  </r>
  <r>
    <n v="244"/>
    <s v="Chicken Corner"/>
    <x v="2"/>
    <s v="Rock"/>
    <n v="0.8"/>
    <x v="1"/>
    <x v="0"/>
    <n v="20000"/>
    <n v="2055"/>
    <n v="50"/>
    <s v="6ca16658-4482-42ee-a33c-82abd590f479"/>
    <m/>
    <m/>
    <n v="20.268089969892198"/>
  </r>
  <r>
    <n v="248"/>
    <s v="New Area"/>
    <x v="2"/>
    <s v="Rock"/>
    <n v="1.4"/>
    <x v="1"/>
    <x v="0"/>
    <n v="3000"/>
    <n v="2055"/>
    <n v="50"/>
    <s v="f9522e54-aef4-47a6-904d-4f07b75c9cda"/>
    <m/>
    <m/>
    <n v="2.9294729295654598"/>
  </r>
  <r>
    <n v="251"/>
    <s v="Eastern Area"/>
    <x v="2"/>
    <s v="Rock"/>
    <n v="1.4"/>
    <x v="1"/>
    <x v="0"/>
    <n v="39000"/>
    <n v="2055"/>
    <n v="50"/>
    <s v="b6bdb577-dac6-4482-9afd-18d436c5abf8"/>
    <m/>
    <m/>
    <n v="38.617135246258599"/>
  </r>
  <r>
    <n v="252"/>
    <s v="Eastern Area"/>
    <x v="2"/>
    <s v="Rock"/>
    <n v="1.2"/>
    <x v="1"/>
    <x v="0"/>
    <n v="38000"/>
    <n v="2055"/>
    <n v="50"/>
    <s v="06a5cef8-29d8-4f45-bcfc-29a3610c4041"/>
    <m/>
    <m/>
    <n v="38.053188245113198"/>
  </r>
  <r>
    <n v="261"/>
    <s v="Waitapu Road"/>
    <x v="2"/>
    <s v="Rock"/>
    <n v="1.6"/>
    <x v="1"/>
    <x v="0"/>
    <n v="16000"/>
    <n v="2055"/>
    <n v="50"/>
    <s v="2b2a26b8-004e-4f8d-b647-3a6d172a5ea0"/>
    <m/>
    <m/>
    <n v="16.636127284731899"/>
  </r>
  <r>
    <n v="315"/>
    <s v="Wooden BBQ's"/>
    <x v="2"/>
    <s v="Rock"/>
    <n v="0.4"/>
    <x v="1"/>
    <x v="0"/>
    <n v="10000"/>
    <n v="2055"/>
    <n v="50"/>
    <s v="0bc2ab3b-7383-4763-91f1-10ed856a4e86"/>
    <m/>
    <m/>
    <n v="27.424430750597299"/>
  </r>
  <r>
    <n v="316"/>
    <s v="Wooden BBQ's"/>
    <x v="2"/>
    <s v="Rock"/>
    <n v="0.4"/>
    <x v="1"/>
    <x v="0"/>
    <n v="10000"/>
    <n v="2055"/>
    <n v="50"/>
    <s v="4a07746d-dc0f-41fb-a8e4-fd5a931cb618"/>
    <m/>
    <m/>
    <n v="32.493750453485802"/>
  </r>
  <r>
    <n v="223"/>
    <s v="Tennis"/>
    <x v="0"/>
    <s v="Post/Rail"/>
    <n v="1.7"/>
    <x v="2"/>
    <x v="0"/>
    <n v="3900"/>
    <n v="2030"/>
    <n v="30"/>
    <s v="db08011c-f11f-4291-85fc-27350356478d"/>
    <m/>
    <m/>
    <n v="104.656018392012"/>
  </r>
  <r>
    <n v="257"/>
    <s v="Southern Area"/>
    <x v="0"/>
    <s v="Steel"/>
    <n v="1.5"/>
    <x v="2"/>
    <x v="0"/>
    <n v="3500"/>
    <n v="2030"/>
    <n v="30"/>
    <s v="0a0756f6-da47-4652-8207-3b39c02c3bd4"/>
    <m/>
    <m/>
    <n v="19.4623809197813"/>
  </r>
  <r>
    <n v="259"/>
    <s v="Waitapu Road"/>
    <x v="0"/>
    <s v="Wood Slats"/>
    <n v="1.8"/>
    <x v="2"/>
    <x v="0"/>
    <n v="5500"/>
    <n v="2030"/>
    <n v="30"/>
    <s v="444bc015-e70b-4ad6-901b-e0f92a1dc1e2"/>
    <m/>
    <m/>
    <n v="37.141725066577699"/>
  </r>
  <r>
    <n v="260"/>
    <s v="Waitapu Road"/>
    <x v="0"/>
    <s v="Shade Panelled"/>
    <n v="1.8"/>
    <x v="2"/>
    <x v="0"/>
    <n v="3600"/>
    <n v="2030"/>
    <n v="30"/>
    <s v="c2fc123f-49b8-498e-9a0d-7cd22b7c558a"/>
    <m/>
    <m/>
    <n v="18.246099226778199"/>
  </r>
  <r>
    <n v="262"/>
    <s v="Waitapu Road"/>
    <x v="0"/>
    <s v="Wood Slats"/>
    <n v="1.8"/>
    <x v="2"/>
    <x v="0"/>
    <n v="5700"/>
    <n v="2030"/>
    <n v="30"/>
    <s v="dccf902d-1622-41c9-9610-9827488b49a1"/>
    <m/>
    <m/>
    <n v="38.903567618975003"/>
  </r>
  <r>
    <n v="263"/>
    <s v="Waitapu Road"/>
    <x v="0"/>
    <s v="Post/Rail"/>
    <n v="1.2"/>
    <x v="2"/>
    <x v="0"/>
    <n v="800"/>
    <n v="2030"/>
    <n v="30"/>
    <s v="04dc92c0-3e47-4f7b-81b0-47d8f1abc75e"/>
    <m/>
    <m/>
    <n v="20.802126947165799"/>
  </r>
  <r>
    <n v="264"/>
    <s v="Waitapu Road"/>
    <x v="0"/>
    <s v="Post/Rail"/>
    <n v="1.4"/>
    <x v="2"/>
    <x v="0"/>
    <n v="1000"/>
    <n v="2030"/>
    <n v="30"/>
    <s v="c847a01e-9d24-4726-93c4-6e5ffaee30ee"/>
    <m/>
    <m/>
    <n v="25.819739991769701"/>
  </r>
  <r>
    <n v="269"/>
    <s v="Maungakiekie"/>
    <x v="0"/>
    <s v="Wire/Post"/>
    <n v="1.3"/>
    <x v="2"/>
    <x v="0"/>
    <n v="1500"/>
    <n v="2030"/>
    <n v="30"/>
    <s v="3cc87f9a-d14d-42b1-a74d-33e107af3858"/>
    <m/>
    <m/>
    <n v="40.5443119430359"/>
  </r>
  <r>
    <n v="270"/>
    <s v="Maungakiekie"/>
    <x v="0"/>
    <s v="Steel"/>
    <n v="1.6"/>
    <x v="2"/>
    <x v="0"/>
    <n v="7200"/>
    <n v="2030"/>
    <n v="30"/>
    <s v="3799bcb0-456e-44d8-b4d2-1536cb78bd68"/>
    <m/>
    <m/>
    <n v="39.801461383802"/>
  </r>
  <r>
    <n v="272"/>
    <s v="New Area"/>
    <x v="0"/>
    <s v="Steel"/>
    <n v="1.6"/>
    <x v="2"/>
    <x v="0"/>
    <n v="2400"/>
    <n v="2030"/>
    <n v="30"/>
    <s v="48474176-28f2-4596-84ad-4fcf13198ed6"/>
    <m/>
    <m/>
    <n v="13.533997373715801"/>
  </r>
  <r>
    <n v="273"/>
    <s v="New Area"/>
    <x v="0"/>
    <s v="Rock"/>
    <n v="1.8"/>
    <x v="2"/>
    <x v="0"/>
    <n v="20000"/>
    <n v="2045"/>
    <n v="50"/>
    <s v="47aa8678-a8db-405c-b08c-aef5dfb4b323"/>
    <m/>
    <m/>
    <n v="20.380023451345799"/>
  </r>
  <r>
    <n v="275"/>
    <s v="New Area"/>
    <x v="0"/>
    <s v="Concrete"/>
    <n v="2.2000000000000002"/>
    <x v="2"/>
    <x v="0"/>
    <n v="1700"/>
    <n v="2035"/>
    <n v="50"/>
    <s v="a45234a0-f3a3-46c1-9700-1b5ff87a0f7c"/>
    <m/>
    <m/>
    <n v="4.3907285231804503"/>
  </r>
  <r>
    <n v="276"/>
    <s v="New Area"/>
    <x v="0"/>
    <s v="Steel"/>
    <n v="1.5"/>
    <x v="2"/>
    <x v="0"/>
    <n v="6100"/>
    <n v="2030"/>
    <n v="30"/>
    <s v="318e5e7e-f475-437c-8f91-d0fcd60d20af"/>
    <m/>
    <m/>
    <n v="34.984975512357103"/>
  </r>
  <r>
    <n v="278"/>
    <s v="New Area"/>
    <x v="0"/>
    <s v="Post/Rail"/>
    <n v="1.3"/>
    <x v="2"/>
    <x v="0"/>
    <n v="1500"/>
    <n v="2030"/>
    <n v="30"/>
    <s v="8539824d-4b4b-4a28-afa7-cfc938a7676d"/>
    <m/>
    <m/>
    <n v="39.9099121703306"/>
  </r>
  <r>
    <n v="279"/>
    <s v="New Area"/>
    <x v="0"/>
    <s v="Wood Slats"/>
    <n v="1.6"/>
    <x v="2"/>
    <x v="0"/>
    <n v="3000"/>
    <n v="2030"/>
    <n v="30"/>
    <s v="2219a910-7a91-41bf-99c1-62f4f9907bc6"/>
    <m/>
    <m/>
    <n v="19.831925626282501"/>
  </r>
  <r>
    <n v="282"/>
    <s v="New Area"/>
    <x v="0"/>
    <s v="Concrete"/>
    <n v="2.2000000000000002"/>
    <x v="2"/>
    <x v="0"/>
    <n v="28000"/>
    <n v="2030"/>
    <n v="50"/>
    <s v="f97a4459-707f-44c7-bdc3-df3a21fe28f5"/>
    <m/>
    <m/>
    <n v="72.594343379376696"/>
  </r>
  <r>
    <n v="285"/>
    <s v="New Area"/>
    <x v="0"/>
    <s v="Steel"/>
    <n v="1.8"/>
    <x v="2"/>
    <x v="0"/>
    <n v="8600"/>
    <n v="2030"/>
    <n v="30"/>
    <s v="7d23bf51-0dc9-4854-a331-8f66c9c75951"/>
    <m/>
    <m/>
    <n v="48.685482688042299"/>
  </r>
  <r>
    <n v="288"/>
    <s v="Rugby"/>
    <x v="0"/>
    <s v="Concrete"/>
    <n v="1.7"/>
    <x v="2"/>
    <x v="0"/>
    <n v="3500"/>
    <n v="2040"/>
    <n v="50"/>
    <s v="38a92c22-62c9-431c-ac4b-ff9c0fec1e87"/>
    <m/>
    <m/>
    <n v="8.74351418684458"/>
  </r>
  <r>
    <n v="290"/>
    <s v="Rugby"/>
    <x v="0"/>
    <s v="Concrete"/>
    <n v="3"/>
    <x v="2"/>
    <x v="0"/>
    <n v="7000"/>
    <n v="2035"/>
    <n v="50"/>
    <s v="55ec2f7c-f131-4fe0-b3d3-77d8bd3830c3"/>
    <m/>
    <m/>
    <n v="17.5549521178717"/>
  </r>
  <r>
    <n v="291"/>
    <s v="Rugby"/>
    <x v="0"/>
    <s v="Chainwire Mesh"/>
    <n v="3.5"/>
    <x v="2"/>
    <x v="0"/>
    <n v="24000"/>
    <n v="2030"/>
    <n v="30"/>
    <s v="26642c9c-bb35-4d05-ba81-e90fe5f8f42e"/>
    <m/>
    <m/>
    <n v="120.53632464829499"/>
  </r>
  <r>
    <n v="295"/>
    <s v="Rugby"/>
    <x v="0"/>
    <s v="Concrete"/>
    <n v="2"/>
    <x v="2"/>
    <x v="0"/>
    <n v="9200"/>
    <n v="2045"/>
    <n v="50"/>
    <s v="0a89de72-b637-4a82-bf24-b48afb1a2e16"/>
    <m/>
    <m/>
    <n v="23.179832726263498"/>
  </r>
  <r>
    <n v="302"/>
    <s v="League"/>
    <x v="0"/>
    <s v="Steel"/>
    <n v="1.6"/>
    <x v="2"/>
    <x v="0"/>
    <n v="3600"/>
    <n v="2030"/>
    <n v="30"/>
    <s v="d8058f70-31f2-4fad-b53c-7f7436dce978"/>
    <m/>
    <m/>
    <n v="20.1657067130756"/>
  </r>
  <r>
    <n v="308"/>
    <s v="League"/>
    <x v="0"/>
    <s v="Wood Slats"/>
    <n v="1.7"/>
    <x v="2"/>
    <x v="0"/>
    <s v="#3,300"/>
    <n v="2030"/>
    <n v="30"/>
    <s v="66b6c714-cfe8-4acf-a94a-640ffe2aaaa9"/>
    <m/>
    <m/>
    <n v="21.9195306020111"/>
  </r>
  <r>
    <n v="309"/>
    <s v="League"/>
    <x v="0"/>
    <s v="Steel"/>
    <n v="1.5"/>
    <x v="2"/>
    <x v="0"/>
    <n v="3600"/>
    <n v="2030"/>
    <n v="30"/>
    <s v="fe79f2b7-f814-4110-b552-082f7b2bdae5"/>
    <m/>
    <m/>
    <n v="19.423438279819599"/>
  </r>
  <r>
    <n v="313"/>
    <s v="Tennis"/>
    <x v="0"/>
    <s v="Wood Slats"/>
    <n v="1.4"/>
    <x v="2"/>
    <x v="0"/>
    <n v="9100"/>
    <n v="2030"/>
    <n v="30"/>
    <s v="3e902ea9-4d3d-45a7-9164-84ea2c86ee91"/>
    <m/>
    <m/>
    <n v="61.289435837110098"/>
  </r>
  <r>
    <n v="314"/>
    <s v="Tennis"/>
    <x v="0"/>
    <s v="Chainwire Mesh"/>
    <n v="1.8"/>
    <x v="2"/>
    <x v="0"/>
    <n v="10000"/>
    <n v="2030"/>
    <n v="30"/>
    <s v="418a5b3e-0bec-42ed-b0e5-1f781d7f6eaa"/>
    <m/>
    <m/>
    <n v="51.649440371784898"/>
  </r>
  <r>
    <n v="1"/>
    <s v="Chestnut"/>
    <x v="1"/>
    <s v="Post/Rail"/>
    <n v="1.2"/>
    <x v="2"/>
    <x v="0"/>
    <n v="3700"/>
    <n v="2030"/>
    <n v="30"/>
    <s v="cb3e3a28-e180-4d23-8793-bc97888a20a2"/>
    <m/>
    <m/>
    <n v="100.605083370272"/>
  </r>
  <r>
    <n v="2"/>
    <s v="Twin Oaks"/>
    <x v="1"/>
    <s v="Post/Rail"/>
    <n v="1.2"/>
    <x v="2"/>
    <x v="0"/>
    <n v="11600"/>
    <n v="2030"/>
    <n v="30"/>
    <s v="00875bad-12c5-465d-87d3-d654b261def3"/>
    <m/>
    <m/>
    <n v="310.74189938961399"/>
  </r>
  <r>
    <n v="3"/>
    <s v="Boiler"/>
    <x v="1"/>
    <s v="Post/Rail"/>
    <n v="1.2"/>
    <x v="2"/>
    <x v="0"/>
    <n v="250"/>
    <n v="2030"/>
    <n v="30"/>
    <s v="0a102139-8c33-479e-b742-3b8591804ed5"/>
    <m/>
    <m/>
    <n v="6.6330863825246196"/>
  </r>
  <r>
    <n v="5"/>
    <s v="Twin Oaks"/>
    <x v="1"/>
    <s v="Post/Rail"/>
    <n v="1.2"/>
    <x v="2"/>
    <x v="0"/>
    <n v="4300"/>
    <n v="2030"/>
    <n v="30"/>
    <s v="55f48ea5-6655-4df4-b922-8284ae2bd4e0"/>
    <m/>
    <m/>
    <n v="114.80508003423201"/>
  </r>
  <r>
    <n v="6"/>
    <s v="Chestnut"/>
    <x v="1"/>
    <s v="Post/Rail"/>
    <n v="1.3"/>
    <x v="2"/>
    <x v="0"/>
    <n v="3000"/>
    <n v="2030"/>
    <n v="30"/>
    <s v="fc01fe8c-04f3-4f46-ab49-14db3082fcc6"/>
    <m/>
    <m/>
    <n v="80.034251374470003"/>
  </r>
  <r>
    <n v="7"/>
    <s v="Chestnut"/>
    <x v="1"/>
    <s v="Post/Rail"/>
    <n v="1.3"/>
    <x v="2"/>
    <x v="0"/>
    <n v="3100"/>
    <n v="2030"/>
    <n v="30"/>
    <s v="fb3752ca-5686-4811-88e3-63ac23c05567"/>
    <m/>
    <m/>
    <n v="84.243665701670196"/>
  </r>
  <r>
    <n v="8"/>
    <s v="Chestnut"/>
    <x v="1"/>
    <s v="Post/Rail"/>
    <n v="1.3"/>
    <x v="2"/>
    <x v="0"/>
    <n v="3600"/>
    <n v="2030"/>
    <n v="30"/>
    <s v="0a6cc485-65c2-4dde-8f02-feea84477443"/>
    <m/>
    <m/>
    <n v="95.471986433237504"/>
  </r>
  <r>
    <n v="9"/>
    <s v="Chestnut"/>
    <x v="1"/>
    <s v="Post/Rail"/>
    <n v="1.3"/>
    <x v="2"/>
    <x v="0"/>
    <n v="2700"/>
    <n v="2030"/>
    <n v="30"/>
    <s v="90ecd274-f30b-4204-99ad-67eb096eeecc"/>
    <m/>
    <m/>
    <n v="73.440507547213201"/>
  </r>
  <r>
    <n v="16"/>
    <s v="A.R.A"/>
    <x v="1"/>
    <s v="Wire/Post"/>
    <n v="1.3"/>
    <x v="2"/>
    <x v="0"/>
    <n v="6600"/>
    <n v="2030"/>
    <n v="30"/>
    <s v="773e1c29-67f5-409b-9052-cbf8b6284159"/>
    <m/>
    <m/>
    <n v="175.35694899669701"/>
  </r>
  <r>
    <n v="20"/>
    <s v="Southern Area"/>
    <x v="1"/>
    <s v="Post/Rail"/>
    <n v="1.4"/>
    <x v="2"/>
    <x v="0"/>
    <n v="10200"/>
    <n v="2030"/>
    <n v="30"/>
    <s v="bf3f9981-258e-4822-be71-8ee527f6c990"/>
    <m/>
    <m/>
    <n v="237.60474152960299"/>
  </r>
  <r>
    <n v="25"/>
    <s v="A.R.A"/>
    <x v="1"/>
    <s v="Wire/Post"/>
    <n v="1.2"/>
    <x v="2"/>
    <x v="0"/>
    <n v="6900"/>
    <n v="2030"/>
    <n v="30"/>
    <s v="4db3c77e-dae3-4cc0-9e84-2340126855e7"/>
    <m/>
    <m/>
    <n v="184.451398138027"/>
  </r>
  <r>
    <n v="26"/>
    <s v="Ram II"/>
    <x v="1"/>
    <s v="Wire/Post"/>
    <n v="1.2"/>
    <x v="2"/>
    <x v="0"/>
    <n v="7000"/>
    <n v="2030"/>
    <n v="30"/>
    <s v="c595ffd9-ad67-438b-81b8-a1dd797c632c"/>
    <m/>
    <m/>
    <n v="203.076961707024"/>
  </r>
  <r>
    <n v="28"/>
    <s v="Ram II"/>
    <x v="1"/>
    <s v="Wire/Post"/>
    <n v="1.2"/>
    <x v="2"/>
    <x v="0"/>
    <n v="6100"/>
    <n v="2030"/>
    <n v="30"/>
    <s v="5ef84d74-615d-4cbf-9e1d-cb6560558795"/>
    <m/>
    <m/>
    <n v="162.50252907465099"/>
  </r>
  <r>
    <n v="29"/>
    <s v="Ram II"/>
    <x v="1"/>
    <s v="Wire/Post"/>
    <n v="1.2"/>
    <x v="2"/>
    <x v="0"/>
    <n v="3700"/>
    <n v="2030"/>
    <n v="30"/>
    <s v="5311e136-085d-49c9-b673-11b934b62933"/>
    <m/>
    <m/>
    <n v="108.15486383830201"/>
  </r>
  <r>
    <n v="37"/>
    <s v="Lower Arboretum"/>
    <x v="1"/>
    <s v="Wire/Post"/>
    <n v="1.4"/>
    <x v="2"/>
    <x v="0"/>
    <n v="18500"/>
    <n v="2030"/>
    <n v="30"/>
    <s v="b2b1b123-2395-41f7-899f-1e39496efa15"/>
    <m/>
    <m/>
    <n v="494.50024540601203"/>
  </r>
  <r>
    <n v="39"/>
    <s v="Olive Grove"/>
    <x v="1"/>
    <s v="Wire/Post"/>
    <n v="1.2"/>
    <x v="2"/>
    <x v="0"/>
    <n v="16000"/>
    <n v="2030"/>
    <n v="30"/>
    <s v="34f1a436-ef10-4dec-84fb-e6592f2d83e0"/>
    <m/>
    <m/>
    <n v="426.25532444875898"/>
  </r>
  <r>
    <n v="40"/>
    <s v="Hill"/>
    <x v="1"/>
    <s v="Wire/Post"/>
    <n v="1.2"/>
    <x v="2"/>
    <x v="0"/>
    <n v="5000"/>
    <n v="2030"/>
    <n v="30"/>
    <s v="2b567a65-dedb-4e06-9c47-77bbce659ac6"/>
    <m/>
    <m/>
    <n v="135.183805600645"/>
  </r>
  <r>
    <n v="43"/>
    <s v="Chicken Corner"/>
    <x v="1"/>
    <s v="Post/Rail"/>
    <n v="1.3"/>
    <x v="2"/>
    <x v="0"/>
    <n v="6400"/>
    <n v="2035"/>
    <n v="30"/>
    <s v="0f143afa-0e92-410b-ae2a-67304cb022fc"/>
    <m/>
    <m/>
    <n v="170.40984418962"/>
  </r>
  <r>
    <n v="45"/>
    <s v="Archery"/>
    <x v="1"/>
    <s v="Wire/Post"/>
    <n v="1.2"/>
    <x v="2"/>
    <x v="0"/>
    <n v="10500"/>
    <n v="2030"/>
    <n v="30"/>
    <s v="ba9c7fdb-b4b8-4454-bb61-68ff4741ef2d"/>
    <m/>
    <m/>
    <n v="279.92492730312802"/>
  </r>
  <r>
    <n v="46"/>
    <s v="Onehunga Reservoirs"/>
    <x v="1"/>
    <s v="Wire/Post"/>
    <n v="1.3"/>
    <x v="2"/>
    <x v="0"/>
    <n v="1200"/>
    <n v="2030"/>
    <n v="30"/>
    <s v="81ec9d11-c9fe-48de-a806-6bb060f69352"/>
    <m/>
    <m/>
    <n v="32.880180481683297"/>
  </r>
  <r>
    <n v="49"/>
    <s v="Onehunga Reservoirs"/>
    <x v="1"/>
    <s v="Wire/Post"/>
    <n v="1.2"/>
    <x v="2"/>
    <x v="0"/>
    <n v="2900"/>
    <n v="2030"/>
    <n v="30"/>
    <s v="f3878a08-e358-41df-b4c9-41112d0dfe86"/>
    <m/>
    <m/>
    <n v="78.1389814107131"/>
  </r>
  <r>
    <n v="51"/>
    <s v="Top Sorrento"/>
    <x v="1"/>
    <s v="Post/Rail"/>
    <n v="1.3"/>
    <x v="2"/>
    <x v="0"/>
    <n v="400"/>
    <n v="2030"/>
    <n v="30"/>
    <s v="1c57f1a5-5f69-4e39-9291-a6a46886a30b"/>
    <m/>
    <m/>
    <n v="10.080658172348301"/>
  </r>
  <r>
    <n v="52"/>
    <s v="Top Sorrento"/>
    <x v="1"/>
    <s v="Wire/Post"/>
    <n v="1.2"/>
    <x v="2"/>
    <x v="0"/>
    <n v="4000"/>
    <n v="2030"/>
    <n v="30"/>
    <s v="0457ad80-4f4b-4e69-9080-f7688e5493f6"/>
    <m/>
    <m/>
    <n v="107.58754158273"/>
  </r>
  <r>
    <n v="55"/>
    <s v="Top Sorrento"/>
    <x v="1"/>
    <s v="Wire/Post"/>
    <n v="1.2"/>
    <x v="2"/>
    <x v="0"/>
    <n v="5900"/>
    <n v="2030"/>
    <n v="30"/>
    <s v="b0d3b16d-e5fb-40cb-8011-a400721de071"/>
    <m/>
    <m/>
    <n v="157.33033679434101"/>
  </r>
  <r>
    <n v="68"/>
    <s v="Bottom Sorrento"/>
    <x v="1"/>
    <s v="Wire/Post"/>
    <n v="1.2"/>
    <x v="2"/>
    <x v="0"/>
    <n v="12200"/>
    <n v="2030"/>
    <n v="30"/>
    <s v="3d2bd822-b4b6-4fcf-afff-1ed24352dcf0"/>
    <m/>
    <m/>
    <n v="324.51389001992101"/>
  </r>
  <r>
    <n v="69"/>
    <s v="Bottom Sorrento"/>
    <x v="1"/>
    <s v="Wire/Post"/>
    <n v="1.2"/>
    <x v="2"/>
    <x v="0"/>
    <n v="6450"/>
    <n v="2030"/>
    <n v="30"/>
    <s v="cfab773e-b3fe-4a14-a1cb-ae69c1fb1791"/>
    <m/>
    <m/>
    <n v="171.58604299731499"/>
  </r>
  <r>
    <n v="71"/>
    <s v="Bottom Sorrento"/>
    <x v="1"/>
    <s v="Wire/Post"/>
    <n v="1.2"/>
    <x v="2"/>
    <x v="0"/>
    <n v="18000"/>
    <n v="2030"/>
    <n v="30"/>
    <s v="2f48227b-032f-4600-8e38-8ab2f9779ee8"/>
    <m/>
    <m/>
    <n v="479.72792973424498"/>
  </r>
  <r>
    <n v="80"/>
    <s v="Boiler"/>
    <x v="1"/>
    <s v="Post/Rail"/>
    <n v="1.2"/>
    <x v="2"/>
    <x v="0"/>
    <n v="5000"/>
    <n v="2030"/>
    <n v="30"/>
    <s v="9d625d89-ff42-415e-bd1d-0961b72e20b5"/>
    <m/>
    <m/>
    <n v="135.22858254482799"/>
  </r>
  <r>
    <n v="83"/>
    <s v="Kiosk"/>
    <x v="1"/>
    <s v="Wire/Post"/>
    <n v="1.3"/>
    <x v="2"/>
    <x v="0"/>
    <n v="900"/>
    <n v="2030"/>
    <n v="30"/>
    <s v="34bf830f-f2ba-4063-9834-ac9f26084e93"/>
    <m/>
    <m/>
    <n v="23.424114163816402"/>
  </r>
  <r>
    <n v="84"/>
    <s v="Kiosk"/>
    <x v="1"/>
    <s v="Wire/Post"/>
    <n v="1.2"/>
    <x v="2"/>
    <x v="0"/>
    <n v="3400"/>
    <n v="2030"/>
    <n v="30"/>
    <s v="095ded90-9d96-4c26-858d-c2360066c145"/>
    <m/>
    <m/>
    <n v="89.902196394205305"/>
  </r>
  <r>
    <n v="87"/>
    <s v="Olive Grove"/>
    <x v="1"/>
    <s v="Wire/Post"/>
    <n v="1.3"/>
    <x v="2"/>
    <x v="0"/>
    <n v="11000"/>
    <n v="2030"/>
    <n v="30"/>
    <s v="c08031a5-5d6d-4482-8baf-2d6bef0bce6c"/>
    <m/>
    <m/>
    <n v="293.07896220275597"/>
  </r>
  <r>
    <n v="99"/>
    <s v="Cricket"/>
    <x v="1"/>
    <s v="Post/Rail"/>
    <n v="1.2"/>
    <x v="2"/>
    <x v="0"/>
    <n v="1300"/>
    <n v="2030"/>
    <n v="30"/>
    <s v="8f6fe2f3-f18f-4326-accf-f60a8e7999fd"/>
    <m/>
    <m/>
    <n v="35.551380517856202"/>
  </r>
  <r>
    <n v="101"/>
    <s v="Cricket"/>
    <x v="1"/>
    <s v="Wire/Post"/>
    <n v="1.2"/>
    <x v="2"/>
    <x v="0"/>
    <n v="5500"/>
    <n v="2030"/>
    <n v="30"/>
    <s v="3d738ae7-df53-458b-8fe0-efbf836806f8"/>
    <m/>
    <m/>
    <n v="147.184504566405"/>
  </r>
  <r>
    <n v="105"/>
    <s v="Hospital Flats"/>
    <x v="1"/>
    <s v="Wire/Post"/>
    <n v="1"/>
    <x v="2"/>
    <x v="0"/>
    <n v="1500"/>
    <n v="2030"/>
    <n v="30"/>
    <s v="2ca0f4b9-6051-49c7-87a6-ec63651d5f3d"/>
    <m/>
    <m/>
    <n v="40.699830640196801"/>
  </r>
  <r>
    <n v="109"/>
    <s v="Hospital Flats"/>
    <x v="1"/>
    <s v="Wire/Post"/>
    <n v="0.8"/>
    <x v="2"/>
    <x v="0"/>
    <n v="1400"/>
    <n v="2030"/>
    <n v="30"/>
    <s v="c5b57f16-bdda-425c-9000-da217613f78f"/>
    <m/>
    <m/>
    <n v="37.590039141627202"/>
  </r>
  <r>
    <n v="116"/>
    <s v="New Area"/>
    <x v="1"/>
    <s v="Wire/Post"/>
    <n v="0.8"/>
    <x v="2"/>
    <x v="0"/>
    <n v="2800"/>
    <n v="2030"/>
    <n v="30"/>
    <s v="2fa5e9ab-ad04-4108-86d1-8a32ad859c61"/>
    <m/>
    <m/>
    <n v="74.737258881742704"/>
  </r>
  <r>
    <n v="118"/>
    <s v="New Area"/>
    <x v="1"/>
    <s v="Wire/Post"/>
    <n v="0.6"/>
    <x v="2"/>
    <x v="0"/>
    <n v="7700"/>
    <n v="2030"/>
    <n v="30"/>
    <s v="bca364d0-4ec8-4d49-b082-aee7a5359f90"/>
    <m/>
    <m/>
    <n v="206.12267487820299"/>
  </r>
  <r>
    <n v="120"/>
    <s v="New Area"/>
    <x v="1"/>
    <s v="Wire/Post"/>
    <n v="1"/>
    <x v="2"/>
    <x v="0"/>
    <n v="2500"/>
    <n v="2030"/>
    <n v="30"/>
    <s v="a914c499-9823-4b84-8116-e1095a91944a"/>
    <m/>
    <m/>
    <n v="66.980127454452102"/>
  </r>
  <r>
    <n v="122"/>
    <s v="Maungakiekie"/>
    <x v="1"/>
    <s v="Wire/Post"/>
    <n v="1.2"/>
    <x v="2"/>
    <x v="0"/>
    <n v="5400"/>
    <n v="2030"/>
    <n v="30"/>
    <s v="c5b73625-ce17-4097-b459-60cf1aee23fb"/>
    <m/>
    <m/>
    <n v="145.57576211772701"/>
  </r>
  <r>
    <n v="125"/>
    <s v="Maungakiekie"/>
    <x v="1"/>
    <s v="Wire/Post"/>
    <n v="1.2"/>
    <x v="2"/>
    <x v="0"/>
    <n v="5400"/>
    <n v="2030"/>
    <n v="30"/>
    <s v="65748cf5-7630-46e2-9da5-196103c60506"/>
    <m/>
    <m/>
    <n v="143.38520805873199"/>
  </r>
  <r>
    <n v="126"/>
    <s v="Maungakiekie"/>
    <x v="1"/>
    <s v="Post/Rail"/>
    <n v="1.3"/>
    <x v="2"/>
    <x v="0"/>
    <n v="2250"/>
    <n v="2030"/>
    <n v="30"/>
    <s v="6bc4cbb8-4cbe-4767-adbb-ec2a09f68cfd"/>
    <m/>
    <m/>
    <n v="59.925863348096001"/>
  </r>
  <r>
    <n v="128"/>
    <s v="Maungakiekie"/>
    <x v="1"/>
    <s v="Post/Rail"/>
    <n v="1.3"/>
    <x v="2"/>
    <x v="0"/>
    <n v="500"/>
    <n v="2030"/>
    <n v="30"/>
    <s v="3bb06ee3-376b-4c0b-ad5d-ee16cf53acc5"/>
    <m/>
    <m/>
    <n v="13.9747534491349"/>
  </r>
  <r>
    <n v="131"/>
    <s v="Maungakiekie"/>
    <x v="1"/>
    <s v="Post/Rail"/>
    <n v="1.3"/>
    <x v="2"/>
    <x v="0"/>
    <n v="150"/>
    <n v="2030"/>
    <n v="30"/>
    <s v="dfd14757-b45d-4332-b153-2cd1ca6e8cde"/>
    <m/>
    <m/>
    <n v="3.7489664406720999"/>
  </r>
  <r>
    <n v="143"/>
    <s v="Waitapu Road"/>
    <x v="1"/>
    <s v="Wire/Post"/>
    <n v="1.3"/>
    <x v="2"/>
    <x v="0"/>
    <n v="9900"/>
    <n v="2030"/>
    <n v="30"/>
    <s v="39f20f50-30b8-43f8-ab86-6a38f3b071d0"/>
    <m/>
    <m/>
    <n v="263.86160617864101"/>
  </r>
  <r>
    <n v="147"/>
    <s v="Waitapu Road"/>
    <x v="1"/>
    <s v="Wire/Post"/>
    <n v="1.2"/>
    <x v="2"/>
    <x v="0"/>
    <n v="4500"/>
    <n v="2030"/>
    <n v="30"/>
    <s v="5c957aea-e0b7-4c26-88cc-8c4d20d814f9"/>
    <m/>
    <m/>
    <n v="120.64997352156701"/>
  </r>
  <r>
    <n v="149"/>
    <s v="Boiler"/>
    <x v="1"/>
    <s v="Wire/Post"/>
    <n v="1.2"/>
    <x v="2"/>
    <x v="0"/>
    <n v="4600"/>
    <n v="2030"/>
    <n v="30"/>
    <s v="fe5d6b84-56c2-47fb-966c-5211e18672b7"/>
    <m/>
    <m/>
    <n v="122.991441088654"/>
  </r>
  <r>
    <n v="156"/>
    <s v="Old Woolshed"/>
    <x v="1"/>
    <s v="Wire/Post"/>
    <n v="1.2"/>
    <x v="2"/>
    <x v="0"/>
    <n v="4600"/>
    <n v="2030"/>
    <n v="30"/>
    <s v="2de88e94-8f55-41f5-a5c2-dd57178a2bae"/>
    <m/>
    <m/>
    <n v="121.649955978032"/>
  </r>
  <r>
    <n v="158"/>
    <s v="Old Woolshed"/>
    <x v="1"/>
    <s v="Wire/Post"/>
    <n v="1.2"/>
    <x v="2"/>
    <x v="0"/>
    <n v="12800"/>
    <n v="2030"/>
    <n v="30"/>
    <s v="8449a028-5fac-489e-9e68-23867ed49772"/>
    <m/>
    <m/>
    <n v="340.08153884038899"/>
  </r>
  <r>
    <n v="159"/>
    <s v="Old Woolshed"/>
    <x v="1"/>
    <s v="Wire/Post"/>
    <n v="1.2"/>
    <x v="2"/>
    <x v="0"/>
    <n v="3800"/>
    <n v="2030"/>
    <n v="30"/>
    <s v="517f60da-3a97-41a3-9247-42ec0dd9ed6c"/>
    <m/>
    <m/>
    <n v="104.070950843666"/>
  </r>
  <r>
    <n v="161"/>
    <s v="Old Woolshed"/>
    <x v="1"/>
    <s v="Wire/Post"/>
    <n v="1.3"/>
    <x v="2"/>
    <x v="0"/>
    <n v="8100"/>
    <n v="2030"/>
    <n v="30"/>
    <s v="5bc717ae-7b35-4bcd-ac2a-9d99b0c0ce66"/>
    <m/>
    <m/>
    <n v="217.36497607520701"/>
  </r>
  <r>
    <n v="162"/>
    <s v="Old Woolshed"/>
    <x v="1"/>
    <s v="Wire/Post"/>
    <n v="1.2"/>
    <x v="2"/>
    <x v="0"/>
    <n v="10100"/>
    <n v="2030"/>
    <n v="30"/>
    <s v="51ad440c-c84f-45ef-ac4d-9ec8b17ad292"/>
    <m/>
    <m/>
    <n v="269.79260876440497"/>
  </r>
  <r>
    <n v="165"/>
    <s v="Old Woolshed"/>
    <x v="1"/>
    <s v="Post/Rail"/>
    <n v="1.2"/>
    <x v="2"/>
    <x v="0"/>
    <n v="2500"/>
    <n v="2030"/>
    <n v="30"/>
    <s v="caf3feee-41b5-48c4-99ee-ebe2944f40fc"/>
    <m/>
    <m/>
    <n v="65.977389447926896"/>
  </r>
  <r>
    <n v="173"/>
    <s v="Old Woolshed"/>
    <x v="1"/>
    <s v="Post/Rail"/>
    <n v="1.2"/>
    <x v="2"/>
    <x v="0"/>
    <n v="250"/>
    <n v="2030"/>
    <n v="30"/>
    <s v="798e1338-7d50-40be-9a71-b715114aba55"/>
    <m/>
    <m/>
    <n v="6.4930177955042296"/>
  </r>
  <r>
    <n v="174"/>
    <s v="Chicory I"/>
    <x v="1"/>
    <s v="Wire/Post"/>
    <n v="1.2"/>
    <x v="2"/>
    <x v="0"/>
    <n v="5500"/>
    <n v="2030"/>
    <n v="30"/>
    <s v="63b49d6c-ed4f-478d-b410-5b77a5d7d1ce"/>
    <m/>
    <m/>
    <n v="148.108977202674"/>
  </r>
  <r>
    <n v="176"/>
    <s v="Chicory II"/>
    <x v="1"/>
    <s v="Wire/Post"/>
    <n v="1.2"/>
    <x v="2"/>
    <x v="0"/>
    <n v="2500"/>
    <n v="2030"/>
    <n v="30"/>
    <s v="1747d8cd-c11a-43ca-82fd-99b031b359c9"/>
    <m/>
    <m/>
    <n v="67.600891361763203"/>
  </r>
  <r>
    <n v="177"/>
    <s v="Chicory II"/>
    <x v="1"/>
    <s v="Wire/Post"/>
    <n v="1.2"/>
    <x v="2"/>
    <x v="0"/>
    <n v="8000"/>
    <n v="2030"/>
    <n v="30"/>
    <s v="ed64feee-b2d5-471b-9406-1d944c585502"/>
    <m/>
    <m/>
    <n v="215.59034656077301"/>
  </r>
  <r>
    <n v="181"/>
    <s v="Chicory II"/>
    <x v="1"/>
    <s v="Wire/Post"/>
    <n v="1.2"/>
    <x v="2"/>
    <x v="0"/>
    <n v="3600"/>
    <n v="2030"/>
    <n v="30"/>
    <s v="47effad5-a78a-4566-9078-15b5e4659164"/>
    <m/>
    <m/>
    <n v="90.562322635297605"/>
  </r>
  <r>
    <n v="182"/>
    <s v="Chicory I"/>
    <x v="1"/>
    <s v="Wire/Post"/>
    <n v="1.2"/>
    <x v="2"/>
    <x v="0"/>
    <n v="2400"/>
    <n v="2030"/>
    <n v="30"/>
    <s v="8c2615d9-02ab-4811-a493-ed34c0a49a57"/>
    <m/>
    <m/>
    <n v="65.021339908653601"/>
  </r>
  <r>
    <n v="183"/>
    <s v="Chicory I"/>
    <x v="1"/>
    <s v="Wire/Post"/>
    <n v="1.2"/>
    <x v="2"/>
    <x v="0"/>
    <n v="3500"/>
    <n v="2030"/>
    <n v="30"/>
    <s v="e95cb06f-694a-4cf3-9f96-69535144bfe9"/>
    <m/>
    <m/>
    <n v="92.008875682796202"/>
  </r>
  <r>
    <n v="184"/>
    <s v="Chicory I"/>
    <x v="1"/>
    <s v="Wire/Post"/>
    <n v="1.2"/>
    <x v="2"/>
    <x v="0"/>
    <n v="3600"/>
    <n v="2030"/>
    <n v="30"/>
    <s v="5ad37374-198a-42bb-a18b-4a0ebb955ae8"/>
    <m/>
    <m/>
    <n v="93.6457064115816"/>
  </r>
  <r>
    <n v="186"/>
    <s v="New Area"/>
    <x v="1"/>
    <s v="Wire/Post"/>
    <n v="1.2"/>
    <x v="2"/>
    <x v="0"/>
    <n v="2000"/>
    <n v="2030"/>
    <n v="30"/>
    <s v="068f6c39-29d9-454c-b6aa-98edc13be453"/>
    <m/>
    <m/>
    <n v="54.030297292155801"/>
  </r>
  <r>
    <n v="189"/>
    <s v="New Area"/>
    <x v="1"/>
    <s v="Post/Rail"/>
    <n v="1.3"/>
    <x v="2"/>
    <x v="0"/>
    <n v="2100"/>
    <n v="2030"/>
    <n v="30"/>
    <s v="13127da7-861a-445e-b0ec-04e16d0b5e66"/>
    <m/>
    <m/>
    <n v="55.5839109637569"/>
  </r>
  <r>
    <n v="192"/>
    <s v="18 Acre"/>
    <x v="1"/>
    <s v="Wire/Post"/>
    <n v="1.3"/>
    <x v="2"/>
    <x v="0"/>
    <n v="1600"/>
    <n v="2030"/>
    <n v="30"/>
    <s v="7995f00f-0d4a-4ee1-8684-348123ce1a74"/>
    <m/>
    <m/>
    <n v="42.184344793296297"/>
  </r>
  <r>
    <n v="200"/>
    <s v="Nursery"/>
    <x v="1"/>
    <s v="Post/Rail"/>
    <n v="1.3"/>
    <x v="2"/>
    <x v="0"/>
    <n v="2600"/>
    <n v="2030"/>
    <n v="30"/>
    <s v="1cc0eb98-9969-49fc-aa18-c8df08878175"/>
    <m/>
    <m/>
    <n v="68.704746409275401"/>
  </r>
  <r>
    <n v="201"/>
    <s v="Nursery"/>
    <x v="1"/>
    <s v="Post/Rail"/>
    <n v="1.2"/>
    <x v="2"/>
    <x v="0"/>
    <n v="2400"/>
    <n v="2030"/>
    <n v="30"/>
    <s v="b34d21ce-7475-482c-9fe5-c40edf333635"/>
    <m/>
    <m/>
    <n v="64.823901121340697"/>
  </r>
  <r>
    <n v="202"/>
    <s v="Nursery"/>
    <x v="1"/>
    <s v="Post/Rail"/>
    <n v="1.2"/>
    <x v="2"/>
    <x v="0"/>
    <n v="2000"/>
    <n v="2030"/>
    <n v="30"/>
    <s v="b6c66033-12de-4114-9e95-6d8fdb402a79"/>
    <m/>
    <m/>
    <n v="54.458175746277703"/>
  </r>
  <r>
    <n v="208"/>
    <s v="Nursery"/>
    <x v="1"/>
    <s v="Post/Rail"/>
    <n v="1.8"/>
    <x v="2"/>
    <x v="0"/>
    <n v="1600"/>
    <n v="2030"/>
    <n v="30"/>
    <s v="19b824b0-468a-4f19-94f5-4a8491c12490"/>
    <m/>
    <m/>
    <n v="42.489336032177597"/>
  </r>
  <r>
    <n v="250"/>
    <s v="Old Woolshed"/>
    <x v="1"/>
    <s v="Wire/Post"/>
    <n v="1.3"/>
    <x v="2"/>
    <x v="0"/>
    <n v="4600"/>
    <n v="2030"/>
    <n v="30"/>
    <s v="85c3146b-c93f-4b73-b38e-8c0ba0bbf1dc"/>
    <m/>
    <m/>
    <n v="122.268892888366"/>
  </r>
  <r>
    <n v="207"/>
    <s v="Tennis"/>
    <x v="3"/>
    <s v="Rock"/>
    <n v="1.5"/>
    <x v="2"/>
    <x v="0"/>
    <n v="16000"/>
    <n v="2045"/>
    <n v="50"/>
    <s v="360486e9-e904-4b1c-9ef9-cb5ba93a02f7"/>
    <m/>
    <m/>
    <n v="15.906279073914201"/>
  </r>
  <r>
    <n v="317"/>
    <s v="League"/>
    <x v="3"/>
    <s v="Rock"/>
    <n v="1.5"/>
    <x v="2"/>
    <x v="0"/>
    <n v="42000"/>
    <n v="2045"/>
    <n v="50"/>
    <s v="291b2f96-f529-46c3-8802-d6e956a34f74"/>
    <m/>
    <m/>
    <n v="42.3802063052566"/>
  </r>
  <r>
    <n v="31"/>
    <s v="Rugby"/>
    <x v="4"/>
    <s v="Wire/Post"/>
    <n v="2"/>
    <x v="2"/>
    <x v="0"/>
    <n v="16800"/>
    <n v="2030"/>
    <n v="30"/>
    <s v="cf7bbbc5-74d4-4f27-8450-25b06c08e56f"/>
    <m/>
    <m/>
    <n v="446.13416714700298"/>
  </r>
  <r>
    <n v="33"/>
    <s v="Rugby"/>
    <x v="4"/>
    <s v="Wire/Post"/>
    <n v="2.5"/>
    <x v="2"/>
    <x v="0"/>
    <n v="6100"/>
    <n v="2030"/>
    <n v="30"/>
    <s v="68aa9698-62d3-4ffa-b80a-4a651af2698f"/>
    <m/>
    <m/>
    <n v="163.17605419213001"/>
  </r>
  <r>
    <n v="205"/>
    <s v="Tennis"/>
    <x v="4"/>
    <s v="Chainwire Mesh"/>
    <n v="3"/>
    <x v="2"/>
    <x v="0"/>
    <s v="$46,00"/>
    <n v="2030"/>
    <n v="30"/>
    <s v="78c2e80c-4785-4792-a6b4-d474c553d1df"/>
    <m/>
    <m/>
    <n v="232.03057953361801"/>
  </r>
  <r>
    <n v="206"/>
    <s v="Tennis"/>
    <x v="4"/>
    <s v="Chainwire Mesh"/>
    <n v="3"/>
    <x v="2"/>
    <x v="0"/>
    <n v="9000"/>
    <n v="2030"/>
    <n v="50"/>
    <s v="d719b9ee-3c65-431b-9837-8a0aa8465102"/>
    <m/>
    <m/>
    <n v="45.258469006834403"/>
  </r>
  <r>
    <n v="22"/>
    <s v="Southern Area"/>
    <x v="5"/>
    <s v="Wire/Post"/>
    <n v="1.3"/>
    <x v="2"/>
    <x v="0"/>
    <n v="3750"/>
    <n v="2030"/>
    <n v="30"/>
    <s v="0f79f3e5-336f-474d-9451-596187c6f919"/>
    <m/>
    <m/>
    <n v="100.895595580825"/>
  </r>
  <r>
    <n v="70"/>
    <s v="Bottom Sorrento"/>
    <x v="5"/>
    <s v="Wire/Post"/>
    <n v="1.2"/>
    <x v="2"/>
    <x v="0"/>
    <n v="3750"/>
    <n v="2030"/>
    <n v="30"/>
    <s v="50224faf-2b6c-4337-af32-c44b1bd064c8"/>
    <m/>
    <m/>
    <n v="99.850594619475103"/>
  </r>
  <r>
    <n v="72"/>
    <s v="Bottom Sorrento"/>
    <x v="5"/>
    <s v="Wire/Post"/>
    <n v="1.2"/>
    <x v="2"/>
    <x v="0"/>
    <n v="3700"/>
    <n v="2030"/>
    <n v="30"/>
    <s v="82a11969-25e0-4626-b862-d1e7887aa11d"/>
    <m/>
    <m/>
    <n v="97.634456281804702"/>
  </r>
  <r>
    <n v="73"/>
    <s v="Bottom Sorrento"/>
    <x v="5"/>
    <s v="Wire/Post"/>
    <n v="0.8"/>
    <x v="2"/>
    <x v="0"/>
    <n v="4500"/>
    <n v="2030"/>
    <n v="30"/>
    <s v="ef6e6b77-520a-4d0c-b524-24cc0d2c8fd0"/>
    <m/>
    <m/>
    <n v="119.28947819666099"/>
  </r>
  <r>
    <n v="75"/>
    <s v="Kenneth Myers Drive"/>
    <x v="5"/>
    <s v="Post/Rail"/>
    <n v="1.2"/>
    <x v="2"/>
    <x v="0"/>
    <n v="1100"/>
    <n v="2030"/>
    <n v="30"/>
    <s v="435a7634-24a2-4c4e-ac9c-21e14545ac18"/>
    <m/>
    <m/>
    <n v="30.767095171283099"/>
  </r>
  <r>
    <n v="91"/>
    <s v="Olive Grove"/>
    <x v="5"/>
    <s v="Post/Rail"/>
    <n v="1.3"/>
    <x v="2"/>
    <x v="0"/>
    <n v="900"/>
    <n v="2030"/>
    <n v="30"/>
    <s v="1c84edc7-ec90-41b3-92f0-faf49c1e71fb"/>
    <m/>
    <m/>
    <n v="24.571248789098199"/>
  </r>
  <r>
    <n v="107"/>
    <s v="Hospital Flats"/>
    <x v="5"/>
    <s v="Post/Rail"/>
    <n v="1.2"/>
    <x v="2"/>
    <x v="0"/>
    <n v="700"/>
    <n v="2030"/>
    <n v="30"/>
    <s v="ec8c1926-89c1-40d6-8c0f-6a8d87f0ce36"/>
    <m/>
    <m/>
    <n v="18.0115607778292"/>
  </r>
  <r>
    <n v="124"/>
    <s v="Boiler"/>
    <x v="5"/>
    <s v="Post/Rail"/>
    <n v="1.3"/>
    <x v="2"/>
    <x v="0"/>
    <n v="2700"/>
    <n v="2030"/>
    <n v="30"/>
    <s v="4c2415f9-4f8d-48c0-a6c3-645c78eb0b65"/>
    <m/>
    <m/>
    <n v="73.477269375358304"/>
  </r>
  <r>
    <n v="136"/>
    <s v="Maungakiekie"/>
    <x v="5"/>
    <s v="Wire/Post"/>
    <n v="1.2"/>
    <x v="2"/>
    <x v="0"/>
    <n v="3300"/>
    <n v="2025"/>
    <n v="30"/>
    <s v="80d0bb27-d69c-4c76-87af-e91dea7944bf"/>
    <m/>
    <m/>
    <n v="87.229105470725102"/>
  </r>
  <r>
    <n v="138"/>
    <s v="Maungakiekie"/>
    <x v="5"/>
    <s v="Post/Rail"/>
    <n v="1.2"/>
    <x v="2"/>
    <x v="0"/>
    <n v="600"/>
    <n v="2030"/>
    <n v="30"/>
    <s v="cc710ee8-70e0-44c4-978d-a61f280cc9b5"/>
    <m/>
    <m/>
    <n v="16.551730853402798"/>
  </r>
  <r>
    <n v="139"/>
    <s v="Maungakiekie"/>
    <x v="5"/>
    <s v="Post/Rail"/>
    <n v="1.2"/>
    <x v="2"/>
    <x v="0"/>
    <n v="600"/>
    <n v="2030"/>
    <n v="30"/>
    <s v="07b65616-a658-4505-9ce2-bc1d23105076"/>
    <m/>
    <m/>
    <n v="16.032137702982599"/>
  </r>
  <r>
    <n v="140"/>
    <s v="Maungakiekie"/>
    <x v="5"/>
    <s v="Post/Rail"/>
    <n v="1.2"/>
    <x v="2"/>
    <x v="0"/>
    <n v="750"/>
    <n v="2030"/>
    <n v="30"/>
    <s v="4ee67533-70dc-4555-8df6-f86b731c81b6"/>
    <m/>
    <m/>
    <n v="20.277151544242798"/>
  </r>
  <r>
    <n v="144"/>
    <s v="Waitapu Road"/>
    <x v="5"/>
    <s v="Wire/Post"/>
    <n v="1.2"/>
    <x v="2"/>
    <x v="0"/>
    <n v="2300"/>
    <n v="2030"/>
    <n v="30"/>
    <s v="6fdd2c89-163f-4b83-bd0c-faddb2f1a44f"/>
    <m/>
    <m/>
    <n v="60.214292818077503"/>
  </r>
  <r>
    <n v="146"/>
    <s v="Waitapu Road"/>
    <x v="5"/>
    <s v="Post/Rail"/>
    <n v="1.3"/>
    <x v="2"/>
    <x v="0"/>
    <n v="400"/>
    <n v="2030"/>
    <n v="30"/>
    <s v="d58a0318-491d-4ae0-a400-87f6380d78e3"/>
    <m/>
    <m/>
    <n v="9.4363933494256393"/>
  </r>
  <r>
    <n v="148"/>
    <s v="Waitapu Road"/>
    <x v="5"/>
    <s v="Wire/Post"/>
    <n v="1.2"/>
    <x v="2"/>
    <x v="0"/>
    <n v="2800"/>
    <n v="2030"/>
    <n v="30"/>
    <s v="7b415c1b-2e04-4f50-8fab-2085d9df9a19"/>
    <m/>
    <m/>
    <n v="75.1992747398277"/>
  </r>
  <r>
    <n v="150"/>
    <s v="Boiler"/>
    <x v="5"/>
    <s v="Post/Rail"/>
    <n v="1.2"/>
    <x v="2"/>
    <x v="0"/>
    <n v="1400"/>
    <n v="2030"/>
    <n v="30"/>
    <s v="18377ee6-0ea2-4837-a9db-4e72ff497132"/>
    <m/>
    <m/>
    <n v="37.461956677994202"/>
  </r>
  <r>
    <n v="157"/>
    <s v="Old Woolshed"/>
    <x v="5"/>
    <s v="Wire/Post"/>
    <n v="1.2"/>
    <x v="2"/>
    <x v="0"/>
    <n v="5200"/>
    <n v="2030"/>
    <n v="30"/>
    <s v="f18fa532-57cb-438c-8680-28ff2fe02573"/>
    <m/>
    <m/>
    <n v="139.029625864922"/>
  </r>
  <r>
    <n v="160"/>
    <s v="Old Woolshed"/>
    <x v="5"/>
    <s v="Post/Rail"/>
    <n v="1.2"/>
    <x v="2"/>
    <x v="0"/>
    <n v="600"/>
    <n v="2030"/>
    <n v="30"/>
    <s v="13d118a3-0636-41a9-b65b-e174f0287b5d"/>
    <m/>
    <m/>
    <n v="18.2164615749512"/>
  </r>
  <r>
    <n v="167"/>
    <s v="Old Woolshed"/>
    <x v="5"/>
    <s v="Post/Rail"/>
    <n v="1.2"/>
    <x v="2"/>
    <x v="0"/>
    <n v="1000"/>
    <n v="2030"/>
    <n v="30"/>
    <s v="f81f545f-788b-4199-9f83-13f96fa6f9ee"/>
    <m/>
    <m/>
    <n v="27.944872539680301"/>
  </r>
  <r>
    <n v="168"/>
    <s v="Old Woolshed"/>
    <x v="5"/>
    <s v="Post/Rail"/>
    <n v="1.2"/>
    <x v="2"/>
    <x v="0"/>
    <n v="1000"/>
    <n v="2030"/>
    <n v="30"/>
    <s v="73e8f8db-4fa5-4c7f-87f3-ff8cda9fda63"/>
    <m/>
    <m/>
    <n v="26.233559261658101"/>
  </r>
  <r>
    <n v="169"/>
    <s v="Old Woolshed"/>
    <x v="5"/>
    <s v="Post/Rail"/>
    <n v="1.2"/>
    <x v="2"/>
    <x v="0"/>
    <n v="1400"/>
    <n v="2030"/>
    <n v="30"/>
    <s v="07cdd7e6-8f62-4e96-903b-2a79724cb31e"/>
    <m/>
    <m/>
    <n v="37.210242851694296"/>
  </r>
  <r>
    <n v="170"/>
    <s v="Old Woolshed"/>
    <x v="5"/>
    <s v="Post/Rail"/>
    <n v="1.2"/>
    <x v="2"/>
    <x v="0"/>
    <n v="500"/>
    <n v="2030"/>
    <n v="30"/>
    <s v="80e5519f-23b5-423a-bd41-1b615f612795"/>
    <m/>
    <m/>
    <n v="13.8405780949308"/>
  </r>
  <r>
    <n v="171"/>
    <s v="Old Woolshed"/>
    <x v="5"/>
    <s v="Post/Rail"/>
    <n v="1.2"/>
    <x v="2"/>
    <x v="0"/>
    <n v="1800"/>
    <n v="2030"/>
    <n v="30"/>
    <s v="d89bb1ef-fa73-4b58-af77-52c4e8761780"/>
    <m/>
    <m/>
    <n v="48.999397440778402"/>
  </r>
  <r>
    <n v="175"/>
    <s v="Chicory I"/>
    <x v="5"/>
    <s v="Post/Rail"/>
    <n v="1.3"/>
    <x v="2"/>
    <x v="0"/>
    <n v="1700"/>
    <n v="2030"/>
    <n v="30"/>
    <s v="63a6c696-90de-4587-ad03-2ee902e4ff49"/>
    <m/>
    <m/>
    <n v="45.811408132787498"/>
  </r>
  <r>
    <n v="180"/>
    <s v="Chicory II"/>
    <x v="5"/>
    <s v="Post/Rail"/>
    <n v="1.2"/>
    <x v="2"/>
    <x v="0"/>
    <n v="3800"/>
    <n v="2030"/>
    <n v="30"/>
    <s v="02471703-a12f-4a65-8766-398c4bac7240"/>
    <m/>
    <m/>
    <n v="106.779611736592"/>
  </r>
  <r>
    <n v="193"/>
    <s v="18 Acre"/>
    <x v="5"/>
    <s v="Wire/Post"/>
    <n v="1.3"/>
    <x v="2"/>
    <x v="0"/>
    <n v="7900"/>
    <n v="2030"/>
    <n v="30"/>
    <s v="5fe93b82-c73c-40c5-9e61-b85b47007b2b"/>
    <m/>
    <m/>
    <n v="211.24208149977301"/>
  </r>
  <r>
    <n v="11"/>
    <s v="Chicory II"/>
    <x v="2"/>
    <s v="Rock"/>
    <n v="1.3"/>
    <x v="2"/>
    <x v="0"/>
    <n v="156000"/>
    <n v="2045"/>
    <n v="30"/>
    <s v="935979d2-2350-403b-a18c-31d39c567759"/>
    <m/>
    <m/>
    <n v="155.87698892973"/>
  </r>
  <r>
    <n v="12"/>
    <s v="Chicory II"/>
    <x v="2"/>
    <s v="Rock"/>
    <n v="1.5"/>
    <x v="2"/>
    <x v="0"/>
    <n v="25000"/>
    <n v="2045"/>
    <n v="50"/>
    <s v="1c350cee-db6f-40a3-9a37-2b4025eb5419"/>
    <m/>
    <m/>
    <n v="25.797295536763801"/>
  </r>
  <r>
    <n v="13"/>
    <s v="Chicory II"/>
    <x v="2"/>
    <s v="Rock"/>
    <n v="1.5"/>
    <x v="2"/>
    <x v="0"/>
    <n v="10000"/>
    <n v="2045"/>
    <n v="50"/>
    <s v="fd1a9ede-5dda-46b0-a3bd-05150f3a81e2"/>
    <m/>
    <m/>
    <n v="10.1316651060641"/>
  </r>
  <r>
    <n v="14"/>
    <s v="Chicory II"/>
    <x v="2"/>
    <s v="Rock"/>
    <n v="1.5"/>
    <x v="2"/>
    <x v="0"/>
    <n v="3700"/>
    <n v="2045"/>
    <n v="50"/>
    <s v="522fa8f3-a725-484c-9992-52d953cdad4d"/>
    <m/>
    <m/>
    <n v="37.341159681772901"/>
  </r>
  <r>
    <n v="41"/>
    <s v="Chicken Corner"/>
    <x v="2"/>
    <s v="Rock"/>
    <n v="1.4"/>
    <x v="2"/>
    <x v="0"/>
    <n v="27000"/>
    <n v="2045"/>
    <n v="50"/>
    <s v="f3dfc375-a31d-4fa7-8494-b812e9ba141e"/>
    <m/>
    <m/>
    <n v="27.083021630618401"/>
  </r>
  <r>
    <n v="42"/>
    <s v="Chicken Corner"/>
    <x v="2"/>
    <s v="Rock"/>
    <n v="1.4"/>
    <x v="2"/>
    <x v="0"/>
    <n v="83000"/>
    <n v="2045"/>
    <n v="50"/>
    <s v="3fa52f0a-3f27-4a73-a113-75634786319c"/>
    <m/>
    <m/>
    <n v="83.478104634993002"/>
  </r>
  <r>
    <n v="50"/>
    <s v="Top Sorrento"/>
    <x v="2"/>
    <s v="Rock"/>
    <n v="1.3"/>
    <x v="2"/>
    <x v="0"/>
    <n v="77000"/>
    <n v="2045"/>
    <n v="30"/>
    <s v="f1812553-17fd-480a-a3fc-185966f6e4bf"/>
    <m/>
    <m/>
    <n v="77.057089976243603"/>
  </r>
  <r>
    <n v="63"/>
    <s v="Top Sorrento"/>
    <x v="2"/>
    <s v="Rock"/>
    <n v="1.3"/>
    <x v="2"/>
    <x v="0"/>
    <n v="11600"/>
    <n v="2045"/>
    <n v="50"/>
    <s v="81e48741-b478-4d0b-9879-7fca26480db0"/>
    <m/>
    <m/>
    <n v="11.605270537653601"/>
  </r>
  <r>
    <n v="64"/>
    <s v="Top Sorrento"/>
    <x v="2"/>
    <s v="Rock"/>
    <n v="1.3"/>
    <x v="2"/>
    <x v="0"/>
    <n v="289000"/>
    <n v="2045"/>
    <n v="50"/>
    <s v="2150e16e-91f3-4472-bf26-7ff58a7136bb"/>
    <m/>
    <m/>
    <n v="288.99921425314398"/>
  </r>
  <r>
    <n v="66"/>
    <s v="Bottom Sorrento"/>
    <x v="2"/>
    <s v="Rock"/>
    <n v="1"/>
    <x v="2"/>
    <x v="0"/>
    <n v="221000"/>
    <n v="2045"/>
    <n v="50"/>
    <s v="50cc85b5-806e-4c06-99e4-857e59fdc42b"/>
    <m/>
    <m/>
    <n v="220.960887134926"/>
  </r>
  <r>
    <n v="96"/>
    <s v="Cricket"/>
    <x v="2"/>
    <s v="Rock"/>
    <n v="1.5"/>
    <x v="2"/>
    <x v="0"/>
    <n v="100000"/>
    <n v="2045"/>
    <n v="50"/>
    <s v="dcf9e0db-582f-4898-9d81-20824d438a9f"/>
    <m/>
    <m/>
    <n v="99.922365911987001"/>
  </r>
  <r>
    <n v="97"/>
    <s v="Cricket"/>
    <x v="2"/>
    <s v="Rock"/>
    <n v="1.6"/>
    <x v="2"/>
    <x v="0"/>
    <n v="297000"/>
    <n v="2045"/>
    <n v="50"/>
    <s v="2e31e95c-c149-4cb1-bac5-bd38c1018e8a"/>
    <m/>
    <m/>
    <n v="296.96700788117198"/>
  </r>
  <r>
    <n v="199"/>
    <s v="Nursery"/>
    <x v="2"/>
    <s v="Rock"/>
    <n v="1.3"/>
    <x v="2"/>
    <x v="0"/>
    <n v="33500"/>
    <n v="2045"/>
    <n v="50"/>
    <s v="cac4c254-0fc7-4b7e-9b90-cd20645b0613"/>
    <m/>
    <m/>
    <n v="33.537608630962801"/>
  </r>
  <r>
    <n v="211"/>
    <s v="Lower Arboretum"/>
    <x v="2"/>
    <s v="Rock"/>
    <n v="1"/>
    <x v="2"/>
    <x v="0"/>
    <n v="2700"/>
    <n v="2045"/>
    <n v="50"/>
    <s v="2aa34cfa-88e7-492a-8866-f0852495d4cd"/>
    <m/>
    <m/>
    <n v="2.76338785704215"/>
  </r>
  <r>
    <n v="212"/>
    <s v="Lower Arboretum"/>
    <x v="2"/>
    <s v="Rock"/>
    <n v="1"/>
    <x v="2"/>
    <x v="0"/>
    <n v="3200"/>
    <n v="2045"/>
    <n v="50"/>
    <s v="634926aa-60cf-4fc3-b17a-5ec4f4c61132"/>
    <m/>
    <m/>
    <n v="3.2461659127389"/>
  </r>
  <r>
    <n v="213"/>
    <s v="Lower Arboretum"/>
    <x v="2"/>
    <s v="Rock"/>
    <n v="1.2"/>
    <x v="2"/>
    <x v="0"/>
    <n v="5500"/>
    <n v="2045"/>
    <n v="50"/>
    <s v="957b959c-1c15-4202-af84-4fc685e5d1fb"/>
    <m/>
    <m/>
    <n v="5.5339037304460899"/>
  </r>
  <r>
    <n v="214"/>
    <s v="Lower Arboretum"/>
    <x v="2"/>
    <s v="Rock"/>
    <n v="1.2"/>
    <x v="2"/>
    <x v="0"/>
    <n v="5800"/>
    <n v="2045"/>
    <n v="50"/>
    <s v="dda09e9c-b714-4b25-a5bf-ec6d4f6af629"/>
    <m/>
    <m/>
    <n v="5.8266684583069503"/>
  </r>
  <r>
    <n v="215"/>
    <s v="Lower Arboretum"/>
    <x v="2"/>
    <s v="Rock"/>
    <n v="1"/>
    <x v="2"/>
    <x v="0"/>
    <n v="2700"/>
    <n v="2045"/>
    <n v="50"/>
    <s v="e5709f0e-79a8-4ed0-8cbe-7efb3040c6b5"/>
    <m/>
    <m/>
    <n v="2.7247703846981399"/>
  </r>
  <r>
    <n v="216"/>
    <s v="Lower Arboretum"/>
    <x v="2"/>
    <s v="Rock"/>
    <n v="1"/>
    <x v="2"/>
    <x v="0"/>
    <n v="3000"/>
    <n v="2045"/>
    <n v="50"/>
    <s v="764c1384-ee41-4063-875f-ad019bbed5ed"/>
    <m/>
    <m/>
    <n v="2.95589472924389"/>
  </r>
  <r>
    <n v="221"/>
    <s v="Rugby"/>
    <x v="2"/>
    <s v="Rock"/>
    <n v="1.5"/>
    <x v="2"/>
    <x v="0"/>
    <n v="56000"/>
    <n v="2045"/>
    <n v="50"/>
    <s v="78098844-81d3-4890-9277-f7f577fed1bb"/>
    <m/>
    <m/>
    <n v="56.503074754439503"/>
  </r>
  <r>
    <n v="231"/>
    <s v="Main Carpark BBQ's"/>
    <x v="2"/>
    <s v="Rock"/>
    <n v="2"/>
    <x v="2"/>
    <x v="0"/>
    <n v="14000"/>
    <n v="2045"/>
    <n v="50"/>
    <s v="c9d86b36-6f90-41b6-bfc1-56fbdf9448b2"/>
    <m/>
    <m/>
    <n v="14.1278655702913"/>
  </r>
  <r>
    <n v="232"/>
    <s v="Main Carpark BBQ's"/>
    <x v="2"/>
    <s v="Rock"/>
    <n v="1"/>
    <x v="2"/>
    <x v="0"/>
    <n v="2500"/>
    <n v="2045"/>
    <n v="50"/>
    <s v="ebf869ec-e62c-49ff-9380-7f377aaf5d19"/>
    <m/>
    <m/>
    <n v="2.4771096724852"/>
  </r>
  <r>
    <n v="233"/>
    <s v="Main Carpark BBQ's"/>
    <x v="2"/>
    <s v="Rock"/>
    <n v="2"/>
    <x v="2"/>
    <x v="0"/>
    <n v="16000"/>
    <n v="2045"/>
    <n v="50"/>
    <s v="5e59bacf-7e2b-462a-8ca4-270a3392efe8"/>
    <m/>
    <m/>
    <n v="16.133770233951001"/>
  </r>
  <r>
    <n v="234"/>
    <s v="Main Carpark BBQ's"/>
    <x v="2"/>
    <s v="Rock"/>
    <n v="1"/>
    <x v="2"/>
    <x v="0"/>
    <n v="2400"/>
    <n v="2045"/>
    <n v="50"/>
    <s v="da591d21-c8f2-4038-82ee-e396ec96beee"/>
    <m/>
    <m/>
    <n v="2.3991704607813298"/>
  </r>
  <r>
    <n v="240"/>
    <s v="Top Sorrento"/>
    <x v="2"/>
    <s v="Rock"/>
    <n v="1.6"/>
    <x v="2"/>
    <x v="0"/>
    <n v="2800"/>
    <n v="2045"/>
    <n v="50"/>
    <s v="4d3e2aca-1cbd-4b59-92f3-8f791344c123"/>
    <m/>
    <m/>
    <n v="2.8484629575576101"/>
  </r>
  <r>
    <n v="241"/>
    <s v="Top Sorrento"/>
    <x v="2"/>
    <s v="Rock"/>
    <n v="1.6"/>
    <x v="2"/>
    <x v="0"/>
    <n v="2600"/>
    <n v="2045"/>
    <n v="50"/>
    <s v="ee343025-c2a6-471c-9fd4-e2f04b83c10e"/>
    <m/>
    <m/>
    <n v="2.6395910671198801"/>
  </r>
  <r>
    <n v="249"/>
    <s v="Chicory II"/>
    <x v="2"/>
    <s v="Rock"/>
    <n v="1.5"/>
    <x v="2"/>
    <x v="0"/>
    <n v="2700"/>
    <n v="2045"/>
    <n v="50"/>
    <s v="b54d443d-86e5-4456-89fd-2f97f2cac209"/>
    <m/>
    <m/>
    <n v="2.7247950400245999"/>
  </r>
  <r>
    <n v="253"/>
    <s v="Olive Grove"/>
    <x v="2"/>
    <s v="Rock"/>
    <n v="1.3"/>
    <x v="2"/>
    <x v="0"/>
    <n v="92000"/>
    <n v="2045"/>
    <n v="50"/>
    <s v="b2f88a7c-1ea4-4fe8-a6c6-ff99600bd6ce"/>
    <m/>
    <m/>
    <n v="92.266599522291202"/>
  </r>
  <r>
    <n v="254"/>
    <s v="Olive Grove"/>
    <x v="2"/>
    <s v="Rock"/>
    <n v="1.5"/>
    <x v="2"/>
    <x v="0"/>
    <n v="53000"/>
    <n v="2045"/>
    <n v="50"/>
    <s v="5678f1c7-d3bd-4977-a794-d00a6e6cce7c"/>
    <m/>
    <m/>
    <n v="53.479518744448498"/>
  </r>
  <r>
    <n v="286"/>
    <s v="Rugby"/>
    <x v="2"/>
    <s v="Rock"/>
    <n v="1"/>
    <x v="2"/>
    <x v="0"/>
    <n v="72000"/>
    <n v="2045"/>
    <n v="50"/>
    <s v="2bf252d6-f721-49ef-b8e8-a4e557a2bef4"/>
    <m/>
    <m/>
    <n v="72.719728213028503"/>
  </r>
  <r>
    <n v="255"/>
    <s v="Top Sorrento"/>
    <x v="0"/>
    <s v="Wood Slats"/>
    <n v="1.6"/>
    <x v="3"/>
    <x v="0"/>
    <n v="4800"/>
    <n v="2025"/>
    <n v="30"/>
    <s v="81d27dd6-5018-44c9-81e5-4bdbb26840b0"/>
    <m/>
    <m/>
    <n v="31.7939449735883"/>
  </r>
  <r>
    <n v="256"/>
    <s v="Southern Area"/>
    <x v="0"/>
    <s v="Wood Slats"/>
    <n v="2"/>
    <x v="3"/>
    <x v="0"/>
    <n v="2100"/>
    <n v="2025"/>
    <n v="30"/>
    <s v="795de959-42fb-42c3-96e9-27f77612e537"/>
    <m/>
    <m/>
    <n v="14.030311879738999"/>
  </r>
  <r>
    <n v="258"/>
    <s v="Old Woolshed"/>
    <x v="0"/>
    <s v="Wood Slats"/>
    <n v="2"/>
    <x v="3"/>
    <x v="0"/>
    <n v="6500"/>
    <n v="2025"/>
    <n v="30"/>
    <s v="286ac171-2e5a-429e-b971-eda58e8a335a"/>
    <m/>
    <m/>
    <n v="43.0589529599294"/>
  </r>
  <r>
    <n v="265"/>
    <s v="Waitapu Road"/>
    <x v="0"/>
    <s v="Post/Rail"/>
    <n v="1.4"/>
    <x v="3"/>
    <x v="0"/>
    <n v="1200"/>
    <n v="2025"/>
    <n v="30"/>
    <s v="52e0c66f-d1ed-46c3-8c86-e5bc4163c06d"/>
    <m/>
    <m/>
    <n v="33.101829334503499"/>
  </r>
  <r>
    <n v="266"/>
    <s v="Maungakiekie"/>
    <x v="0"/>
    <s v="Post/Rail"/>
    <n v="1.4"/>
    <x v="3"/>
    <x v="0"/>
    <n v="750"/>
    <n v="2025"/>
    <n v="30"/>
    <s v="2f8321bf-4002-4f64-9d44-ccefa2103efe"/>
    <m/>
    <m/>
    <n v="20.653035848631902"/>
  </r>
  <r>
    <n v="267"/>
    <s v="Maungakiekie"/>
    <x v="0"/>
    <s v="Wire/Post"/>
    <n v="1.3"/>
    <x v="3"/>
    <x v="0"/>
    <n v="2700"/>
    <n v="2025"/>
    <n v="30"/>
    <s v="b43a8e5a-70db-456e-b655-cf9f9d9e79d1"/>
    <m/>
    <m/>
    <n v="71.144604221734596"/>
  </r>
  <r>
    <n v="271"/>
    <s v="Maungakiekie"/>
    <x v="0"/>
    <s v="Wood Slats"/>
    <n v="1.8"/>
    <x v="3"/>
    <x v="0"/>
    <n v="1000"/>
    <n v="2025"/>
    <n v="30"/>
    <s v="46c57849-895f-463a-ad4b-1f1aa9062bb8"/>
    <m/>
    <m/>
    <n v="6.4992818466865803"/>
  </r>
  <r>
    <n v="277"/>
    <s v="New Area"/>
    <x v="0"/>
    <s v="Wire/Post"/>
    <n v="1.2"/>
    <x v="3"/>
    <x v="0"/>
    <n v="3600"/>
    <n v="2025"/>
    <n v="30"/>
    <s v="1cedc478-edd3-4764-ade6-5d5b2aaa9c5b"/>
    <m/>
    <m/>
    <n v="19.770485459396099"/>
  </r>
  <r>
    <n v="292"/>
    <s v="Rugby"/>
    <x v="0"/>
    <s v="Chainwire Mesh"/>
    <n v="2"/>
    <x v="3"/>
    <x v="0"/>
    <n v="59000"/>
    <n v="2025"/>
    <n v="30"/>
    <s v="75f36a7f-085a-4dd1-945a-92993dc8fa46"/>
    <m/>
    <m/>
    <n v="294.97391785864602"/>
  </r>
  <r>
    <n v="294"/>
    <s v="Rugby"/>
    <x v="0"/>
    <s v="Wood Slats"/>
    <n v="2"/>
    <x v="3"/>
    <x v="0"/>
    <n v="1000"/>
    <n v="2025"/>
    <n v="30"/>
    <s v="2c6566a8-66e2-489c-8534-18648fb37e28"/>
    <m/>
    <m/>
    <n v="26.7570398612568"/>
  </r>
  <r>
    <n v="296"/>
    <s v="League"/>
    <x v="0"/>
    <s v="Shade Panelled"/>
    <n v="2"/>
    <x v="3"/>
    <x v="0"/>
    <n v="8200"/>
    <n v="2025"/>
    <n v="30"/>
    <s v="67702c80-3f39-401a-85be-d8b451e9a618"/>
    <m/>
    <m/>
    <n v="40.956142988525599"/>
  </r>
  <r>
    <n v="297"/>
    <s v="League"/>
    <x v="0"/>
    <s v="Wood Slats"/>
    <n v="2"/>
    <x v="3"/>
    <x v="0"/>
    <n v="3200"/>
    <n v="2025"/>
    <n v="30"/>
    <s v="b083b122-c50b-40d1-b63c-6f47b9a6b7b5"/>
    <m/>
    <m/>
    <n v="21.014265667073101"/>
  </r>
  <r>
    <n v="301"/>
    <s v="League"/>
    <x v="0"/>
    <s v="Wood Slats"/>
    <n v="1.8"/>
    <x v="3"/>
    <x v="0"/>
    <n v="5700"/>
    <n v="2025"/>
    <n v="30"/>
    <s v="5b253ffa-36a4-4a34-97d0-345e7d73eacf"/>
    <m/>
    <m/>
    <n v="38.540521043633603"/>
  </r>
  <r>
    <n v="304"/>
    <s v="League"/>
    <x v="0"/>
    <s v="Wood Slats"/>
    <n v="1.8"/>
    <x v="3"/>
    <x v="0"/>
    <n v="3000"/>
    <n v="2025"/>
    <n v="30"/>
    <s v="6cab80ea-e48a-4f07-89f3-35e79bd7af12"/>
    <m/>
    <m/>
    <n v="19.252081468505899"/>
  </r>
  <r>
    <n v="311"/>
    <s v="Nursery"/>
    <x v="0"/>
    <s v="Corrugated Iron"/>
    <n v="1.6"/>
    <x v="3"/>
    <x v="0"/>
    <n v="11200"/>
    <n v="2025"/>
    <n v="30"/>
    <s v="b8e670e8-bda8-4c0a-a8b6-594c3baf35cf"/>
    <m/>
    <m/>
    <n v="56.711011464594101"/>
  </r>
  <r>
    <n v="15"/>
    <s v="Ram II"/>
    <x v="1"/>
    <s v="Post/Rail"/>
    <n v="1.3"/>
    <x v="3"/>
    <x v="0"/>
    <n v="2100"/>
    <n v="2025"/>
    <n v="30"/>
    <s v="f7d6fa53-2295-4d03-aecc-84045b8ae1a4"/>
    <m/>
    <m/>
    <n v="57.115193940467798"/>
  </r>
  <r>
    <n v="54"/>
    <s v="Top Sorrento"/>
    <x v="1"/>
    <s v="Post/Rail"/>
    <n v="1.3"/>
    <x v="3"/>
    <x v="0"/>
    <n v="500"/>
    <n v="2025"/>
    <n v="30"/>
    <s v="0f696f16-e943-443e-8d6c-d61a496dbef2"/>
    <m/>
    <m/>
    <n v="12.6743484201671"/>
  </r>
  <r>
    <n v="62"/>
    <s v="Top Sorrento"/>
    <x v="1"/>
    <s v="Wire/Post"/>
    <n v="1.2"/>
    <x v="3"/>
    <x v="0"/>
    <n v="4900"/>
    <n v="2030"/>
    <n v="30"/>
    <s v="577b1ade-0534-4fce-982c-ea43131a0c4b"/>
    <m/>
    <m/>
    <n v="128.96256245411101"/>
  </r>
  <r>
    <n v="65"/>
    <s v="Bottom Sorrento"/>
    <x v="1"/>
    <s v="Wire/Post"/>
    <n v="1.2"/>
    <x v="3"/>
    <x v="0"/>
    <n v="16200"/>
    <n v="2025"/>
    <n v="30"/>
    <s v="d100112d-1ddd-4ecc-8dc4-51b546b953a5"/>
    <m/>
    <m/>
    <n v="351.48501547084498"/>
  </r>
  <r>
    <n v="79"/>
    <s v="Hill"/>
    <x v="1"/>
    <s v="Post/Rail"/>
    <n v="1.3"/>
    <x v="3"/>
    <x v="0"/>
    <n v="9500"/>
    <n v="2025"/>
    <n v="30"/>
    <s v="010c16b4-e620-4e33-a5f2-777c759daa55"/>
    <m/>
    <m/>
    <n v="252.10687766692899"/>
  </r>
  <r>
    <n v="81"/>
    <s v="Kiosk"/>
    <x v="1"/>
    <s v="Wire/Post"/>
    <n v="1.2"/>
    <x v="3"/>
    <x v="0"/>
    <n v="9500"/>
    <n v="2025"/>
    <n v="30"/>
    <s v="3401d694-7584-47d9-b725-0723569b4eed"/>
    <m/>
    <m/>
    <n v="252.745280067447"/>
  </r>
  <r>
    <n v="82"/>
    <s v="Kiosk"/>
    <x v="1"/>
    <s v="Post/Rail"/>
    <n v="1.3"/>
    <x v="3"/>
    <x v="0"/>
    <n v="750"/>
    <n v="2025"/>
    <n v="30"/>
    <s v="c7750834-d99c-4320-9e51-f264fe0cce03"/>
    <m/>
    <m/>
    <n v="19.8555160638346"/>
  </r>
  <r>
    <n v="85"/>
    <s v="Kiosk"/>
    <x v="1"/>
    <s v="Wire/Post"/>
    <n v="1.2"/>
    <x v="3"/>
    <x v="0"/>
    <n v="6500"/>
    <n v="2025"/>
    <n v="30"/>
    <s v="4caaad72-57f4-4989-bebd-4aa1bd9abada"/>
    <m/>
    <m/>
    <n v="173.27003429577499"/>
  </r>
  <r>
    <n v="89"/>
    <s v="Olive Grove"/>
    <x v="1"/>
    <s v="Post/Rail"/>
    <n v="1.3"/>
    <x v="3"/>
    <x v="0"/>
    <n v="5000"/>
    <n v="2025"/>
    <n v="30"/>
    <s v="a0ba03c0-55f5-4157-ba6a-45bdacec41d6"/>
    <m/>
    <m/>
    <n v="130.773803719819"/>
  </r>
  <r>
    <n v="115"/>
    <s v="Hospital Flats"/>
    <x v="1"/>
    <s v="Wire/Post"/>
    <n v="1.2"/>
    <x v="3"/>
    <x v="0"/>
    <n v="4300"/>
    <n v="2025"/>
    <n v="30"/>
    <s v="ecb54e10-4f73-4473-b0af-2b5657f69e3b"/>
    <m/>
    <m/>
    <n v="115.807847235132"/>
  </r>
  <r>
    <n v="132"/>
    <s v="Maungakiekie"/>
    <x v="1"/>
    <s v="Wire/Post"/>
    <n v="1.2"/>
    <x v="3"/>
    <x v="0"/>
    <n v="700"/>
    <n v="2025"/>
    <n v="30"/>
    <s v="4cb3ca4a-2686-4902-8219-23250efe32ad"/>
    <m/>
    <m/>
    <n v="18.9837842550759"/>
  </r>
  <r>
    <n v="164"/>
    <s v="Old Woolshed"/>
    <x v="1"/>
    <s v="Wire/Post"/>
    <n v="1.2"/>
    <x v="3"/>
    <x v="0"/>
    <n v="6600"/>
    <n v="2025"/>
    <n v="30"/>
    <s v="baab7717-6ca6-4829-bdcd-3a49e37bf94b"/>
    <m/>
    <m/>
    <n v="175.401296703383"/>
  </r>
  <r>
    <n v="203"/>
    <s v="Nursery"/>
    <x v="1"/>
    <s v="Post/Rail"/>
    <n v="1.3"/>
    <x v="3"/>
    <x v="0"/>
    <n v="200"/>
    <n v="2025"/>
    <n v="30"/>
    <s v="bb69d1f1-a07c-43c5-b379-51659c42c6f7"/>
    <m/>
    <m/>
    <n v="5.0655195684015304"/>
  </r>
  <r>
    <n v="152"/>
    <s v="Rugby"/>
    <x v="3"/>
    <s v="Post/Rail"/>
    <n v="0.5"/>
    <x v="3"/>
    <x v="0"/>
    <n v="500"/>
    <n v="2025"/>
    <n v="30"/>
    <s v="4c5a7c17-1470-4c0a-b849-a3dfc8e5449a"/>
    <m/>
    <m/>
    <n v="13.1263817260264"/>
  </r>
  <r>
    <n v="239"/>
    <s v="Kiosk"/>
    <x v="3"/>
    <s v="Post/Rail"/>
    <n v="0.6"/>
    <x v="3"/>
    <x v="0"/>
    <n v="650"/>
    <n v="2025"/>
    <n v="30"/>
    <s v="0e3bdb07-5744-4982-a699-b9d73226bc3e"/>
    <m/>
    <m/>
    <n v="13.411760229275099"/>
  </r>
  <r>
    <n v="222"/>
    <s v="Rugby"/>
    <x v="4"/>
    <s v="Wire/Post"/>
    <n v="2"/>
    <x v="3"/>
    <x v="0"/>
    <n v="750"/>
    <n v="2025"/>
    <n v="30"/>
    <s v="b8227d0c-c062-4b91-950d-d75c47000ff9"/>
    <m/>
    <m/>
    <n v="20.3122384457625"/>
  </r>
  <r>
    <n v="76"/>
    <s v="Kenneth Myers Drive"/>
    <x v="5"/>
    <s v="Post/Rail"/>
    <n v="1.2"/>
    <x v="3"/>
    <x v="0"/>
    <n v="1900"/>
    <n v="2025"/>
    <n v="30"/>
    <s v="c71591f6-3393-4b17-bad1-f5df2c4c75cd"/>
    <m/>
    <m/>
    <n v="50.781659109478497"/>
  </r>
  <r>
    <n v="86"/>
    <s v="Olive Grove"/>
    <x v="5"/>
    <s v="Post/Rail"/>
    <n v="1.4"/>
    <x v="3"/>
    <x v="0"/>
    <n v="1600"/>
    <n v="2025"/>
    <n v="30"/>
    <s v="985b20d3-f99d-4343-a199-5bf3dee676c5"/>
    <m/>
    <m/>
    <n v="42.780359608608997"/>
  </r>
  <r>
    <n v="92"/>
    <s v="Olive Grove"/>
    <x v="5"/>
    <s v="Post/Rail"/>
    <n v="1.3"/>
    <x v="3"/>
    <x v="0"/>
    <n v="700"/>
    <n v="2025"/>
    <n v="30"/>
    <s v="9d53a567-2d49-46e7-9be7-34313813b563"/>
    <m/>
    <m/>
    <n v="18.904610262380402"/>
  </r>
  <r>
    <n v="94"/>
    <s v="Olive Grove"/>
    <x v="5"/>
    <s v="Post/Rail"/>
    <n v="1.2"/>
    <x v="3"/>
    <x v="0"/>
    <n v="860"/>
    <n v="2025"/>
    <n v="30"/>
    <s v="68caf0e8-cabb-4064-bfbb-577a6e7dcaf6"/>
    <m/>
    <m/>
    <n v="23.550326035907101"/>
  </r>
  <r>
    <n v="95"/>
    <s v="Olive Grove"/>
    <x v="5"/>
    <s v="Post/Rail"/>
    <n v="1.2"/>
    <x v="3"/>
    <x v="0"/>
    <n v="700"/>
    <n v="2025"/>
    <n v="30"/>
    <s v="849d66db-7df0-454a-9408-02df291f8ac8"/>
    <m/>
    <m/>
    <n v="18.738914703268399"/>
  </r>
  <r>
    <n v="104"/>
    <s v="Hospital Flats"/>
    <x v="5"/>
    <s v="Wire/Post"/>
    <n v="0.8"/>
    <x v="3"/>
    <x v="0"/>
    <n v="1500"/>
    <n v="2025"/>
    <n v="30"/>
    <s v="8f18dbd4-19dc-4055-b378-dfb19e60f2d7"/>
    <m/>
    <m/>
    <n v="39.802382421473503"/>
  </r>
  <r>
    <n v="133"/>
    <s v="Maungakiekie"/>
    <x v="5"/>
    <s v="Post/Rail"/>
    <n v="1.2"/>
    <x v="3"/>
    <x v="0"/>
    <n v="3500"/>
    <n v="2025"/>
    <n v="30"/>
    <s v="36f3d376-8fac-423e-9fb9-9a29ef246d02"/>
    <m/>
    <m/>
    <n v="92.926262574552396"/>
  </r>
  <r>
    <n v="134"/>
    <s v="Maungakiekie"/>
    <x v="5"/>
    <s v="Wire/Post"/>
    <n v="1.3"/>
    <x v="3"/>
    <x v="0"/>
    <n v="3300"/>
    <n v="2025"/>
    <n v="30"/>
    <s v="b3759bdb-9989-4fbe-94a9-430a366e67fe"/>
    <m/>
    <m/>
    <n v="86.8666378002237"/>
  </r>
  <r>
    <n v="137"/>
    <s v="Maungakiekie"/>
    <x v="5"/>
    <s v="Post/Rail"/>
    <n v="1.2"/>
    <x v="3"/>
    <x v="0"/>
    <n v="600"/>
    <n v="2025"/>
    <n v="30"/>
    <s v="298dbaf8-c586-4a97-a2b6-7989475b9075"/>
    <m/>
    <m/>
    <n v="15.3460591205165"/>
  </r>
  <r>
    <n v="142"/>
    <s v="Waitapu Road"/>
    <x v="5"/>
    <s v="Wire/Post"/>
    <n v="1.3"/>
    <x v="3"/>
    <x v="0"/>
    <n v="3000"/>
    <n v="2025"/>
    <n v="30"/>
    <s v="963f6282-9c71-4c81-b8c4-f037451e78b9"/>
    <m/>
    <m/>
    <n v="79.402398796758305"/>
  </r>
  <r>
    <n v="163"/>
    <s v="Old Woolshed"/>
    <x v="5"/>
    <s v="Post/Rail"/>
    <n v="1.2"/>
    <x v="3"/>
    <x v="0"/>
    <n v="400"/>
    <n v="2025"/>
    <n v="30"/>
    <s v="dc50f909-9bc6-4116-b955-f164fcf77495"/>
    <m/>
    <m/>
    <n v="12.3172142897204"/>
  </r>
  <r>
    <n v="166"/>
    <s v="Old Woolshed"/>
    <x v="5"/>
    <s v="Post/Rail"/>
    <n v="1.2"/>
    <x v="3"/>
    <x v="0"/>
    <n v="750"/>
    <n v="2025"/>
    <n v="30"/>
    <s v="49de026a-afad-44ef-bb1b-551ed19449cc"/>
    <m/>
    <m/>
    <n v="21.6823793661104"/>
  </r>
  <r>
    <n v="172"/>
    <s v="Old Woolshed"/>
    <x v="5"/>
    <s v="Post/Rail"/>
    <n v="1"/>
    <x v="3"/>
    <x v="0"/>
    <n v="400"/>
    <n v="2025"/>
    <n v="30"/>
    <s v="8615a934-688a-46db-bdb5-3c266869bd3e"/>
    <m/>
    <m/>
    <n v="12.038909554191401"/>
  </r>
  <r>
    <n v="36"/>
    <s v="Rugby"/>
    <x v="2"/>
    <s v="Rock"/>
    <n v="1.5"/>
    <x v="3"/>
    <x v="0"/>
    <n v="280000"/>
    <n v="2035"/>
    <n v="50"/>
    <s v="fc790f3b-5644-4bb7-a869-eae4de753147"/>
    <m/>
    <m/>
    <n v="279.36624420816503"/>
  </r>
  <r>
    <n v="44"/>
    <s v="Archery"/>
    <x v="2"/>
    <s v="Rock"/>
    <n v="1.2"/>
    <x v="3"/>
    <x v="0"/>
    <n v="141000"/>
    <n v="2035"/>
    <n v="50"/>
    <s v="f084ff7d-644c-4857-89af-b46056f55310"/>
    <m/>
    <m/>
    <n v="140.81012569154001"/>
  </r>
  <r>
    <n v="103"/>
    <s v="Hospital Flats"/>
    <x v="2"/>
    <s v="Rock"/>
    <n v="1.3"/>
    <x v="3"/>
    <x v="0"/>
    <n v="22000"/>
    <n v="2035"/>
    <n v="50"/>
    <s v="8ab88c6d-0d18-4ba0-a6b7-50bd3c8a16a4"/>
    <m/>
    <m/>
    <n v="22.475361331059101"/>
  </r>
  <r>
    <n v="106"/>
    <s v="Hospital Flats"/>
    <x v="2"/>
    <s v="Rock"/>
    <n v="1.2"/>
    <x v="3"/>
    <x v="0"/>
    <n v="8000"/>
    <n v="2030"/>
    <n v="50"/>
    <s v="c3a46c76-c182-482f-a903-ff196dafdce0"/>
    <m/>
    <m/>
    <n v="7.7119974566901899"/>
  </r>
  <r>
    <n v="108"/>
    <s v="Hospital Flats"/>
    <x v="2"/>
    <s v="Rock"/>
    <n v="1.3"/>
    <x v="3"/>
    <x v="0"/>
    <n v="9000"/>
    <n v="2035"/>
    <n v="50"/>
    <s v="52e6a979-d8fb-4c54-9da2-9747324930eb"/>
    <m/>
    <m/>
    <n v="9.2585488647551806"/>
  </r>
  <r>
    <n v="119"/>
    <s v="New Area"/>
    <x v="2"/>
    <s v="Rock"/>
    <n v="1"/>
    <x v="3"/>
    <x v="0"/>
    <n v="16000"/>
    <n v="2035"/>
    <n v="50"/>
    <s v="a5c08a34-3fe1-4e7a-a4de-f73b106f667b"/>
    <m/>
    <m/>
    <n v="16.926110961380001"/>
  </r>
  <r>
    <n v="121"/>
    <s v="Hospital Flats"/>
    <x v="2"/>
    <s v="Rock"/>
    <n v="1.4"/>
    <x v="3"/>
    <x v="0"/>
    <n v="20000"/>
    <n v="2035"/>
    <n v="50"/>
    <s v="94b60d3c-adcb-42cf-aa37-7022de1606fb"/>
    <m/>
    <m/>
    <n v="20.082134473022901"/>
  </r>
  <r>
    <n v="155"/>
    <s v="Nursery"/>
    <x v="2"/>
    <s v="Rock"/>
    <n v="1.3"/>
    <x v="3"/>
    <x v="0"/>
    <n v="193000"/>
    <n v="2035"/>
    <n v="50"/>
    <s v="c8d18427-8ad6-4a10-8fa3-084a4544d32b"/>
    <m/>
    <m/>
    <n v="192.86339198745"/>
  </r>
  <r>
    <n v="197"/>
    <s v="Rugby"/>
    <x v="2"/>
    <s v="Rock"/>
    <n v="1.4"/>
    <x v="3"/>
    <x v="0"/>
    <n v="96000"/>
    <n v="2035"/>
    <n v="50"/>
    <s v="316a674d-f632-4b54-9a70-6ee492d5a863"/>
    <m/>
    <m/>
    <n v="95.902862774705895"/>
  </r>
  <r>
    <n v="204"/>
    <s v="Nursery"/>
    <x v="2"/>
    <s v="Rock"/>
    <n v="1.3"/>
    <x v="3"/>
    <x v="0"/>
    <n v="38000"/>
    <n v="2035"/>
    <n v="50"/>
    <s v="96c4f99b-0784-4856-afa8-15a4d8b02c10"/>
    <m/>
    <m/>
    <n v="37.778644742507097"/>
  </r>
  <r>
    <n v="210"/>
    <s v="Bottom Sorrento"/>
    <x v="2"/>
    <s v="Rock"/>
    <n v="1.5"/>
    <x v="3"/>
    <x v="0"/>
    <n v="56400"/>
    <n v="2035"/>
    <n v="50"/>
    <s v="67ef6a60-1a9e-4b24-94d6-b800bec60d85"/>
    <m/>
    <m/>
    <n v="56.4385953500109"/>
  </r>
  <r>
    <n v="217"/>
    <s v="Lower Arboretum"/>
    <x v="2"/>
    <s v="Rock"/>
    <n v="1.2"/>
    <x v="3"/>
    <x v="0"/>
    <n v="16000"/>
    <n v="2035"/>
    <n v="50"/>
    <s v="69bd014e-6882-455c-82aa-bcde81b614e9"/>
    <m/>
    <m/>
    <n v="16.346639014781999"/>
  </r>
  <r>
    <n v="218"/>
    <s v="Lower Arboretum"/>
    <x v="2"/>
    <s v="Rock"/>
    <n v="1.2"/>
    <x v="3"/>
    <x v="0"/>
    <n v="16000"/>
    <n v="2035"/>
    <n v="50"/>
    <s v="12665734-2530-4408-9b23-752751f29bd2"/>
    <m/>
    <m/>
    <n v="16.410358725928599"/>
  </r>
  <r>
    <n v="312"/>
    <s v="Nursery"/>
    <x v="2"/>
    <s v="Rock"/>
    <n v="1.4"/>
    <x v="3"/>
    <x v="0"/>
    <n v="2000"/>
    <n v="2035"/>
    <n v="50"/>
    <s v="506396fb-c583-4ae1-a09b-389c66152385"/>
    <m/>
    <m/>
    <n v="1.98793185008224"/>
  </r>
  <r>
    <n v="318"/>
    <s v="Rugby"/>
    <x v="2"/>
    <s v="Rock"/>
    <n v="1"/>
    <x v="3"/>
    <x v="0"/>
    <n v="130000"/>
    <n v="2035"/>
    <n v="50"/>
    <s v="b54bf817-975f-4860-a293-7814d82a34f0"/>
    <m/>
    <m/>
    <n v="130.23191777576901"/>
  </r>
  <r>
    <n v="319"/>
    <s v="Olive Grove"/>
    <x v="2"/>
    <s v="Rock"/>
    <n v="1.4"/>
    <x v="3"/>
    <x v="0"/>
    <n v="71000"/>
    <n v="2035"/>
    <n v="30"/>
    <s v="d449b2f1-4c94-4735-a8ed-d52070362671"/>
    <m/>
    <m/>
    <n v="70.911391620244203"/>
  </r>
  <r>
    <n v="320"/>
    <s v="Olive Grove"/>
    <x v="2"/>
    <s v="Rock"/>
    <n v="1.4"/>
    <x v="3"/>
    <x v="0"/>
    <n v="83000"/>
    <n v="2035"/>
    <n v="50"/>
    <s v="040c27c4-29a9-4e04-9c31-977763f36299"/>
    <m/>
    <m/>
    <n v="83.632535364272201"/>
  </r>
  <r>
    <n v="321"/>
    <s v="Cricket"/>
    <x v="2"/>
    <s v="Rock"/>
    <n v="1.4"/>
    <x v="3"/>
    <x v="0"/>
    <n v="350000"/>
    <n v="2035"/>
    <n v="50"/>
    <s v="32c320e4-1ecb-4512-8ee1-7cc8f2a786e9"/>
    <m/>
    <m/>
    <n v="350.28746475813699"/>
  </r>
  <r>
    <n v="284"/>
    <s v="New Area"/>
    <x v="0"/>
    <s v="Wire/Post"/>
    <n v="1.3"/>
    <x v="4"/>
    <x v="0"/>
    <n v="1800"/>
    <n v="2020"/>
    <n v="30"/>
    <s v="fbf049a7-3b71-43e3-9349-ffba3583d745"/>
    <m/>
    <m/>
    <n v="48.338936580823201"/>
  </r>
  <r>
    <n v="299"/>
    <s v="League"/>
    <x v="0"/>
    <s v="Wood Slats"/>
    <n v="1.5"/>
    <x v="4"/>
    <x v="0"/>
    <n v="3000"/>
    <n v="2020"/>
    <n v="30"/>
    <s v="6f3323d5-8fb1-498e-b198-99ec2141ccc8"/>
    <m/>
    <m/>
    <n v="20.827921197720201"/>
  </r>
  <r>
    <n v="310"/>
    <s v="League"/>
    <x v="0"/>
    <s v="Wood Slats"/>
    <n v="1.8"/>
    <x v="4"/>
    <x v="0"/>
    <n v="2900"/>
    <n v="2020"/>
    <n v="30"/>
    <s v="d47b3898-8d32-4d55-a916-19addc95b9b3"/>
    <m/>
    <m/>
    <n v="18.910292092661098"/>
  </r>
  <r>
    <n v="151"/>
    <s v="Rugby"/>
    <x v="1"/>
    <s v="Post/Rail"/>
    <n v="1.2"/>
    <x v="4"/>
    <x v="0"/>
    <n v="4800"/>
    <n v="2020"/>
    <n v="30"/>
    <s v="fb199c42-b881-420c-a0fc-dfee7569a548"/>
    <m/>
    <m/>
    <n v="128.18264322983401"/>
  </r>
  <r>
    <n v="190"/>
    <s v="League"/>
    <x v="1"/>
    <s v="Wire/Post"/>
    <n v="1.2"/>
    <x v="4"/>
    <x v="0"/>
    <n v="6000"/>
    <n v="2020"/>
    <n v="30"/>
    <s v="5e48b55a-3d7e-4fbb-8885-c14827276354"/>
    <m/>
    <m/>
    <n v="159.59031608160799"/>
  </r>
  <r>
    <n v="88"/>
    <s v="Olive Grove"/>
    <x v="5"/>
    <s v="Wire/Post"/>
    <n v="1.2"/>
    <x v="4"/>
    <x v="0"/>
    <n v="1800"/>
    <n v="2020"/>
    <n v="30"/>
    <s v="01c43177-945d-4f88-8693-105d98232543"/>
    <m/>
    <m/>
    <n v="48.741580881637297"/>
  </r>
  <r>
    <n v="135"/>
    <s v="Maungakiekie"/>
    <x v="5"/>
    <s v="Wire/Post"/>
    <n v="1.3"/>
    <x v="4"/>
    <x v="0"/>
    <n v="3300"/>
    <n v="2020"/>
    <n v="30"/>
    <s v="2a6ada12-4bd2-4c7c-ab67-6f6431327a0f"/>
    <m/>
    <m/>
    <n v="90.133980307370805"/>
  </r>
  <r>
    <n v="47"/>
    <s v="Onehunga Reservoirs"/>
    <x v="2"/>
    <s v="Rock"/>
    <n v="1.4"/>
    <x v="4"/>
    <x v="0"/>
    <n v="59400"/>
    <n v="2025"/>
    <n v="50"/>
    <s v="a22c2ff4-ee09-4be8-9af5-afa7d7ca183a"/>
    <m/>
    <m/>
    <n v="59.406661534300397"/>
  </r>
  <r>
    <n v="48"/>
    <s v="Onehunga Reservoirs"/>
    <x v="2"/>
    <s v="Rock"/>
    <n v="1.4"/>
    <x v="4"/>
    <x v="0"/>
    <n v="163000"/>
    <n v="2025"/>
    <n v="50"/>
    <s v="fc8e14da-0409-48b6-9e61-96fad3ba532a"/>
    <m/>
    <m/>
    <n v="163.669287254343"/>
  </r>
  <r>
    <n v="77"/>
    <s v="Kenneth Myers Drive"/>
    <x v="2"/>
    <s v="Rock"/>
    <n v="0.5"/>
    <x v="4"/>
    <x v="0"/>
    <n v="57000"/>
    <n v="2025"/>
    <n v="50"/>
    <s v="20e0d195-0959-4b7f-a745-eddd9e4694f4"/>
    <m/>
    <m/>
    <n v="57.497926885668697"/>
  </r>
  <r>
    <n v="93"/>
    <s v="Olive Grove"/>
    <x v="2"/>
    <s v="Rock"/>
    <n v="1"/>
    <x v="4"/>
    <x v="0"/>
    <n v="360000"/>
    <n v="2025"/>
    <n v="30"/>
    <s v="8a5b5fea-d99b-449c-bb39-b024ed6d2d32"/>
    <m/>
    <m/>
    <n v="360.52204036338202"/>
  </r>
  <r>
    <n v="191"/>
    <s v="Archery"/>
    <x v="2"/>
    <s v="Rock"/>
    <n v="1.2"/>
    <x v="4"/>
    <x v="0"/>
    <n v="48000"/>
    <n v="2025"/>
    <n v="50"/>
    <s v="36051042-239a-4b91-a1a0-275fc28c7406"/>
    <m/>
    <m/>
    <n v="48.673922166796501"/>
  </r>
  <r>
    <m/>
    <m/>
    <x v="6"/>
    <m/>
    <m/>
    <x v="5"/>
    <x v="0"/>
    <m/>
    <m/>
    <m/>
    <m/>
    <m/>
    <m/>
    <m/>
  </r>
  <r>
    <m/>
    <m/>
    <x v="6"/>
    <m/>
    <m/>
    <x v="5"/>
    <x v="0"/>
    <n v="6200510"/>
    <m/>
    <m/>
    <m/>
    <m/>
    <m/>
    <n v="26036.494527570267"/>
  </r>
  <r>
    <m/>
    <m/>
    <x v="6"/>
    <m/>
    <m/>
    <x v="5"/>
    <x v="0"/>
    <m/>
    <m/>
    <m/>
    <m/>
    <m/>
    <m/>
    <m/>
  </r>
  <r>
    <m/>
    <m/>
    <x v="6"/>
    <m/>
    <m/>
    <x v="5"/>
    <x v="0"/>
    <m/>
    <m/>
    <m/>
    <m/>
    <m/>
    <m/>
    <m/>
  </r>
  <r>
    <m/>
    <m/>
    <x v="6"/>
    <m/>
    <m/>
    <x v="5"/>
    <x v="0"/>
    <m/>
    <m/>
    <m/>
    <m/>
    <m/>
    <m/>
    <m/>
  </r>
  <r>
    <m/>
    <m/>
    <x v="6"/>
    <m/>
    <m/>
    <x v="5"/>
    <x v="0"/>
    <m/>
    <m/>
    <m/>
    <m/>
    <m/>
    <m/>
    <m/>
  </r>
  <r>
    <m/>
    <m/>
    <x v="6"/>
    <m/>
    <m/>
    <x v="5"/>
    <x v="0"/>
    <m/>
    <m/>
    <m/>
    <m/>
    <m/>
    <m/>
    <m/>
  </r>
  <r>
    <m/>
    <m/>
    <x v="6"/>
    <m/>
    <m/>
    <x v="5"/>
    <x v="0"/>
    <m/>
    <m/>
    <m/>
    <m/>
    <m/>
    <m/>
    <m/>
  </r>
  <r>
    <m/>
    <m/>
    <x v="6"/>
    <m/>
    <m/>
    <x v="5"/>
    <x v="0"/>
    <m/>
    <m/>
    <m/>
    <m/>
    <m/>
    <m/>
    <m/>
  </r>
  <r>
    <m/>
    <m/>
    <x v="6"/>
    <m/>
    <m/>
    <x v="5"/>
    <x v="0"/>
    <m/>
    <m/>
    <m/>
    <m/>
    <m/>
    <m/>
    <m/>
  </r>
  <r>
    <m/>
    <m/>
    <x v="6"/>
    <m/>
    <m/>
    <x v="5"/>
    <x v="0"/>
    <m/>
    <m/>
    <m/>
    <m/>
    <m/>
    <m/>
    <m/>
  </r>
  <r>
    <m/>
    <m/>
    <x v="6"/>
    <m/>
    <m/>
    <x v="5"/>
    <x v="0"/>
    <m/>
    <m/>
    <m/>
    <m/>
    <m/>
    <m/>
    <m/>
  </r>
  <r>
    <m/>
    <m/>
    <x v="6"/>
    <m/>
    <m/>
    <x v="5"/>
    <x v="0"/>
    <m/>
    <m/>
    <m/>
    <m/>
    <m/>
    <m/>
    <m/>
  </r>
  <r>
    <m/>
    <m/>
    <x v="6"/>
    <m/>
    <m/>
    <x v="5"/>
    <x v="0"/>
    <m/>
    <m/>
    <m/>
    <m/>
    <m/>
    <m/>
    <m/>
  </r>
  <r>
    <m/>
    <m/>
    <x v="6"/>
    <m/>
    <m/>
    <x v="5"/>
    <x v="0"/>
    <m/>
    <m/>
    <m/>
    <m/>
    <m/>
    <m/>
    <m/>
  </r>
  <r>
    <m/>
    <m/>
    <x v="6"/>
    <m/>
    <m/>
    <x v="5"/>
    <x v="0"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8">
  <r>
    <n v="243"/>
    <s v="League"/>
    <x v="0"/>
    <x v="0"/>
    <x v="0"/>
    <x v="0"/>
    <n v="5"/>
    <n v="2020"/>
  </r>
  <r>
    <n v="56"/>
    <s v="Nursery"/>
    <x v="1"/>
    <x v="0"/>
    <x v="0"/>
    <x v="0"/>
    <n v="5"/>
    <n v="2020"/>
  </r>
  <r>
    <n v="57"/>
    <s v="Nursery"/>
    <x v="1"/>
    <x v="0"/>
    <x v="1"/>
    <x v="0"/>
    <n v="10"/>
    <n v="2025"/>
  </r>
  <r>
    <n v="64"/>
    <s v="Olive Grove"/>
    <x v="1"/>
    <x v="0"/>
    <x v="2"/>
    <x v="0"/>
    <n v="15"/>
    <n v="2030"/>
  </r>
  <r>
    <n v="81"/>
    <s v="Cricket"/>
    <x v="1"/>
    <x v="0"/>
    <x v="2"/>
    <x v="0"/>
    <n v="15"/>
    <n v="2030"/>
  </r>
  <r>
    <n v="149"/>
    <s v="New Area"/>
    <x v="0"/>
    <x v="1"/>
    <x v="2"/>
    <x v="0"/>
    <n v="25"/>
    <n v="2040"/>
  </r>
  <r>
    <n v="150"/>
    <s v="New Area"/>
    <x v="0"/>
    <x v="1"/>
    <x v="2"/>
    <x v="0"/>
    <n v="25"/>
    <n v="2040"/>
  </r>
  <r>
    <n v="152"/>
    <s v="New Area"/>
    <x v="0"/>
    <x v="1"/>
    <x v="1"/>
    <x v="0"/>
    <n v="20"/>
    <n v="2035"/>
  </r>
  <r>
    <n v="153"/>
    <s v="New Area"/>
    <x v="0"/>
    <x v="1"/>
    <x v="2"/>
    <x v="0"/>
    <n v="25"/>
    <n v="2040"/>
  </r>
  <r>
    <n v="154"/>
    <s v="New Area"/>
    <x v="0"/>
    <x v="1"/>
    <x v="1"/>
    <x v="0"/>
    <n v="20"/>
    <n v="2035"/>
  </r>
  <r>
    <n v="159"/>
    <s v="New Area"/>
    <x v="0"/>
    <x v="1"/>
    <x v="1"/>
    <x v="0"/>
    <n v="20"/>
    <n v="2035"/>
  </r>
  <r>
    <n v="160"/>
    <s v="New Area"/>
    <x v="0"/>
    <x v="1"/>
    <x v="0"/>
    <x v="0"/>
    <n v="15"/>
    <n v="2030"/>
  </r>
  <r>
    <n v="161"/>
    <s v="New Area"/>
    <x v="0"/>
    <x v="1"/>
    <x v="1"/>
    <x v="0"/>
    <n v="20"/>
    <n v="2035"/>
  </r>
  <r>
    <n v="162"/>
    <s v="New Area"/>
    <x v="0"/>
    <x v="1"/>
    <x v="2"/>
    <x v="0"/>
    <n v="25"/>
    <n v="2040"/>
  </r>
  <r>
    <n v="163"/>
    <s v="New Area"/>
    <x v="0"/>
    <x v="1"/>
    <x v="2"/>
    <x v="0"/>
    <n v="25"/>
    <n v="2040"/>
  </r>
  <r>
    <n v="168"/>
    <s v="Top Sorrento"/>
    <x v="0"/>
    <x v="1"/>
    <x v="1"/>
    <x v="0"/>
    <n v="20"/>
    <n v="2035"/>
  </r>
  <r>
    <n v="178"/>
    <s v="Southern Area"/>
    <x v="0"/>
    <x v="1"/>
    <x v="2"/>
    <x v="0"/>
    <n v="15"/>
    <n v="2030"/>
  </r>
  <r>
    <n v="231"/>
    <s v="Maungakiekie"/>
    <x v="0"/>
    <x v="1"/>
    <x v="2"/>
    <x v="0"/>
    <n v="25"/>
    <n v="2040"/>
  </r>
  <r>
    <n v="232"/>
    <s v="Maungakiekie"/>
    <x v="0"/>
    <x v="1"/>
    <x v="2"/>
    <x v="0"/>
    <n v="25"/>
    <n v="2040"/>
  </r>
  <r>
    <n v="233"/>
    <s v="Rugby"/>
    <x v="0"/>
    <x v="1"/>
    <x v="0"/>
    <x v="0"/>
    <n v="15"/>
    <n v="2030"/>
  </r>
  <r>
    <n v="235"/>
    <s v="Rugby"/>
    <x v="0"/>
    <x v="1"/>
    <x v="1"/>
    <x v="0"/>
    <n v="20"/>
    <n v="2035"/>
  </r>
  <r>
    <n v="242"/>
    <s v="League"/>
    <x v="0"/>
    <x v="1"/>
    <x v="2"/>
    <x v="0"/>
    <n v="25"/>
    <n v="2040"/>
  </r>
  <r>
    <n v="244"/>
    <s v="League"/>
    <x v="0"/>
    <x v="1"/>
    <x v="3"/>
    <x v="0"/>
    <n v="5"/>
    <n v="2020"/>
  </r>
  <r>
    <n v="245"/>
    <s v="League"/>
    <x v="0"/>
    <x v="1"/>
    <x v="1"/>
    <x v="0"/>
    <n v="20"/>
    <n v="2035"/>
  </r>
  <r>
    <n v="246"/>
    <s v="League"/>
    <x v="0"/>
    <x v="1"/>
    <x v="1"/>
    <x v="0"/>
    <n v="20"/>
    <n v="2035"/>
  </r>
  <r>
    <n v="253"/>
    <s v="League"/>
    <x v="0"/>
    <x v="1"/>
    <x v="1"/>
    <x v="0"/>
    <n v="20"/>
    <n v="2035"/>
  </r>
  <r>
    <n v="255"/>
    <s v="Tennis"/>
    <x v="0"/>
    <x v="1"/>
    <x v="1"/>
    <x v="0"/>
    <n v="20"/>
    <n v="2035"/>
  </r>
  <r>
    <n v="8"/>
    <s v="Rugby"/>
    <x v="1"/>
    <x v="1"/>
    <x v="0"/>
    <x v="0"/>
    <n v="10"/>
    <n v="2025"/>
  </r>
  <r>
    <n v="9"/>
    <s v="Rugby"/>
    <x v="1"/>
    <x v="1"/>
    <x v="0"/>
    <x v="0"/>
    <n v="10"/>
    <n v="2025"/>
  </r>
  <r>
    <n v="10"/>
    <s v="Rugby"/>
    <x v="1"/>
    <x v="1"/>
    <x v="2"/>
    <x v="0"/>
    <n v="25"/>
    <n v="2040"/>
  </r>
  <r>
    <n v="50"/>
    <s v="Rugby"/>
    <x v="1"/>
    <x v="1"/>
    <x v="2"/>
    <x v="0"/>
    <n v="25"/>
    <n v="2040"/>
  </r>
  <r>
    <n v="58"/>
    <s v="Rugby"/>
    <x v="1"/>
    <x v="1"/>
    <x v="2"/>
    <x v="0"/>
    <n v="25"/>
    <n v="2040"/>
  </r>
  <r>
    <n v="59"/>
    <s v="Chicken Corner"/>
    <x v="1"/>
    <x v="1"/>
    <x v="2"/>
    <x v="0"/>
    <n v="25"/>
    <n v="2040"/>
  </r>
  <r>
    <n v="68"/>
    <s v="Olive Grove"/>
    <x v="1"/>
    <x v="1"/>
    <x v="4"/>
    <x v="0"/>
    <n v="30"/>
    <n v="2045"/>
  </r>
  <r>
    <n v="69"/>
    <s v="Olive Grove"/>
    <x v="1"/>
    <x v="1"/>
    <x v="4"/>
    <x v="0"/>
    <n v="30"/>
    <n v="2045"/>
  </r>
  <r>
    <n v="83"/>
    <s v="Cricket"/>
    <x v="1"/>
    <x v="1"/>
    <x v="2"/>
    <x v="0"/>
    <n v="25"/>
    <n v="2040"/>
  </r>
  <r>
    <n v="93"/>
    <s v="Onehunga Reservoirs"/>
    <x v="1"/>
    <x v="1"/>
    <x v="4"/>
    <x v="1"/>
    <n v="30"/>
    <n v="2045"/>
  </r>
  <r>
    <n v="94"/>
    <s v="Onehunga Reservoirs"/>
    <x v="1"/>
    <x v="1"/>
    <x v="1"/>
    <x v="1"/>
    <n v="20"/>
    <n v="2035"/>
  </r>
  <r>
    <n v="96"/>
    <s v="Onehunga Reservoirs"/>
    <x v="1"/>
    <x v="1"/>
    <x v="4"/>
    <x v="1"/>
    <n v="30"/>
    <n v="2045"/>
  </r>
  <r>
    <n v="97"/>
    <s v="Onehunga Reservoirs"/>
    <x v="1"/>
    <x v="1"/>
    <x v="4"/>
    <x v="1"/>
    <n v="30"/>
    <n v="2045"/>
  </r>
  <r>
    <n v="98"/>
    <s v="Onehunga Reservoirs"/>
    <x v="1"/>
    <x v="1"/>
    <x v="4"/>
    <x v="1"/>
    <n v="30"/>
    <n v="2045"/>
  </r>
  <r>
    <n v="147"/>
    <s v="New Area"/>
    <x v="2"/>
    <x v="1"/>
    <x v="2"/>
    <x v="0"/>
    <n v="25"/>
    <n v="2040"/>
  </r>
  <r>
    <n v="39"/>
    <s v="Top Sorrento"/>
    <x v="3"/>
    <x v="1"/>
    <x v="3"/>
    <x v="0"/>
    <n v="5"/>
    <n v="2020"/>
  </r>
  <r>
    <n v="40"/>
    <s v="Bottom Sorrento"/>
    <x v="3"/>
    <x v="1"/>
    <x v="3"/>
    <x v="0"/>
    <n v="5"/>
    <n v="2020"/>
  </r>
  <r>
    <n v="41"/>
    <s v="Bottom Sorrento"/>
    <x v="3"/>
    <x v="1"/>
    <x v="3"/>
    <x v="0"/>
    <n v="5"/>
    <n v="2020"/>
  </r>
  <r>
    <n v="42"/>
    <s v="Chicory II"/>
    <x v="3"/>
    <x v="1"/>
    <x v="3"/>
    <x v="0"/>
    <n v="5"/>
    <n v="2020"/>
  </r>
  <r>
    <n v="108"/>
    <s v="Bottom Sorrento"/>
    <x v="0"/>
    <x v="2"/>
    <x v="1"/>
    <x v="2"/>
    <n v="10"/>
    <n v="2025"/>
  </r>
  <r>
    <n v="109"/>
    <s v="Bottom Sorrento"/>
    <x v="0"/>
    <x v="2"/>
    <x v="1"/>
    <x v="2"/>
    <n v="10"/>
    <n v="2025"/>
  </r>
  <r>
    <n v="110"/>
    <s v="Bottom Sorrento"/>
    <x v="0"/>
    <x v="2"/>
    <x v="2"/>
    <x v="2"/>
    <n v="15"/>
    <n v="2030"/>
  </r>
  <r>
    <n v="111"/>
    <s v="Bottom Sorrento"/>
    <x v="0"/>
    <x v="2"/>
    <x v="2"/>
    <x v="2"/>
    <n v="15"/>
    <n v="2030"/>
  </r>
  <r>
    <n v="112"/>
    <s v="Bottom Sorrento"/>
    <x v="0"/>
    <x v="2"/>
    <x v="1"/>
    <x v="2"/>
    <n v="10"/>
    <n v="2025"/>
  </r>
  <r>
    <n v="116"/>
    <s v="Bottom Sorrento"/>
    <x v="0"/>
    <x v="2"/>
    <x v="2"/>
    <x v="2"/>
    <n v="15"/>
    <n v="2030"/>
  </r>
  <r>
    <n v="151"/>
    <s v="New Area"/>
    <x v="0"/>
    <x v="2"/>
    <x v="1"/>
    <x v="2"/>
    <n v="10"/>
    <n v="2025"/>
  </r>
  <r>
    <n v="155"/>
    <s v="New Area"/>
    <x v="0"/>
    <x v="2"/>
    <x v="2"/>
    <x v="2"/>
    <n v="15"/>
    <n v="2030"/>
  </r>
  <r>
    <n v="156"/>
    <s v="New Area"/>
    <x v="0"/>
    <x v="2"/>
    <x v="1"/>
    <x v="2"/>
    <n v="10"/>
    <n v="2025"/>
  </r>
  <r>
    <n v="157"/>
    <s v="New Area"/>
    <x v="0"/>
    <x v="2"/>
    <x v="2"/>
    <x v="2"/>
    <n v="15"/>
    <n v="2030"/>
  </r>
  <r>
    <n v="158"/>
    <s v="New Area"/>
    <x v="0"/>
    <x v="2"/>
    <x v="0"/>
    <x v="2"/>
    <n v="5"/>
    <n v="2020"/>
  </r>
  <r>
    <n v="164"/>
    <s v="New Area"/>
    <x v="0"/>
    <x v="2"/>
    <x v="1"/>
    <x v="2"/>
    <n v="10"/>
    <n v="2025"/>
  </r>
  <r>
    <n v="167"/>
    <s v="Top Sorrento"/>
    <x v="0"/>
    <x v="2"/>
    <x v="4"/>
    <x v="2"/>
    <n v="20"/>
    <n v="2035"/>
  </r>
  <r>
    <n v="169"/>
    <s v="Southern Area"/>
    <x v="0"/>
    <x v="2"/>
    <x v="0"/>
    <x v="2"/>
    <n v="5"/>
    <n v="2020"/>
  </r>
  <r>
    <n v="170"/>
    <s v="Southern Area"/>
    <x v="0"/>
    <x v="2"/>
    <x v="0"/>
    <x v="2"/>
    <n v="5"/>
    <n v="2020"/>
  </r>
  <r>
    <n v="171"/>
    <s v="Southern Area"/>
    <x v="0"/>
    <x v="2"/>
    <x v="0"/>
    <x v="2"/>
    <n v="5"/>
    <n v="2020"/>
  </r>
  <r>
    <n v="172"/>
    <s v="Southern Area"/>
    <x v="0"/>
    <x v="2"/>
    <x v="1"/>
    <x v="2"/>
    <n v="10"/>
    <n v="2025"/>
  </r>
  <r>
    <n v="173"/>
    <s v="Southern Area"/>
    <x v="0"/>
    <x v="2"/>
    <x v="1"/>
    <x v="2"/>
    <n v="10"/>
    <n v="2025"/>
  </r>
  <r>
    <n v="174"/>
    <s v="Southern Area"/>
    <x v="0"/>
    <x v="2"/>
    <x v="0"/>
    <x v="2"/>
    <n v="5"/>
    <n v="2020"/>
  </r>
  <r>
    <n v="175"/>
    <s v="Southern Area"/>
    <x v="0"/>
    <x v="2"/>
    <x v="1"/>
    <x v="2"/>
    <n v="10"/>
    <n v="2025"/>
  </r>
  <r>
    <n v="176"/>
    <s v="Southern Area"/>
    <x v="0"/>
    <x v="2"/>
    <x v="0"/>
    <x v="2"/>
    <n v="5"/>
    <n v="2020"/>
  </r>
  <r>
    <n v="177"/>
    <s v="Southern Area"/>
    <x v="0"/>
    <x v="2"/>
    <x v="1"/>
    <x v="2"/>
    <n v="10"/>
    <n v="2025"/>
  </r>
  <r>
    <n v="179"/>
    <s v="Southern Area"/>
    <x v="0"/>
    <x v="2"/>
    <x v="0"/>
    <x v="2"/>
    <n v="5"/>
    <n v="2020"/>
  </r>
  <r>
    <n v="180"/>
    <s v="Southern Area"/>
    <x v="0"/>
    <x v="2"/>
    <x v="3"/>
    <x v="2"/>
    <n v="2"/>
    <n v="2017"/>
  </r>
  <r>
    <n v="181"/>
    <s v="Southern Area"/>
    <x v="0"/>
    <x v="2"/>
    <x v="0"/>
    <x v="2"/>
    <n v="5"/>
    <n v="2020"/>
  </r>
  <r>
    <n v="182"/>
    <s v="Southern Area"/>
    <x v="0"/>
    <x v="2"/>
    <x v="3"/>
    <x v="2"/>
    <n v="2"/>
    <n v="2017"/>
  </r>
  <r>
    <n v="183"/>
    <s v="Southern Area"/>
    <x v="0"/>
    <x v="2"/>
    <x v="0"/>
    <x v="2"/>
    <n v="5"/>
    <n v="2020"/>
  </r>
  <r>
    <n v="184"/>
    <s v="Southern Area"/>
    <x v="0"/>
    <x v="2"/>
    <x v="0"/>
    <x v="2"/>
    <n v="5"/>
    <n v="2020"/>
  </r>
  <r>
    <n v="185"/>
    <s v="Southern Area"/>
    <x v="0"/>
    <x v="2"/>
    <x v="1"/>
    <x v="2"/>
    <n v="10"/>
    <n v="2025"/>
  </r>
  <r>
    <n v="186"/>
    <s v="Southern Area"/>
    <x v="0"/>
    <x v="2"/>
    <x v="0"/>
    <x v="2"/>
    <n v="5"/>
    <n v="2020"/>
  </r>
  <r>
    <n v="187"/>
    <s v="Ram II"/>
    <x v="0"/>
    <x v="2"/>
    <x v="1"/>
    <x v="2"/>
    <n v="10"/>
    <n v="2025"/>
  </r>
  <r>
    <n v="189"/>
    <s v="Ram II"/>
    <x v="0"/>
    <x v="2"/>
    <x v="3"/>
    <x v="2"/>
    <n v="2"/>
    <n v="2017"/>
  </r>
  <r>
    <n v="190"/>
    <s v="Ram II"/>
    <x v="0"/>
    <x v="2"/>
    <x v="0"/>
    <x v="2"/>
    <n v="5"/>
    <n v="2020"/>
  </r>
  <r>
    <n v="191"/>
    <s v="Ram II"/>
    <x v="0"/>
    <x v="2"/>
    <x v="0"/>
    <x v="2"/>
    <n v="5"/>
    <n v="2020"/>
  </r>
  <r>
    <n v="192"/>
    <s v="Ram II"/>
    <x v="0"/>
    <x v="2"/>
    <x v="1"/>
    <x v="2"/>
    <n v="10"/>
    <n v="2025"/>
  </r>
  <r>
    <n v="193"/>
    <s v="Ram II"/>
    <x v="0"/>
    <x v="2"/>
    <x v="3"/>
    <x v="2"/>
    <n v="2"/>
    <n v="2017"/>
  </r>
  <r>
    <n v="194"/>
    <s v="Ram II"/>
    <x v="0"/>
    <x v="2"/>
    <x v="0"/>
    <x v="2"/>
    <n v="5"/>
    <n v="2020"/>
  </r>
  <r>
    <n v="195"/>
    <s v="Ram II"/>
    <x v="0"/>
    <x v="2"/>
    <x v="3"/>
    <x v="2"/>
    <n v="2"/>
    <n v="2017"/>
  </r>
  <r>
    <n v="196"/>
    <s v="Ram II"/>
    <x v="0"/>
    <x v="2"/>
    <x v="0"/>
    <x v="2"/>
    <n v="5"/>
    <n v="2020"/>
  </r>
  <r>
    <n v="197"/>
    <s v="Ram II"/>
    <x v="0"/>
    <x v="2"/>
    <x v="0"/>
    <x v="2"/>
    <n v="5"/>
    <n v="2020"/>
  </r>
  <r>
    <n v="200"/>
    <s v="Chicory II"/>
    <x v="0"/>
    <x v="2"/>
    <x v="1"/>
    <x v="2"/>
    <n v="10"/>
    <n v="2025"/>
  </r>
  <r>
    <n v="201"/>
    <s v="Chicory II"/>
    <x v="0"/>
    <x v="2"/>
    <x v="1"/>
    <x v="2"/>
    <n v="10"/>
    <n v="2025"/>
  </r>
  <r>
    <n v="202"/>
    <s v="Chicory II"/>
    <x v="0"/>
    <x v="2"/>
    <x v="0"/>
    <x v="2"/>
    <n v="5"/>
    <n v="2020"/>
  </r>
  <r>
    <n v="203"/>
    <s v="Chicory II"/>
    <x v="0"/>
    <x v="2"/>
    <x v="1"/>
    <x v="2"/>
    <n v="10"/>
    <n v="2025"/>
  </r>
  <r>
    <n v="204"/>
    <s v="Chicory II"/>
    <x v="0"/>
    <x v="2"/>
    <x v="1"/>
    <x v="2"/>
    <n v="10"/>
    <n v="2025"/>
  </r>
  <r>
    <n v="205"/>
    <s v="Chicory II"/>
    <x v="0"/>
    <x v="2"/>
    <x v="1"/>
    <x v="2"/>
    <n v="10"/>
    <n v="2025"/>
  </r>
  <r>
    <n v="206"/>
    <s v="Old Woolshed"/>
    <x v="0"/>
    <x v="2"/>
    <x v="3"/>
    <x v="2"/>
    <n v="2"/>
    <n v="2017"/>
  </r>
  <r>
    <n v="207"/>
    <s v="Old Woolshed"/>
    <x v="0"/>
    <x v="2"/>
    <x v="1"/>
    <x v="2"/>
    <n v="10"/>
    <n v="2025"/>
  </r>
  <r>
    <n v="208"/>
    <s v="Old Woolshed"/>
    <x v="0"/>
    <x v="2"/>
    <x v="1"/>
    <x v="2"/>
    <n v="10"/>
    <n v="2025"/>
  </r>
  <r>
    <n v="209"/>
    <s v="Old Woolshed"/>
    <x v="0"/>
    <x v="2"/>
    <x v="1"/>
    <x v="2"/>
    <n v="10"/>
    <n v="2025"/>
  </r>
  <r>
    <n v="210"/>
    <s v="Old Woolshed"/>
    <x v="0"/>
    <x v="2"/>
    <x v="1"/>
    <x v="2"/>
    <n v="10"/>
    <n v="2025"/>
  </r>
  <r>
    <n v="213"/>
    <s v="Old Woolshed"/>
    <x v="0"/>
    <x v="2"/>
    <x v="3"/>
    <x v="2"/>
    <n v="2"/>
    <n v="2017"/>
  </r>
  <r>
    <n v="214"/>
    <s v="Old Woolshed"/>
    <x v="0"/>
    <x v="2"/>
    <x v="0"/>
    <x v="2"/>
    <n v="5"/>
    <n v="2020"/>
  </r>
  <r>
    <n v="215"/>
    <s v="Old Woolshed"/>
    <x v="0"/>
    <x v="2"/>
    <x v="0"/>
    <x v="2"/>
    <n v="5"/>
    <n v="2020"/>
  </r>
  <r>
    <n v="216"/>
    <s v="Old Woolshed"/>
    <x v="0"/>
    <x v="2"/>
    <x v="1"/>
    <x v="2"/>
    <n v="10"/>
    <n v="2025"/>
  </r>
  <r>
    <n v="217"/>
    <s v="Old Woolshed"/>
    <x v="0"/>
    <x v="2"/>
    <x v="2"/>
    <x v="2"/>
    <n v="15"/>
    <n v="2030"/>
  </r>
  <r>
    <n v="218"/>
    <s v="Old Woolshed"/>
    <x v="0"/>
    <x v="2"/>
    <x v="1"/>
    <x v="2"/>
    <n v="10"/>
    <n v="2025"/>
  </r>
  <r>
    <n v="219"/>
    <s v="Old Woolshed"/>
    <x v="0"/>
    <x v="2"/>
    <x v="1"/>
    <x v="2"/>
    <n v="10"/>
    <n v="2025"/>
  </r>
  <r>
    <n v="220"/>
    <s v="Old Woolshed"/>
    <x v="0"/>
    <x v="2"/>
    <x v="1"/>
    <x v="2"/>
    <n v="10"/>
    <n v="2025"/>
  </r>
  <r>
    <n v="221"/>
    <s v="Old Woolshed"/>
    <x v="0"/>
    <x v="2"/>
    <x v="0"/>
    <x v="2"/>
    <n v="5"/>
    <n v="2020"/>
  </r>
  <r>
    <n v="222"/>
    <s v="Old Woolshed"/>
    <x v="0"/>
    <x v="2"/>
    <x v="1"/>
    <x v="2"/>
    <n v="10"/>
    <n v="2025"/>
  </r>
  <r>
    <n v="223"/>
    <s v="Waitapu Road"/>
    <x v="0"/>
    <x v="2"/>
    <x v="2"/>
    <x v="2"/>
    <n v="15"/>
    <n v="2030"/>
  </r>
  <r>
    <n v="224"/>
    <s v="Waitapu Road"/>
    <x v="0"/>
    <x v="2"/>
    <x v="1"/>
    <x v="2"/>
    <n v="10"/>
    <n v="2025"/>
  </r>
  <r>
    <n v="225"/>
    <s v="Waitapu Road"/>
    <x v="0"/>
    <x v="2"/>
    <x v="1"/>
    <x v="2"/>
    <n v="10"/>
    <n v="2025"/>
  </r>
  <r>
    <n v="226"/>
    <s v="Waitapu Road"/>
    <x v="0"/>
    <x v="2"/>
    <x v="1"/>
    <x v="2"/>
    <n v="10"/>
    <n v="2025"/>
  </r>
  <r>
    <n v="227"/>
    <s v="Waitapu Road"/>
    <x v="0"/>
    <x v="2"/>
    <x v="2"/>
    <x v="2"/>
    <n v="15"/>
    <n v="2030"/>
  </r>
  <r>
    <n v="228"/>
    <s v="Maungakiekie"/>
    <x v="0"/>
    <x v="2"/>
    <x v="2"/>
    <x v="2"/>
    <n v="15"/>
    <n v="2030"/>
  </r>
  <r>
    <n v="229"/>
    <s v="Maungakiekie"/>
    <x v="0"/>
    <x v="2"/>
    <x v="0"/>
    <x v="2"/>
    <n v="5"/>
    <n v="2020"/>
  </r>
  <r>
    <n v="230"/>
    <s v="Maungakiekie"/>
    <x v="0"/>
    <x v="2"/>
    <x v="3"/>
    <x v="2"/>
    <n v="2"/>
    <n v="2017"/>
  </r>
  <r>
    <n v="234"/>
    <s v="Rugby"/>
    <x v="0"/>
    <x v="2"/>
    <x v="0"/>
    <x v="2"/>
    <n v="5"/>
    <n v="2020"/>
  </r>
  <r>
    <n v="236"/>
    <s v="Rugby"/>
    <x v="0"/>
    <x v="2"/>
    <x v="1"/>
    <x v="2"/>
    <n v="10"/>
    <n v="2025"/>
  </r>
  <r>
    <n v="237"/>
    <s v="League"/>
    <x v="0"/>
    <x v="2"/>
    <x v="1"/>
    <x v="2"/>
    <n v="10"/>
    <n v="2025"/>
  </r>
  <r>
    <n v="238"/>
    <s v="League"/>
    <x v="0"/>
    <x v="2"/>
    <x v="2"/>
    <x v="2"/>
    <n v="15"/>
    <n v="2030"/>
  </r>
  <r>
    <n v="239"/>
    <s v="League"/>
    <x v="0"/>
    <x v="2"/>
    <x v="1"/>
    <x v="2"/>
    <n v="10"/>
    <n v="2025"/>
  </r>
  <r>
    <n v="240"/>
    <s v="League"/>
    <x v="0"/>
    <x v="2"/>
    <x v="4"/>
    <x v="2"/>
    <n v="20"/>
    <n v="2035"/>
  </r>
  <r>
    <n v="241"/>
    <s v="League"/>
    <x v="0"/>
    <x v="2"/>
    <x v="3"/>
    <x v="2"/>
    <n v="2"/>
    <n v="2017"/>
  </r>
  <r>
    <n v="247"/>
    <s v="League"/>
    <x v="0"/>
    <x v="2"/>
    <x v="0"/>
    <x v="2"/>
    <n v="5"/>
    <n v="2020"/>
  </r>
  <r>
    <n v="248"/>
    <s v="League"/>
    <x v="0"/>
    <x v="2"/>
    <x v="4"/>
    <x v="2"/>
    <n v="20"/>
    <n v="2035"/>
  </r>
  <r>
    <n v="249"/>
    <s v="League"/>
    <x v="0"/>
    <x v="2"/>
    <x v="2"/>
    <x v="2"/>
    <n v="15"/>
    <n v="2030"/>
  </r>
  <r>
    <n v="250"/>
    <s v="League"/>
    <x v="0"/>
    <x v="2"/>
    <x v="2"/>
    <x v="2"/>
    <n v="15"/>
    <n v="2030"/>
  </r>
  <r>
    <n v="251"/>
    <s v="League"/>
    <x v="0"/>
    <x v="2"/>
    <x v="1"/>
    <x v="2"/>
    <n v="10"/>
    <n v="2025"/>
  </r>
  <r>
    <n v="252"/>
    <s v="League"/>
    <x v="0"/>
    <x v="2"/>
    <x v="1"/>
    <x v="2"/>
    <n v="10"/>
    <n v="2025"/>
  </r>
  <r>
    <n v="254"/>
    <s v="League"/>
    <x v="0"/>
    <x v="2"/>
    <x v="3"/>
    <x v="2"/>
    <n v="2"/>
    <n v="2017"/>
  </r>
  <r>
    <n v="15"/>
    <s v="Rugby"/>
    <x v="1"/>
    <x v="2"/>
    <x v="2"/>
    <x v="2"/>
    <n v="15"/>
    <n v="2030"/>
  </r>
  <r>
    <n v="16"/>
    <s v="Rugby"/>
    <x v="1"/>
    <x v="2"/>
    <x v="0"/>
    <x v="2"/>
    <n v="5"/>
    <n v="2020"/>
  </r>
  <r>
    <n v="17"/>
    <s v="Rugby"/>
    <x v="1"/>
    <x v="2"/>
    <x v="3"/>
    <x v="2"/>
    <n v="2"/>
    <n v="2017"/>
  </r>
  <r>
    <n v="55"/>
    <s v="Nursery"/>
    <x v="1"/>
    <x v="2"/>
    <x v="3"/>
    <x v="2"/>
    <n v="2"/>
    <n v="2017"/>
  </r>
  <r>
    <n v="75"/>
    <s v="Olive Grove"/>
    <x v="1"/>
    <x v="2"/>
    <x v="1"/>
    <x v="2"/>
    <n v="10"/>
    <n v="2025"/>
  </r>
  <r>
    <n v="82"/>
    <s v="Cricket"/>
    <x v="1"/>
    <x v="2"/>
    <x v="1"/>
    <x v="2"/>
    <n v="10"/>
    <n v="2025"/>
  </r>
  <r>
    <n v="125"/>
    <s v="Chestnut"/>
    <x v="1"/>
    <x v="2"/>
    <x v="2"/>
    <x v="2"/>
    <n v="15"/>
    <n v="2030"/>
  </r>
  <r>
    <n v="143"/>
    <s v="Eastern Area"/>
    <x v="1"/>
    <x v="2"/>
    <x v="1"/>
    <x v="2"/>
    <n v="10"/>
    <n v="2025"/>
  </r>
  <r>
    <n v="144"/>
    <s v="Eastern Area"/>
    <x v="1"/>
    <x v="2"/>
    <x v="1"/>
    <x v="2"/>
    <n v="10"/>
    <n v="2025"/>
  </r>
  <r>
    <n v="145"/>
    <s v="Eastern Area"/>
    <x v="1"/>
    <x v="2"/>
    <x v="1"/>
    <x v="2"/>
    <n v="10"/>
    <n v="2025"/>
  </r>
  <r>
    <n v="1"/>
    <s v="Southern Area"/>
    <x v="2"/>
    <x v="2"/>
    <x v="2"/>
    <x v="2"/>
    <n v="15"/>
    <n v="2030"/>
  </r>
  <r>
    <n v="2"/>
    <s v="Southern Area"/>
    <x v="2"/>
    <x v="2"/>
    <x v="1"/>
    <x v="2"/>
    <n v="10"/>
    <n v="2025"/>
  </r>
  <r>
    <n v="3"/>
    <s v="Southern Area"/>
    <x v="2"/>
    <x v="2"/>
    <x v="1"/>
    <x v="2"/>
    <n v="10"/>
    <n v="2025"/>
  </r>
  <r>
    <n v="4"/>
    <s v="Southern Area"/>
    <x v="2"/>
    <x v="2"/>
    <x v="1"/>
    <x v="2"/>
    <n v="10"/>
    <n v="2025"/>
  </r>
  <r>
    <n v="5"/>
    <s v="Southern Area"/>
    <x v="2"/>
    <x v="2"/>
    <x v="1"/>
    <x v="2"/>
    <n v="10"/>
    <n v="2025"/>
  </r>
  <r>
    <n v="6"/>
    <s v="Southern Area"/>
    <x v="2"/>
    <x v="2"/>
    <x v="0"/>
    <x v="2"/>
    <n v="5"/>
    <n v="2020"/>
  </r>
  <r>
    <n v="7"/>
    <s v="Ram I"/>
    <x v="2"/>
    <x v="2"/>
    <x v="0"/>
    <x v="2"/>
    <n v="5"/>
    <n v="2020"/>
  </r>
  <r>
    <n v="11"/>
    <s v="Hill"/>
    <x v="2"/>
    <x v="2"/>
    <x v="0"/>
    <x v="2"/>
    <n v="5"/>
    <n v="2020"/>
  </r>
  <r>
    <n v="12"/>
    <s v="Hill"/>
    <x v="2"/>
    <x v="2"/>
    <x v="1"/>
    <x v="2"/>
    <n v="10"/>
    <n v="2025"/>
  </r>
  <r>
    <n v="13"/>
    <s v="Kenneth Myers Drive"/>
    <x v="2"/>
    <x v="2"/>
    <x v="0"/>
    <x v="2"/>
    <n v="5"/>
    <n v="2020"/>
  </r>
  <r>
    <n v="14"/>
    <s v="Top Sorrento"/>
    <x v="2"/>
    <x v="2"/>
    <x v="2"/>
    <x v="2"/>
    <n v="15"/>
    <n v="2030"/>
  </r>
  <r>
    <n v="18"/>
    <s v="Old Woolshed"/>
    <x v="2"/>
    <x v="2"/>
    <x v="0"/>
    <x v="2"/>
    <n v="5"/>
    <n v="2020"/>
  </r>
  <r>
    <n v="19"/>
    <s v="Old Woolshed"/>
    <x v="2"/>
    <x v="2"/>
    <x v="2"/>
    <x v="2"/>
    <n v="15"/>
    <n v="2030"/>
  </r>
  <r>
    <n v="20"/>
    <s v="Old Woolshed"/>
    <x v="2"/>
    <x v="2"/>
    <x v="3"/>
    <x v="2"/>
    <n v="2"/>
    <n v="2017"/>
  </r>
  <r>
    <n v="21"/>
    <s v="Old Woolshed"/>
    <x v="2"/>
    <x v="2"/>
    <x v="1"/>
    <x v="2"/>
    <n v="10"/>
    <n v="2025"/>
  </r>
  <r>
    <n v="22"/>
    <s v="Old Woolshed"/>
    <x v="2"/>
    <x v="2"/>
    <x v="0"/>
    <x v="2"/>
    <n v="5"/>
    <n v="2020"/>
  </r>
  <r>
    <n v="23"/>
    <s v="Old Woolshed"/>
    <x v="2"/>
    <x v="2"/>
    <x v="0"/>
    <x v="2"/>
    <n v="5"/>
    <n v="2020"/>
  </r>
  <r>
    <n v="24"/>
    <s v="Old Woolshed"/>
    <x v="2"/>
    <x v="2"/>
    <x v="1"/>
    <x v="2"/>
    <n v="10"/>
    <n v="2025"/>
  </r>
  <r>
    <n v="25"/>
    <s v="Old Woolshed"/>
    <x v="2"/>
    <x v="2"/>
    <x v="1"/>
    <x v="2"/>
    <n v="10"/>
    <n v="2025"/>
  </r>
  <r>
    <n v="26"/>
    <s v="Old Woolshed"/>
    <x v="2"/>
    <x v="2"/>
    <x v="1"/>
    <x v="2"/>
    <n v="10"/>
    <n v="2025"/>
  </r>
  <r>
    <n v="27"/>
    <s v="Old Woolshed"/>
    <x v="2"/>
    <x v="2"/>
    <x v="1"/>
    <x v="2"/>
    <n v="10"/>
    <n v="2025"/>
  </r>
  <r>
    <n v="28"/>
    <s v="Chicory II"/>
    <x v="2"/>
    <x v="2"/>
    <x v="0"/>
    <x v="2"/>
    <n v="5"/>
    <n v="2020"/>
  </r>
  <r>
    <n v="29"/>
    <s v="Chicory II"/>
    <x v="2"/>
    <x v="2"/>
    <x v="1"/>
    <x v="2"/>
    <n v="10"/>
    <n v="2025"/>
  </r>
  <r>
    <n v="30"/>
    <s v="Chicory II"/>
    <x v="2"/>
    <x v="2"/>
    <x v="1"/>
    <x v="2"/>
    <n v="10"/>
    <n v="2025"/>
  </r>
  <r>
    <n v="35"/>
    <s v="Cricket"/>
    <x v="2"/>
    <x v="2"/>
    <x v="1"/>
    <x v="2"/>
    <n v="10"/>
    <n v="2025"/>
  </r>
  <r>
    <n v="49"/>
    <s v="Maungakiekie"/>
    <x v="2"/>
    <x v="2"/>
    <x v="1"/>
    <x v="2"/>
    <n v="15"/>
    <n v="2030"/>
  </r>
  <r>
    <n v="51"/>
    <s v="Nursery"/>
    <x v="2"/>
    <x v="2"/>
    <x v="1"/>
    <x v="2"/>
    <n v="10"/>
    <n v="2025"/>
  </r>
  <r>
    <n v="53"/>
    <s v="Nursery"/>
    <x v="2"/>
    <x v="2"/>
    <x v="2"/>
    <x v="2"/>
    <n v="15"/>
    <n v="2030"/>
  </r>
  <r>
    <n v="54"/>
    <s v="Nursery"/>
    <x v="2"/>
    <x v="2"/>
    <x v="1"/>
    <x v="2"/>
    <n v="10"/>
    <n v="2025"/>
  </r>
  <r>
    <n v="61"/>
    <s v="Kiosk"/>
    <x v="2"/>
    <x v="2"/>
    <x v="0"/>
    <x v="2"/>
    <n v="5"/>
    <n v="2020"/>
  </r>
  <r>
    <n v="63"/>
    <s v="Kiosk"/>
    <x v="2"/>
    <x v="2"/>
    <x v="1"/>
    <x v="2"/>
    <n v="10"/>
    <n v="2025"/>
  </r>
  <r>
    <n v="66"/>
    <s v="Olive Grove"/>
    <x v="2"/>
    <x v="2"/>
    <x v="0"/>
    <x v="2"/>
    <n v="5"/>
    <n v="2020"/>
  </r>
  <r>
    <n v="67"/>
    <s v="Olive Grove"/>
    <x v="2"/>
    <x v="2"/>
    <x v="0"/>
    <x v="2"/>
    <n v="5"/>
    <n v="2020"/>
  </r>
  <r>
    <n v="70"/>
    <s v="Olive Grove"/>
    <x v="2"/>
    <x v="2"/>
    <x v="2"/>
    <x v="2"/>
    <n v="15"/>
    <n v="2030"/>
  </r>
  <r>
    <n v="77"/>
    <s v="Cricket"/>
    <x v="2"/>
    <x v="2"/>
    <x v="2"/>
    <x v="2"/>
    <n v="15"/>
    <n v="2030"/>
  </r>
  <r>
    <n v="88"/>
    <s v="Spud"/>
    <x v="2"/>
    <x v="2"/>
    <x v="1"/>
    <x v="2"/>
    <n v="10"/>
    <n v="2025"/>
  </r>
  <r>
    <n v="89"/>
    <s v="Cricket"/>
    <x v="2"/>
    <x v="2"/>
    <x v="2"/>
    <x v="2"/>
    <n v="15"/>
    <n v="2030"/>
  </r>
  <r>
    <n v="90"/>
    <s v="18 Acre"/>
    <x v="2"/>
    <x v="2"/>
    <x v="1"/>
    <x v="2"/>
    <n v="10"/>
    <n v="2025"/>
  </r>
  <r>
    <n v="99"/>
    <s v="Onehunga Reservoirs"/>
    <x v="2"/>
    <x v="2"/>
    <x v="2"/>
    <x v="2"/>
    <n v="15"/>
    <n v="2030"/>
  </r>
  <r>
    <n v="100"/>
    <s v="Onehunga Reservoirs"/>
    <x v="2"/>
    <x v="2"/>
    <x v="0"/>
    <x v="2"/>
    <n v="5"/>
    <n v="2020"/>
  </r>
  <r>
    <n v="101"/>
    <s v="Bottom Sorrento"/>
    <x v="2"/>
    <x v="2"/>
    <x v="0"/>
    <x v="2"/>
    <n v="5"/>
    <n v="2020"/>
  </r>
  <r>
    <n v="102"/>
    <s v="Bottom Sorrento"/>
    <x v="2"/>
    <x v="2"/>
    <x v="1"/>
    <x v="2"/>
    <n v="10"/>
    <n v="2025"/>
  </r>
  <r>
    <n v="105"/>
    <s v="Bottom Sorrento"/>
    <x v="2"/>
    <x v="2"/>
    <x v="1"/>
    <x v="2"/>
    <n v="10"/>
    <n v="2025"/>
  </r>
  <r>
    <n v="113"/>
    <s v="Bottom Sorrento"/>
    <x v="2"/>
    <x v="2"/>
    <x v="1"/>
    <x v="2"/>
    <n v="10"/>
    <n v="2025"/>
  </r>
  <r>
    <n v="114"/>
    <s v="Bottom Sorrento"/>
    <x v="2"/>
    <x v="2"/>
    <x v="1"/>
    <x v="2"/>
    <n v="10"/>
    <n v="2025"/>
  </r>
  <r>
    <n v="117"/>
    <s v="Hill"/>
    <x v="2"/>
    <x v="2"/>
    <x v="1"/>
    <x v="2"/>
    <n v="10"/>
    <n v="2025"/>
  </r>
  <r>
    <n v="118"/>
    <s v="Kiosk"/>
    <x v="2"/>
    <x v="2"/>
    <x v="0"/>
    <x v="2"/>
    <n v="5"/>
    <n v="2020"/>
  </r>
  <r>
    <n v="119"/>
    <s v="Kiosk"/>
    <x v="2"/>
    <x v="2"/>
    <x v="1"/>
    <x v="2"/>
    <n v="10"/>
    <n v="2025"/>
  </r>
  <r>
    <n v="122"/>
    <s v="Hill"/>
    <x v="2"/>
    <x v="2"/>
    <x v="1"/>
    <x v="2"/>
    <n v="10"/>
    <n v="2025"/>
  </r>
  <r>
    <n v="123"/>
    <s v="Chicken Corner"/>
    <x v="2"/>
    <x v="2"/>
    <x v="1"/>
    <x v="2"/>
    <n v="10"/>
    <n v="2025"/>
  </r>
  <r>
    <n v="126"/>
    <s v="Chestnut"/>
    <x v="2"/>
    <x v="2"/>
    <x v="0"/>
    <x v="2"/>
    <n v="5"/>
    <n v="2020"/>
  </r>
  <r>
    <n v="127"/>
    <s v="Chestnut"/>
    <x v="2"/>
    <x v="2"/>
    <x v="1"/>
    <x v="2"/>
    <n v="10"/>
    <n v="2025"/>
  </r>
  <r>
    <n v="128"/>
    <s v="Chestnut"/>
    <x v="2"/>
    <x v="2"/>
    <x v="2"/>
    <x v="2"/>
    <n v="15"/>
    <n v="2030"/>
  </r>
  <r>
    <n v="129"/>
    <s v="Chestnut"/>
    <x v="2"/>
    <x v="2"/>
    <x v="0"/>
    <x v="2"/>
    <n v="5"/>
    <n v="2020"/>
  </r>
  <r>
    <n v="130"/>
    <s v="Twin Oaks"/>
    <x v="2"/>
    <x v="2"/>
    <x v="1"/>
    <x v="2"/>
    <n v="10"/>
    <n v="2025"/>
  </r>
  <r>
    <n v="131"/>
    <s v="Boiler"/>
    <x v="2"/>
    <x v="2"/>
    <x v="1"/>
    <x v="2"/>
    <n v="10"/>
    <n v="2025"/>
  </r>
  <r>
    <n v="132"/>
    <s v="Boiler"/>
    <x v="2"/>
    <x v="2"/>
    <x v="1"/>
    <x v="2"/>
    <n v="10"/>
    <n v="2025"/>
  </r>
  <r>
    <n v="139"/>
    <s v="Eastern Area"/>
    <x v="2"/>
    <x v="2"/>
    <x v="0"/>
    <x v="2"/>
    <n v="5"/>
    <n v="2020"/>
  </r>
  <r>
    <n v="140"/>
    <s v="Eastern Area"/>
    <x v="2"/>
    <x v="2"/>
    <x v="2"/>
    <x v="2"/>
    <n v="15"/>
    <n v="2030"/>
  </r>
  <r>
    <n v="142"/>
    <s v="Eastern Area"/>
    <x v="2"/>
    <x v="2"/>
    <x v="1"/>
    <x v="2"/>
    <n v="10"/>
    <n v="2025"/>
  </r>
  <r>
    <n v="165"/>
    <s v="Hospital Flats"/>
    <x v="2"/>
    <x v="2"/>
    <x v="0"/>
    <x v="2"/>
    <n v="5"/>
    <n v="2020"/>
  </r>
  <r>
    <n v="199"/>
    <s v="Ram II"/>
    <x v="2"/>
    <x v="2"/>
    <x v="1"/>
    <x v="2"/>
    <n v="10"/>
    <n v="2025"/>
  </r>
  <r>
    <n v="211"/>
    <s v="Old Woolshed"/>
    <x v="2"/>
    <x v="2"/>
    <x v="1"/>
    <x v="2"/>
    <n v="10"/>
    <n v="2025"/>
  </r>
  <r>
    <n v="31"/>
    <s v="Cricket"/>
    <x v="4"/>
    <x v="2"/>
    <x v="0"/>
    <x v="2"/>
    <n v="5"/>
    <n v="2020"/>
  </r>
  <r>
    <n v="32"/>
    <s v="Cricket"/>
    <x v="4"/>
    <x v="2"/>
    <x v="0"/>
    <x v="2"/>
    <n v="5"/>
    <n v="2020"/>
  </r>
  <r>
    <n v="33"/>
    <s v="Cricket"/>
    <x v="4"/>
    <x v="2"/>
    <x v="0"/>
    <x v="2"/>
    <n v="5"/>
    <n v="2020"/>
  </r>
  <r>
    <n v="34"/>
    <s v="Cricket"/>
    <x v="4"/>
    <x v="2"/>
    <x v="0"/>
    <x v="2"/>
    <n v="5"/>
    <n v="2020"/>
  </r>
  <r>
    <n v="52"/>
    <s v="Nursery"/>
    <x v="4"/>
    <x v="2"/>
    <x v="1"/>
    <x v="2"/>
    <n v="10"/>
    <n v="2025"/>
  </r>
  <r>
    <n v="134"/>
    <s v="Boiler"/>
    <x v="4"/>
    <x v="2"/>
    <x v="1"/>
    <x v="2"/>
    <n v="10"/>
    <n v="2025"/>
  </r>
  <r>
    <n v="135"/>
    <s v="Boiler"/>
    <x v="4"/>
    <x v="2"/>
    <x v="0"/>
    <x v="2"/>
    <n v="5"/>
    <n v="2020"/>
  </r>
  <r>
    <n v="136"/>
    <s v="Boiler"/>
    <x v="4"/>
    <x v="2"/>
    <x v="1"/>
    <x v="2"/>
    <n v="10"/>
    <n v="2025"/>
  </r>
  <r>
    <n v="37"/>
    <s v="Chicory II"/>
    <x v="5"/>
    <x v="2"/>
    <x v="1"/>
    <x v="2"/>
    <n v="10"/>
    <n v="2025"/>
  </r>
  <r>
    <n v="38"/>
    <s v="Chicory II"/>
    <x v="5"/>
    <x v="2"/>
    <x v="1"/>
    <x v="2"/>
    <n v="10"/>
    <n v="2025"/>
  </r>
  <r>
    <n v="43"/>
    <s v="Old Woolshed"/>
    <x v="5"/>
    <x v="2"/>
    <x v="0"/>
    <x v="3"/>
    <n v="10"/>
    <n v="2025"/>
  </r>
  <r>
    <n v="44"/>
    <s v="Old Woolshed"/>
    <x v="5"/>
    <x v="2"/>
    <x v="0"/>
    <x v="3"/>
    <n v="10"/>
    <n v="2025"/>
  </r>
  <r>
    <n v="45"/>
    <s v="Old Woolshed"/>
    <x v="5"/>
    <x v="2"/>
    <x v="1"/>
    <x v="3"/>
    <n v="15"/>
    <n v="2030"/>
  </r>
  <r>
    <n v="46"/>
    <s v="Waitapu Road"/>
    <x v="5"/>
    <x v="2"/>
    <x v="1"/>
    <x v="3"/>
    <n v="15"/>
    <n v="2030"/>
  </r>
  <r>
    <n v="47"/>
    <s v="Maungakiekie"/>
    <x v="5"/>
    <x v="2"/>
    <x v="0"/>
    <x v="3"/>
    <n v="10"/>
    <n v="2025"/>
  </r>
  <r>
    <n v="48"/>
    <s v="Boiler"/>
    <x v="5"/>
    <x v="2"/>
    <x v="0"/>
    <x v="3"/>
    <n v="10"/>
    <n v="2025"/>
  </r>
  <r>
    <n v="60"/>
    <s v="Kiosk"/>
    <x v="5"/>
    <x v="2"/>
    <x v="1"/>
    <x v="3"/>
    <n v="10"/>
    <n v="2025"/>
  </r>
  <r>
    <n v="62"/>
    <s v="Kiosk"/>
    <x v="5"/>
    <x v="2"/>
    <x v="1"/>
    <x v="3"/>
    <n v="10"/>
    <n v="2025"/>
  </r>
  <r>
    <n v="65"/>
    <s v="Olive Grove"/>
    <x v="5"/>
    <x v="2"/>
    <x v="1"/>
    <x v="3"/>
    <n v="10"/>
    <n v="2025"/>
  </r>
  <r>
    <n v="71"/>
    <s v="Olive Grove"/>
    <x v="5"/>
    <x v="2"/>
    <x v="1"/>
    <x v="3"/>
    <n v="10"/>
    <n v="2025"/>
  </r>
  <r>
    <n v="72"/>
    <s v="Olive Grove"/>
    <x v="5"/>
    <x v="2"/>
    <x v="4"/>
    <x v="3"/>
    <n v="20"/>
    <n v="2035"/>
  </r>
  <r>
    <n v="73"/>
    <s v="Olive Grove"/>
    <x v="5"/>
    <x v="2"/>
    <x v="4"/>
    <x v="3"/>
    <n v="20"/>
    <n v="2035"/>
  </r>
  <r>
    <n v="74"/>
    <s v="Olive Grove"/>
    <x v="5"/>
    <x v="2"/>
    <x v="4"/>
    <x v="3"/>
    <n v="20"/>
    <n v="2035"/>
  </r>
  <r>
    <n v="76"/>
    <s v="Olive Grove"/>
    <x v="5"/>
    <x v="2"/>
    <x v="2"/>
    <x v="3"/>
    <n v="15"/>
    <n v="2030"/>
  </r>
  <r>
    <n v="78"/>
    <s v="Cricket"/>
    <x v="5"/>
    <x v="2"/>
    <x v="1"/>
    <x v="3"/>
    <n v="10"/>
    <n v="2025"/>
  </r>
  <r>
    <n v="80"/>
    <s v="Cricket"/>
    <x v="5"/>
    <x v="2"/>
    <x v="0"/>
    <x v="3"/>
    <n v="5"/>
    <n v="2020"/>
  </r>
  <r>
    <n v="86"/>
    <s v="Cricket"/>
    <x v="5"/>
    <x v="2"/>
    <x v="1"/>
    <x v="3"/>
    <n v="10"/>
    <n v="2025"/>
  </r>
  <r>
    <n v="87"/>
    <s v="Cricket"/>
    <x v="5"/>
    <x v="2"/>
    <x v="1"/>
    <x v="3"/>
    <n v="10"/>
    <n v="2025"/>
  </r>
  <r>
    <n v="91"/>
    <s v="Spud"/>
    <x v="5"/>
    <x v="2"/>
    <x v="2"/>
    <x v="3"/>
    <n v="15"/>
    <n v="2030"/>
  </r>
  <r>
    <n v="92"/>
    <s v="Lower Arboretum"/>
    <x v="5"/>
    <x v="2"/>
    <x v="1"/>
    <x v="3"/>
    <n v="10"/>
    <n v="2025"/>
  </r>
  <r>
    <n v="103"/>
    <s v="Bottom Sorrento"/>
    <x v="5"/>
    <x v="2"/>
    <x v="2"/>
    <x v="3"/>
    <n v="15"/>
    <n v="2030"/>
  </r>
  <r>
    <n v="104"/>
    <s v="Bottom Sorrento"/>
    <x v="5"/>
    <x v="2"/>
    <x v="2"/>
    <x v="3"/>
    <n v="15"/>
    <n v="2030"/>
  </r>
  <r>
    <n v="106"/>
    <s v="Bottom Sorrento"/>
    <x v="5"/>
    <x v="2"/>
    <x v="2"/>
    <x v="3"/>
    <n v="15"/>
    <n v="2030"/>
  </r>
  <r>
    <n v="115"/>
    <s v="Bottom Sorrento"/>
    <x v="5"/>
    <x v="2"/>
    <x v="1"/>
    <x v="3"/>
    <n v="10"/>
    <n v="2025"/>
  </r>
  <r>
    <n v="120"/>
    <s v="Hill"/>
    <x v="5"/>
    <x v="2"/>
    <x v="1"/>
    <x v="3"/>
    <n v="10"/>
    <n v="2025"/>
  </r>
  <r>
    <n v="121"/>
    <s v="Hill"/>
    <x v="5"/>
    <x v="2"/>
    <x v="2"/>
    <x v="3"/>
    <n v="15"/>
    <n v="2030"/>
  </r>
  <r>
    <n v="124"/>
    <s v="Chestnut"/>
    <x v="5"/>
    <x v="2"/>
    <x v="2"/>
    <x v="3"/>
    <n v="15"/>
    <n v="2030"/>
  </r>
  <r>
    <n v="137"/>
    <s v="Boiler"/>
    <x v="5"/>
    <x v="2"/>
    <x v="2"/>
    <x v="3"/>
    <n v="15"/>
    <n v="2030"/>
  </r>
  <r>
    <n v="138"/>
    <s v="Boiler"/>
    <x v="5"/>
    <x v="2"/>
    <x v="1"/>
    <x v="3"/>
    <n v="10"/>
    <n v="2025"/>
  </r>
  <r>
    <n v="141"/>
    <s v="Eastern Area"/>
    <x v="5"/>
    <x v="2"/>
    <x v="2"/>
    <x v="3"/>
    <n v="15"/>
    <n v="2030"/>
  </r>
  <r>
    <n v="146"/>
    <s v="New Area"/>
    <x v="5"/>
    <x v="2"/>
    <x v="1"/>
    <x v="3"/>
    <n v="10"/>
    <n v="2025"/>
  </r>
  <r>
    <n v="148"/>
    <s v="New Area"/>
    <x v="5"/>
    <x v="2"/>
    <x v="1"/>
    <x v="3"/>
    <n v="10"/>
    <n v="2025"/>
  </r>
  <r>
    <n v="166"/>
    <s v="Hospital Flats"/>
    <x v="5"/>
    <x v="2"/>
    <x v="1"/>
    <x v="3"/>
    <n v="10"/>
    <n v="2025"/>
  </r>
  <r>
    <n v="188"/>
    <s v="Ram II"/>
    <x v="5"/>
    <x v="2"/>
    <x v="2"/>
    <x v="3"/>
    <n v="15"/>
    <n v="2030"/>
  </r>
  <r>
    <n v="198"/>
    <s v="Ram II"/>
    <x v="5"/>
    <x v="2"/>
    <x v="1"/>
    <x v="3"/>
    <n v="10"/>
    <n v="2025"/>
  </r>
  <r>
    <n v="212"/>
    <s v="Old Woolshed"/>
    <x v="5"/>
    <x v="2"/>
    <x v="2"/>
    <x v="3"/>
    <n v="15"/>
    <n v="20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14" firstHeaderRow="1" firstDataRow="1" firstDataCol="1"/>
  <pivotFields count="14"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1">
        <item x="7"/>
        <item x="2"/>
        <item x="8"/>
        <item x="3"/>
        <item x="4"/>
        <item x="5"/>
        <item x="0"/>
        <item x="6"/>
        <item x="1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Length" fld="13" baseField="0" baseItem="0" numFmtId="1"/>
  </dataFields>
  <formats count="19"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4" firstHeaderRow="1" firstDataRow="1" firstDataCol="1"/>
  <pivotFields count="14">
    <pivotField showAll="0"/>
    <pivotField showAll="0"/>
    <pivotField showAll="0"/>
    <pivotField showAll="0">
      <items count="11">
        <item x="7"/>
        <item x="2"/>
        <item x="8"/>
        <item x="3"/>
        <item x="4"/>
        <item x="5"/>
        <item x="0"/>
        <item x="6"/>
        <item x="1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">
        <item x="0"/>
        <item t="default"/>
      </items>
    </pivotField>
    <pivotField dataField="1" showAll="0">
      <items count="152">
        <item x="80"/>
        <item x="54"/>
        <item x="56"/>
        <item x="44"/>
        <item x="66"/>
        <item x="79"/>
        <item x="109"/>
        <item x="102"/>
        <item x="94"/>
        <item x="35"/>
        <item x="19"/>
        <item x="114"/>
        <item x="53"/>
        <item x="20"/>
        <item x="106"/>
        <item x="34"/>
        <item x="49"/>
        <item x="50"/>
        <item x="21"/>
        <item x="89"/>
        <item x="23"/>
        <item x="4"/>
        <item x="113"/>
        <item x="88"/>
        <item x="32"/>
        <item x="78"/>
        <item x="110"/>
        <item x="22"/>
        <item x="76"/>
        <item x="90"/>
        <item x="1"/>
        <item x="74"/>
        <item x="40"/>
        <item x="13"/>
        <item x="58"/>
        <item x="38"/>
        <item x="108"/>
        <item x="72"/>
        <item x="16"/>
        <item x="0"/>
        <item x="46"/>
        <item x="107"/>
        <item x="84"/>
        <item x="15"/>
        <item x="67"/>
        <item x="8"/>
        <item x="57"/>
        <item x="52"/>
        <item x="82"/>
        <item x="31"/>
        <item x="91"/>
        <item x="64"/>
        <item x="111"/>
        <item x="77"/>
        <item x="17"/>
        <item x="10"/>
        <item x="18"/>
        <item x="133"/>
        <item x="68"/>
        <item x="95"/>
        <item x="24"/>
        <item x="65"/>
        <item x="70"/>
        <item x="33"/>
        <item x="59"/>
        <item x="51"/>
        <item x="61"/>
        <item x="3"/>
        <item x="14"/>
        <item x="9"/>
        <item x="75"/>
        <item x="112"/>
        <item x="87"/>
        <item x="85"/>
        <item x="37"/>
        <item x="2"/>
        <item x="26"/>
        <item x="45"/>
        <item x="42"/>
        <item x="30"/>
        <item x="28"/>
        <item x="93"/>
        <item x="122"/>
        <item x="81"/>
        <item x="7"/>
        <item x="86"/>
        <item x="60"/>
        <item x="5"/>
        <item x="73"/>
        <item x="39"/>
        <item x="55"/>
        <item x="98"/>
        <item x="69"/>
        <item x="43"/>
        <item x="119"/>
        <item x="83"/>
        <item x="103"/>
        <item x="47"/>
        <item x="63"/>
        <item x="92"/>
        <item x="104"/>
        <item x="12"/>
        <item x="71"/>
        <item x="62"/>
        <item x="6"/>
        <item x="121"/>
        <item x="27"/>
        <item x="115"/>
        <item x="41"/>
        <item x="116"/>
        <item x="25"/>
        <item x="97"/>
        <item x="99"/>
        <item x="132"/>
        <item x="96"/>
        <item x="124"/>
        <item x="123"/>
        <item x="101"/>
        <item x="149"/>
        <item x="100"/>
        <item x="136"/>
        <item x="134"/>
        <item x="142"/>
        <item x="117"/>
        <item x="36"/>
        <item x="146"/>
        <item x="144"/>
        <item x="137"/>
        <item x="127"/>
        <item x="11"/>
        <item x="126"/>
        <item x="135"/>
        <item x="141"/>
        <item x="130"/>
        <item x="143"/>
        <item x="139"/>
        <item x="118"/>
        <item x="125"/>
        <item x="147"/>
        <item x="140"/>
        <item x="120"/>
        <item x="129"/>
        <item x="138"/>
        <item x="128"/>
        <item x="131"/>
        <item x="145"/>
        <item x="148"/>
        <item x="29"/>
        <item x="48"/>
        <item x="105"/>
        <item x="150"/>
        <item t="default"/>
      </items>
    </pivotField>
    <pivotField axis="axisRow" showAll="0">
      <items count="11">
        <item x="7"/>
        <item x="6"/>
        <item x="5"/>
        <item x="2"/>
        <item x="0"/>
        <item x="3"/>
        <item x="1"/>
        <item x="4"/>
        <item x="8"/>
        <item x="9"/>
        <item t="default"/>
      </items>
    </pivotField>
    <pivotField showAll="0"/>
    <pivotField showAll="0"/>
    <pivotField showAll="0"/>
    <pivotField showAll="0"/>
    <pivotField showAll="0">
      <items count="312">
        <item x="300"/>
        <item x="280"/>
        <item x="278"/>
        <item x="282"/>
        <item x="274"/>
        <item x="283"/>
        <item x="270"/>
        <item x="281"/>
        <item x="251"/>
        <item x="275"/>
        <item x="271"/>
        <item x="72"/>
        <item x="246"/>
        <item x="119"/>
        <item x="244"/>
        <item x="242"/>
        <item x="243"/>
        <item x="241"/>
        <item x="28"/>
        <item x="157"/>
        <item x="272"/>
        <item x="76"/>
        <item x="273"/>
        <item x="129"/>
        <item x="49"/>
        <item x="79"/>
        <item x="65"/>
        <item x="290"/>
        <item x="237"/>
        <item x="34"/>
        <item x="238"/>
        <item x="291"/>
        <item x="201"/>
        <item x="249"/>
        <item x="240"/>
        <item x="98"/>
        <item x="259"/>
        <item x="164"/>
        <item x="245"/>
        <item x="239"/>
        <item x="247"/>
        <item x="264"/>
        <item x="180"/>
        <item x="179"/>
        <item x="226"/>
        <item x="163"/>
        <item x="224"/>
        <item x="146"/>
        <item x="233"/>
        <item x="169"/>
        <item x="181"/>
        <item x="170"/>
        <item x="26"/>
        <item x="209"/>
        <item x="183"/>
        <item x="11"/>
        <item x="118"/>
        <item x="44"/>
        <item x="277"/>
        <item x="182"/>
        <item x="222"/>
        <item x="167"/>
        <item x="198"/>
        <item x="279"/>
        <item x="298"/>
        <item x="299"/>
        <item x="197"/>
        <item x="254"/>
        <item x="292"/>
        <item x="178"/>
        <item x="14"/>
        <item x="35"/>
        <item x="16"/>
        <item x="194"/>
        <item x="1"/>
        <item x="205"/>
        <item x="20"/>
        <item x="218"/>
        <item x="186"/>
        <item x="216"/>
        <item x="60"/>
        <item x="155"/>
        <item x="15"/>
        <item x="56"/>
        <item x="40"/>
        <item x="7"/>
        <item x="18"/>
        <item x="13"/>
        <item x="0"/>
        <item x="50"/>
        <item x="31"/>
        <item x="151"/>
        <item x="6"/>
        <item x="293"/>
        <item x="38"/>
        <item x="250"/>
        <item x="199"/>
        <item x="176"/>
        <item x="27"/>
        <item x="47"/>
        <item x="22"/>
        <item x="59"/>
        <item x="54"/>
        <item x="2"/>
        <item x="225"/>
        <item x="39"/>
        <item x="289"/>
        <item x="248"/>
        <item x="37"/>
        <item x="105"/>
        <item x="217"/>
        <item x="9"/>
        <item x="75"/>
        <item x="193"/>
        <item x="8"/>
        <item x="161"/>
        <item x="258"/>
        <item x="23"/>
        <item x="236"/>
        <item x="229"/>
        <item x="207"/>
        <item x="52"/>
        <item x="261"/>
        <item x="255"/>
        <item x="230"/>
        <item x="206"/>
        <item x="162"/>
        <item x="185"/>
        <item x="192"/>
        <item x="43"/>
        <item x="256"/>
        <item x="96"/>
        <item x="46"/>
        <item x="165"/>
        <item x="269"/>
        <item x="160"/>
        <item x="29"/>
        <item x="108"/>
        <item x="19"/>
        <item x="208"/>
        <item x="260"/>
        <item x="203"/>
        <item x="111"/>
        <item x="296"/>
        <item x="253"/>
        <item x="55"/>
        <item x="252"/>
        <item x="21"/>
        <item x="3"/>
        <item x="25"/>
        <item x="219"/>
        <item x="30"/>
        <item x="24"/>
        <item x="110"/>
        <item x="53"/>
        <item x="10"/>
        <item x="139"/>
        <item x="168"/>
        <item x="143"/>
        <item x="215"/>
        <item x="45"/>
        <item x="175"/>
        <item x="211"/>
        <item x="187"/>
        <item x="4"/>
        <item x="58"/>
        <item x="309"/>
        <item x="33"/>
        <item x="227"/>
        <item x="210"/>
        <item x="214"/>
        <item x="42"/>
        <item x="166"/>
        <item x="285"/>
        <item x="137"/>
        <item x="142"/>
        <item x="138"/>
        <item x="297"/>
        <item x="276"/>
        <item x="57"/>
        <item x="231"/>
        <item x="145"/>
        <item x="307"/>
        <item x="305"/>
        <item x="117"/>
        <item x="200"/>
        <item x="41"/>
        <item x="141"/>
        <item x="134"/>
        <item x="128"/>
        <item x="114"/>
        <item x="131"/>
        <item x="140"/>
        <item x="302"/>
        <item x="48"/>
        <item x="32"/>
        <item x="286"/>
        <item x="84"/>
        <item x="195"/>
        <item x="112"/>
        <item x="202"/>
        <item x="263"/>
        <item x="97"/>
        <item x="235"/>
        <item x="223"/>
        <item x="12"/>
        <item x="81"/>
        <item x="262"/>
        <item x="303"/>
        <item x="82"/>
        <item x="221"/>
        <item x="196"/>
        <item x="106"/>
        <item x="228"/>
        <item x="133"/>
        <item x="135"/>
        <item x="284"/>
        <item x="220"/>
        <item x="136"/>
        <item x="83"/>
        <item x="177"/>
        <item x="295"/>
        <item x="190"/>
        <item x="68"/>
        <item x="189"/>
        <item x="267"/>
        <item x="77"/>
        <item x="188"/>
        <item x="125"/>
        <item x="17"/>
        <item x="212"/>
        <item x="99"/>
        <item x="90"/>
        <item x="80"/>
        <item x="154"/>
        <item x="191"/>
        <item x="74"/>
        <item x="36"/>
        <item x="121"/>
        <item x="123"/>
        <item x="144"/>
        <item x="122"/>
        <item x="158"/>
        <item x="64"/>
        <item x="147"/>
        <item x="301"/>
        <item x="153"/>
        <item x="93"/>
        <item x="104"/>
        <item x="204"/>
        <item x="288"/>
        <item x="116"/>
        <item x="115"/>
        <item x="109"/>
        <item x="130"/>
        <item x="232"/>
        <item x="257"/>
        <item x="100"/>
        <item x="159"/>
        <item x="89"/>
        <item x="173"/>
        <item x="306"/>
        <item x="94"/>
        <item x="70"/>
        <item x="102"/>
        <item x="152"/>
        <item x="85"/>
        <item x="156"/>
        <item x="73"/>
        <item x="87"/>
        <item x="294"/>
        <item x="88"/>
        <item x="66"/>
        <item x="113"/>
        <item x="213"/>
        <item x="234"/>
        <item x="132"/>
        <item x="126"/>
        <item x="266"/>
        <item x="174"/>
        <item x="86"/>
        <item x="67"/>
        <item x="62"/>
        <item x="184"/>
        <item x="149"/>
        <item x="150"/>
        <item x="120"/>
        <item x="127"/>
        <item x="287"/>
        <item x="95"/>
        <item x="5"/>
        <item x="265"/>
        <item x="107"/>
        <item x="51"/>
        <item x="268"/>
        <item x="78"/>
        <item x="101"/>
        <item x="63"/>
        <item x="71"/>
        <item x="124"/>
        <item x="304"/>
        <item x="148"/>
        <item x="308"/>
        <item x="171"/>
        <item x="69"/>
        <item x="92"/>
        <item x="172"/>
        <item x="103"/>
        <item x="91"/>
        <item x="61"/>
        <item x="31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Replacement Cost" fld="7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14">
    <pivotField showAll="0"/>
    <pivotField showAll="0"/>
    <pivotField showAll="0">
      <items count="8">
        <item x="0"/>
        <item x="1"/>
        <item x="3"/>
        <item x="4"/>
        <item x="5"/>
        <item x="2"/>
        <item x="6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Length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9" firstHeaderRow="1" firstDataRow="1" firstDataCol="1"/>
  <pivotFields count="8">
    <pivotField showAll="0"/>
    <pivotField showAll="0"/>
    <pivotField showAll="0">
      <items count="7">
        <item x="0"/>
        <item x="1"/>
        <item x="2"/>
        <item x="4"/>
        <item x="5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6">
        <item x="4"/>
        <item x="2"/>
        <item x="1"/>
        <item x="0"/>
        <item x="3"/>
        <item t="default"/>
      </items>
    </pivotField>
    <pivotField dataField="1" showAll="0">
      <items count="5">
        <item x="3"/>
        <item x="2"/>
        <item x="0"/>
        <item x="1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placement_Cost" fld="5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>
      <selection activeCell="R4" sqref="R4:X30"/>
    </sheetView>
  </sheetViews>
  <sheetFormatPr defaultRowHeight="11.25" x14ac:dyDescent="0.15"/>
  <cols>
    <col min="1" max="1" width="9.625" style="1" customWidth="1"/>
    <col min="2" max="2" width="17.375" style="1" bestFit="1" customWidth="1"/>
    <col min="3" max="3" width="8" style="1" bestFit="1" customWidth="1"/>
    <col min="4" max="4" width="10.625" style="1" customWidth="1"/>
    <col min="5" max="5" width="8.875" style="1" bestFit="1" customWidth="1"/>
    <col min="6" max="6" width="16.625" style="1" bestFit="1" customWidth="1"/>
    <col min="7" max="8" width="12.375" style="1" customWidth="1"/>
    <col min="9" max="9" width="6" style="1" bestFit="1" customWidth="1"/>
    <col min="10" max="10" width="5" style="1" bestFit="1" customWidth="1"/>
    <col min="11" max="11" width="9.5" style="1" bestFit="1" customWidth="1"/>
    <col min="12" max="12" width="35.875" style="1" hidden="1" customWidth="1"/>
    <col min="13" max="13" width="7.375" style="3" bestFit="1" customWidth="1"/>
    <col min="14" max="14" width="26.375" style="1" customWidth="1"/>
    <col min="15" max="15" width="8.875" style="1" hidden="1" customWidth="1"/>
    <col min="18" max="18" width="10.75" customWidth="1"/>
    <col min="21" max="21" width="9.875" bestFit="1" customWidth="1"/>
  </cols>
  <sheetData>
    <row r="1" spans="1:21" x14ac:dyDescent="0.15">
      <c r="A1" s="1" t="s">
        <v>109</v>
      </c>
    </row>
    <row r="3" spans="1:21" ht="33.75" x14ac:dyDescent="0.15">
      <c r="A3" s="4" t="s">
        <v>0</v>
      </c>
      <c r="B3" s="4" t="s">
        <v>1</v>
      </c>
      <c r="C3" s="4" t="s">
        <v>2</v>
      </c>
      <c r="D3" s="6" t="s">
        <v>107</v>
      </c>
      <c r="E3" s="4" t="s">
        <v>3</v>
      </c>
      <c r="F3" s="4" t="s">
        <v>108</v>
      </c>
      <c r="G3" s="6" t="s">
        <v>110</v>
      </c>
      <c r="H3" s="6" t="s">
        <v>111</v>
      </c>
      <c r="I3" s="4" t="s">
        <v>4</v>
      </c>
      <c r="J3" s="4" t="s">
        <v>5</v>
      </c>
      <c r="K3" s="4" t="s">
        <v>6</v>
      </c>
      <c r="L3" s="4" t="s">
        <v>7</v>
      </c>
      <c r="M3" s="5" t="s">
        <v>8</v>
      </c>
      <c r="N3" s="4" t="s">
        <v>9</v>
      </c>
      <c r="O3" s="4" t="s">
        <v>10</v>
      </c>
    </row>
    <row r="4" spans="1:21" x14ac:dyDescent="0.15">
      <c r="A4" s="2">
        <v>9</v>
      </c>
      <c r="B4" s="2" t="s">
        <v>30</v>
      </c>
      <c r="C4" s="2" t="s">
        <v>12</v>
      </c>
      <c r="D4" s="2"/>
      <c r="E4" s="2">
        <v>1</v>
      </c>
      <c r="F4" s="7">
        <v>54000</v>
      </c>
      <c r="G4" s="2">
        <v>2035</v>
      </c>
      <c r="H4" s="9">
        <v>25</v>
      </c>
      <c r="I4" s="2">
        <v>1.3</v>
      </c>
      <c r="J4" s="2" t="s">
        <v>13</v>
      </c>
      <c r="K4" s="2" t="s">
        <v>13</v>
      </c>
      <c r="L4" s="2" t="s">
        <v>36</v>
      </c>
      <c r="M4" s="8">
        <v>416.55408940000001</v>
      </c>
      <c r="N4" s="2"/>
      <c r="O4" s="2">
        <v>1</v>
      </c>
      <c r="P4">
        <f t="shared" ref="P4:P35" si="0">+F4/M4/I4</f>
        <v>99.719250381848582</v>
      </c>
      <c r="S4" t="s">
        <v>117</v>
      </c>
      <c r="T4" t="s">
        <v>108</v>
      </c>
    </row>
    <row r="5" spans="1:21" x14ac:dyDescent="0.15">
      <c r="A5" s="2">
        <v>11</v>
      </c>
      <c r="B5" s="2" t="s">
        <v>30</v>
      </c>
      <c r="C5" s="2" t="s">
        <v>12</v>
      </c>
      <c r="D5" s="2"/>
      <c r="E5" s="2">
        <v>1</v>
      </c>
      <c r="F5" s="7">
        <v>5500</v>
      </c>
      <c r="G5" s="2">
        <v>2035</v>
      </c>
      <c r="H5" s="9">
        <v>25</v>
      </c>
      <c r="I5" s="2">
        <v>1.3</v>
      </c>
      <c r="J5" s="2" t="s">
        <v>13</v>
      </c>
      <c r="K5" s="2" t="s">
        <v>13</v>
      </c>
      <c r="L5" s="2" t="s">
        <v>38</v>
      </c>
      <c r="M5" s="8">
        <v>41.908958820000002</v>
      </c>
      <c r="N5" s="2"/>
      <c r="O5" s="2"/>
      <c r="P5">
        <f t="shared" si="0"/>
        <v>100.95142780665316</v>
      </c>
      <c r="Q5" s="12"/>
      <c r="R5" t="s">
        <v>112</v>
      </c>
      <c r="S5" s="12">
        <f>SUM(M4:M9)</f>
        <v>1076.51325462</v>
      </c>
      <c r="T5">
        <v>2035</v>
      </c>
      <c r="U5" s="13">
        <f>SUM(F4:F9)</f>
        <v>163200</v>
      </c>
    </row>
    <row r="6" spans="1:21" x14ac:dyDescent="0.15">
      <c r="A6" s="2">
        <v>13</v>
      </c>
      <c r="B6" s="2" t="s">
        <v>26</v>
      </c>
      <c r="C6" s="2" t="s">
        <v>12</v>
      </c>
      <c r="D6" s="2"/>
      <c r="E6" s="2">
        <v>1</v>
      </c>
      <c r="F6" s="7">
        <v>19000</v>
      </c>
      <c r="G6" s="2">
        <v>2035</v>
      </c>
      <c r="H6" s="9">
        <v>25</v>
      </c>
      <c r="I6" s="2">
        <v>1.3</v>
      </c>
      <c r="J6" s="2" t="s">
        <v>13</v>
      </c>
      <c r="K6" s="2" t="s">
        <v>13</v>
      </c>
      <c r="L6" s="2" t="s">
        <v>40</v>
      </c>
      <c r="M6" s="8">
        <v>146.54401680000001</v>
      </c>
      <c r="N6" s="2"/>
      <c r="O6" s="2" t="s">
        <v>41</v>
      </c>
      <c r="P6">
        <f t="shared" si="0"/>
        <v>99.7337519097171</v>
      </c>
      <c r="R6" t="s">
        <v>113</v>
      </c>
      <c r="S6" s="12">
        <f>SUM(M10:M30)</f>
        <v>4622.7656233799999</v>
      </c>
      <c r="T6">
        <v>2030</v>
      </c>
      <c r="U6" s="13">
        <f>SUM(F10:F30)</f>
        <v>840000</v>
      </c>
    </row>
    <row r="7" spans="1:21" x14ac:dyDescent="0.15">
      <c r="A7" s="2">
        <v>17</v>
      </c>
      <c r="B7" s="2" t="s">
        <v>26</v>
      </c>
      <c r="C7" s="2" t="s">
        <v>12</v>
      </c>
      <c r="D7" s="2"/>
      <c r="E7" s="2">
        <v>1</v>
      </c>
      <c r="F7" s="7">
        <v>27000</v>
      </c>
      <c r="G7" s="2">
        <v>2035</v>
      </c>
      <c r="H7" s="9">
        <v>25</v>
      </c>
      <c r="I7" s="2">
        <v>1.3</v>
      </c>
      <c r="J7" s="2" t="s">
        <v>13</v>
      </c>
      <c r="K7" s="2" t="s">
        <v>13</v>
      </c>
      <c r="L7" s="2" t="s">
        <v>44</v>
      </c>
      <c r="M7" s="8">
        <v>203.24409199999999</v>
      </c>
      <c r="N7" s="2"/>
      <c r="O7" s="2" t="s">
        <v>45</v>
      </c>
      <c r="P7">
        <f t="shared" si="0"/>
        <v>102.18860762373733</v>
      </c>
      <c r="R7" t="s">
        <v>114</v>
      </c>
      <c r="S7" s="12">
        <f>SUM(M31:M52)</f>
        <v>6136.3877729899996</v>
      </c>
      <c r="T7">
        <v>2025</v>
      </c>
      <c r="U7" s="13">
        <f>SUM(F31:F52)</f>
        <v>1125800</v>
      </c>
    </row>
    <row r="8" spans="1:21" x14ac:dyDescent="0.15">
      <c r="A8" s="2">
        <v>52</v>
      </c>
      <c r="B8" s="2" t="s">
        <v>85</v>
      </c>
      <c r="C8" s="2" t="s">
        <v>21</v>
      </c>
      <c r="D8" s="2"/>
      <c r="E8" s="2">
        <v>1</v>
      </c>
      <c r="F8" s="7">
        <v>40200</v>
      </c>
      <c r="G8" s="2">
        <v>2035</v>
      </c>
      <c r="H8" s="9">
        <v>25</v>
      </c>
      <c r="I8" s="2">
        <v>3</v>
      </c>
      <c r="J8" s="2" t="s">
        <v>13</v>
      </c>
      <c r="K8" s="2" t="s">
        <v>13</v>
      </c>
      <c r="L8" s="2" t="s">
        <v>86</v>
      </c>
      <c r="M8" s="8">
        <v>134.30040579999999</v>
      </c>
      <c r="N8" s="2" t="s">
        <v>87</v>
      </c>
      <c r="O8" s="2"/>
      <c r="P8">
        <f t="shared" si="0"/>
        <v>99.776318025094156</v>
      </c>
      <c r="R8" t="s">
        <v>115</v>
      </c>
      <c r="S8" s="12">
        <f>SUM(M53)</f>
        <v>179.07132730000001</v>
      </c>
      <c r="T8">
        <v>2020</v>
      </c>
      <c r="U8" s="13">
        <f>+F53</f>
        <v>71600</v>
      </c>
    </row>
    <row r="9" spans="1:21" x14ac:dyDescent="0.15">
      <c r="A9" s="2">
        <v>64</v>
      </c>
      <c r="B9" s="2" t="s">
        <v>30</v>
      </c>
      <c r="C9" s="2" t="s">
        <v>12</v>
      </c>
      <c r="D9" s="2"/>
      <c r="E9" s="2">
        <v>1</v>
      </c>
      <c r="F9" s="7">
        <v>17500</v>
      </c>
      <c r="G9" s="2">
        <v>2035</v>
      </c>
      <c r="H9" s="9">
        <v>25</v>
      </c>
      <c r="I9" s="2">
        <v>1.3</v>
      </c>
      <c r="J9" s="2" t="s">
        <v>13</v>
      </c>
      <c r="K9" s="2" t="s">
        <v>13</v>
      </c>
      <c r="L9" s="2" t="s">
        <v>96</v>
      </c>
      <c r="M9" s="8">
        <v>133.96169180000001</v>
      </c>
      <c r="N9" s="2"/>
      <c r="O9" s="2" t="s">
        <v>97</v>
      </c>
      <c r="P9">
        <f t="shared" si="0"/>
        <v>100.48796996111436</v>
      </c>
      <c r="R9" t="s">
        <v>116</v>
      </c>
      <c r="S9" s="12">
        <v>0</v>
      </c>
    </row>
    <row r="10" spans="1:21" ht="22.5" x14ac:dyDescent="0.15">
      <c r="A10" s="2">
        <v>1</v>
      </c>
      <c r="B10" s="2" t="s">
        <v>11</v>
      </c>
      <c r="C10" s="2" t="s">
        <v>12</v>
      </c>
      <c r="D10" s="2"/>
      <c r="E10" s="2">
        <v>2</v>
      </c>
      <c r="F10" s="7">
        <v>85000</v>
      </c>
      <c r="G10" s="2">
        <v>2030</v>
      </c>
      <c r="H10" s="9">
        <v>25</v>
      </c>
      <c r="I10" s="2">
        <v>1.2</v>
      </c>
      <c r="J10" s="2" t="s">
        <v>13</v>
      </c>
      <c r="K10" s="2" t="s">
        <v>13</v>
      </c>
      <c r="L10" s="2" t="s">
        <v>14</v>
      </c>
      <c r="M10" s="8">
        <v>705.62017630000003</v>
      </c>
      <c r="N10" s="2" t="s">
        <v>15</v>
      </c>
      <c r="O10" s="2">
        <v>9</v>
      </c>
      <c r="P10">
        <f t="shared" si="0"/>
        <v>100.38450672535473</v>
      </c>
      <c r="S10" s="12">
        <f>SUM(S5:S9)</f>
        <v>12014.737978289999</v>
      </c>
      <c r="U10" s="13"/>
    </row>
    <row r="11" spans="1:21" x14ac:dyDescent="0.15">
      <c r="A11" s="2">
        <v>3</v>
      </c>
      <c r="B11" s="2" t="s">
        <v>16</v>
      </c>
      <c r="C11" s="2" t="s">
        <v>12</v>
      </c>
      <c r="D11" s="2"/>
      <c r="E11" s="2">
        <v>2</v>
      </c>
      <c r="F11" s="7">
        <v>85000</v>
      </c>
      <c r="G11" s="2">
        <v>2030</v>
      </c>
      <c r="H11" s="9">
        <v>25</v>
      </c>
      <c r="I11" s="2">
        <v>1.5</v>
      </c>
      <c r="J11" s="2" t="s">
        <v>13</v>
      </c>
      <c r="K11" s="2" t="s">
        <v>13</v>
      </c>
      <c r="L11" s="2" t="s">
        <v>19</v>
      </c>
      <c r="M11" s="8">
        <v>13.561801470000001</v>
      </c>
      <c r="N11" s="2"/>
      <c r="O11" s="2">
        <v>31</v>
      </c>
      <c r="P11">
        <f t="shared" si="0"/>
        <v>4178.4026105985067</v>
      </c>
    </row>
    <row r="12" spans="1:21" x14ac:dyDescent="0.15">
      <c r="A12" s="2">
        <v>4</v>
      </c>
      <c r="B12" s="2" t="s">
        <v>20</v>
      </c>
      <c r="C12" s="2" t="s">
        <v>21</v>
      </c>
      <c r="D12" s="2"/>
      <c r="E12" s="2">
        <v>2</v>
      </c>
      <c r="F12" s="7">
        <v>9000</v>
      </c>
      <c r="G12" s="2">
        <v>2030</v>
      </c>
      <c r="H12" s="9">
        <v>25</v>
      </c>
      <c r="I12" s="2">
        <v>1.5</v>
      </c>
      <c r="J12" s="2" t="s">
        <v>13</v>
      </c>
      <c r="K12" s="2" t="s">
        <v>13</v>
      </c>
      <c r="L12" s="2" t="s">
        <v>22</v>
      </c>
      <c r="M12" s="8">
        <v>60.79869163</v>
      </c>
      <c r="N12" s="2"/>
      <c r="O12" s="2"/>
      <c r="P12">
        <f t="shared" si="0"/>
        <v>98.686334181563382</v>
      </c>
    </row>
    <row r="13" spans="1:21" ht="22.5" x14ac:dyDescent="0.15">
      <c r="A13" s="2">
        <v>6</v>
      </c>
      <c r="B13" s="2" t="s">
        <v>26</v>
      </c>
      <c r="C13" s="2" t="s">
        <v>12</v>
      </c>
      <c r="D13" s="2"/>
      <c r="E13" s="2">
        <v>2</v>
      </c>
      <c r="F13" s="7">
        <v>29000</v>
      </c>
      <c r="G13" s="2">
        <v>2030</v>
      </c>
      <c r="H13" s="9">
        <v>25</v>
      </c>
      <c r="I13" s="2">
        <v>1.3</v>
      </c>
      <c r="J13" s="2" t="s">
        <v>13</v>
      </c>
      <c r="K13" s="2" t="s">
        <v>13</v>
      </c>
      <c r="L13" s="2" t="s">
        <v>27</v>
      </c>
      <c r="M13" s="8">
        <v>218.43402750000001</v>
      </c>
      <c r="N13" s="2" t="s">
        <v>28</v>
      </c>
      <c r="O13" s="2" t="s">
        <v>29</v>
      </c>
      <c r="P13">
        <f t="shared" si="0"/>
        <v>102.12553677193131</v>
      </c>
    </row>
    <row r="14" spans="1:21" x14ac:dyDescent="0.15">
      <c r="A14" s="2">
        <v>8</v>
      </c>
      <c r="B14" s="2" t="s">
        <v>30</v>
      </c>
      <c r="C14" s="2" t="s">
        <v>12</v>
      </c>
      <c r="D14" s="2"/>
      <c r="E14" s="2">
        <v>2</v>
      </c>
      <c r="F14" s="7">
        <v>11700</v>
      </c>
      <c r="G14" s="2">
        <v>2030</v>
      </c>
      <c r="H14" s="9">
        <v>25</v>
      </c>
      <c r="I14" s="2">
        <v>1.3</v>
      </c>
      <c r="J14" s="2" t="s">
        <v>13</v>
      </c>
      <c r="K14" s="2" t="s">
        <v>13</v>
      </c>
      <c r="L14" s="2" t="s">
        <v>34</v>
      </c>
      <c r="M14" s="8">
        <v>90.723194699999993</v>
      </c>
      <c r="N14" s="2"/>
      <c r="O14" s="2" t="s">
        <v>35</v>
      </c>
      <c r="P14">
        <f t="shared" si="0"/>
        <v>99.202855783031637</v>
      </c>
    </row>
    <row r="15" spans="1:21" x14ac:dyDescent="0.15">
      <c r="A15" s="2">
        <v>12</v>
      </c>
      <c r="B15" s="2" t="s">
        <v>26</v>
      </c>
      <c r="C15" s="2" t="s">
        <v>12</v>
      </c>
      <c r="D15" s="2"/>
      <c r="E15" s="2">
        <v>2</v>
      </c>
      <c r="F15" s="7">
        <v>45000</v>
      </c>
      <c r="G15" s="2">
        <v>2030</v>
      </c>
      <c r="H15" s="9">
        <v>25</v>
      </c>
      <c r="I15" s="2">
        <v>2.5</v>
      </c>
      <c r="J15" s="2" t="s">
        <v>13</v>
      </c>
      <c r="K15" s="2" t="s">
        <v>13</v>
      </c>
      <c r="L15" s="2" t="s">
        <v>39</v>
      </c>
      <c r="M15" s="8">
        <v>178.84395670000001</v>
      </c>
      <c r="N15" s="2"/>
      <c r="O15" s="2">
        <v>5</v>
      </c>
      <c r="P15">
        <f t="shared" si="0"/>
        <v>100.64639774322328</v>
      </c>
    </row>
    <row r="16" spans="1:21" ht="33.75" x14ac:dyDescent="0.15">
      <c r="A16" s="2">
        <v>18</v>
      </c>
      <c r="B16" s="2" t="s">
        <v>26</v>
      </c>
      <c r="C16" s="2" t="s">
        <v>12</v>
      </c>
      <c r="D16" s="2"/>
      <c r="E16" s="2">
        <v>2</v>
      </c>
      <c r="F16" s="7">
        <v>50000</v>
      </c>
      <c r="G16" s="2">
        <v>2030</v>
      </c>
      <c r="H16" s="9">
        <v>25</v>
      </c>
      <c r="I16" s="2">
        <v>2</v>
      </c>
      <c r="J16" s="2" t="s">
        <v>13</v>
      </c>
      <c r="K16" s="2" t="s">
        <v>13</v>
      </c>
      <c r="L16" s="2" t="s">
        <v>46</v>
      </c>
      <c r="M16" s="8">
        <v>179.7721908</v>
      </c>
      <c r="N16" s="2" t="s">
        <v>47</v>
      </c>
      <c r="O16" s="2">
        <v>3</v>
      </c>
      <c r="P16">
        <f t="shared" si="0"/>
        <v>139.06489034120398</v>
      </c>
    </row>
    <row r="17" spans="1:16" x14ac:dyDescent="0.15">
      <c r="A17" s="2">
        <v>24</v>
      </c>
      <c r="B17" s="2" t="s">
        <v>53</v>
      </c>
      <c r="C17" s="2" t="s">
        <v>12</v>
      </c>
      <c r="D17" s="2"/>
      <c r="E17" s="2">
        <v>2</v>
      </c>
      <c r="F17" s="7">
        <v>119000</v>
      </c>
      <c r="G17" s="2">
        <v>2030</v>
      </c>
      <c r="H17" s="9">
        <v>25</v>
      </c>
      <c r="I17" s="2">
        <v>1.5</v>
      </c>
      <c r="J17" s="2" t="s">
        <v>49</v>
      </c>
      <c r="K17" s="2" t="s">
        <v>13</v>
      </c>
      <c r="L17" s="2" t="s">
        <v>55</v>
      </c>
      <c r="M17" s="8">
        <v>792.49671839999996</v>
      </c>
      <c r="N17" s="2"/>
      <c r="O17" s="2">
        <v>17</v>
      </c>
      <c r="P17">
        <f t="shared" si="0"/>
        <v>100.10556699023591</v>
      </c>
    </row>
    <row r="18" spans="1:16" x14ac:dyDescent="0.15">
      <c r="A18" s="2">
        <v>28</v>
      </c>
      <c r="B18" s="2" t="s">
        <v>58</v>
      </c>
      <c r="C18" s="2" t="s">
        <v>12</v>
      </c>
      <c r="D18" s="2"/>
      <c r="E18" s="2">
        <v>2</v>
      </c>
      <c r="F18" s="7">
        <v>3000</v>
      </c>
      <c r="G18" s="2">
        <v>2030</v>
      </c>
      <c r="H18" s="9">
        <v>25</v>
      </c>
      <c r="I18" s="2">
        <v>1.5</v>
      </c>
      <c r="J18" s="2" t="s">
        <v>49</v>
      </c>
      <c r="K18" s="2" t="s">
        <v>13</v>
      </c>
      <c r="L18" s="2" t="s">
        <v>59</v>
      </c>
      <c r="M18" s="8">
        <v>19.9516572</v>
      </c>
      <c r="N18" s="2"/>
      <c r="O18" s="2"/>
      <c r="P18">
        <f t="shared" si="0"/>
        <v>100.24229967222975</v>
      </c>
    </row>
    <row r="19" spans="1:16" x14ac:dyDescent="0.15">
      <c r="A19" s="2">
        <v>31</v>
      </c>
      <c r="B19" s="2" t="s">
        <v>60</v>
      </c>
      <c r="C19" s="2" t="s">
        <v>12</v>
      </c>
      <c r="D19" s="2"/>
      <c r="E19" s="2">
        <v>2</v>
      </c>
      <c r="F19" s="7">
        <v>57000</v>
      </c>
      <c r="G19" s="2">
        <v>2030</v>
      </c>
      <c r="H19" s="9">
        <v>25</v>
      </c>
      <c r="I19" s="2">
        <v>1.5</v>
      </c>
      <c r="J19" s="2" t="s">
        <v>49</v>
      </c>
      <c r="K19" s="2" t="s">
        <v>13</v>
      </c>
      <c r="L19" s="2" t="s">
        <v>61</v>
      </c>
      <c r="M19" s="8">
        <v>378.88068850000002</v>
      </c>
      <c r="N19" s="2"/>
      <c r="O19" s="2"/>
      <c r="P19">
        <f t="shared" si="0"/>
        <v>100.29542585145508</v>
      </c>
    </row>
    <row r="20" spans="1:16" x14ac:dyDescent="0.15">
      <c r="A20" s="2">
        <v>33</v>
      </c>
      <c r="B20" s="2" t="s">
        <v>62</v>
      </c>
      <c r="C20" s="2" t="s">
        <v>12</v>
      </c>
      <c r="D20" s="2"/>
      <c r="E20" s="2">
        <v>2</v>
      </c>
      <c r="F20" s="7">
        <v>68000</v>
      </c>
      <c r="G20" s="2">
        <v>2030</v>
      </c>
      <c r="H20" s="9">
        <v>25</v>
      </c>
      <c r="I20" s="2">
        <v>1.3</v>
      </c>
      <c r="J20" s="2" t="s">
        <v>13</v>
      </c>
      <c r="K20" s="2" t="s">
        <v>13</v>
      </c>
      <c r="L20" s="2" t="s">
        <v>63</v>
      </c>
      <c r="M20" s="8">
        <v>522.84824119999996</v>
      </c>
      <c r="N20" s="2"/>
      <c r="O20" s="2">
        <v>8</v>
      </c>
      <c r="P20">
        <f t="shared" si="0"/>
        <v>100.04373771563203</v>
      </c>
    </row>
    <row r="21" spans="1:16" x14ac:dyDescent="0.15">
      <c r="A21" s="2">
        <v>34</v>
      </c>
      <c r="B21" s="2" t="s">
        <v>64</v>
      </c>
      <c r="C21" s="2" t="s">
        <v>12</v>
      </c>
      <c r="D21" s="2"/>
      <c r="E21" s="2">
        <v>2</v>
      </c>
      <c r="F21" s="7">
        <v>61500</v>
      </c>
      <c r="G21" s="2">
        <v>2030</v>
      </c>
      <c r="H21" s="9">
        <v>25</v>
      </c>
      <c r="I21" s="2">
        <v>1.5</v>
      </c>
      <c r="J21" s="2" t="s">
        <v>49</v>
      </c>
      <c r="K21" s="2" t="s">
        <v>13</v>
      </c>
      <c r="L21" s="2" t="s">
        <v>65</v>
      </c>
      <c r="M21" s="8">
        <v>409.24050069999998</v>
      </c>
      <c r="N21" s="2"/>
      <c r="O21" s="2"/>
      <c r="P21">
        <f t="shared" si="0"/>
        <v>100.18558752095673</v>
      </c>
    </row>
    <row r="22" spans="1:16" x14ac:dyDescent="0.15">
      <c r="A22" s="2">
        <v>38</v>
      </c>
      <c r="B22" s="2" t="s">
        <v>58</v>
      </c>
      <c r="C22" s="2" t="s">
        <v>12</v>
      </c>
      <c r="D22" s="2"/>
      <c r="E22" s="2">
        <v>2</v>
      </c>
      <c r="F22" s="7">
        <v>22500</v>
      </c>
      <c r="G22" s="2">
        <v>2030</v>
      </c>
      <c r="H22" s="9">
        <v>25</v>
      </c>
      <c r="I22" s="2">
        <v>1.5</v>
      </c>
      <c r="J22" s="2" t="s">
        <v>49</v>
      </c>
      <c r="K22" s="2" t="s">
        <v>13</v>
      </c>
      <c r="L22" s="2" t="s">
        <v>69</v>
      </c>
      <c r="M22" s="8">
        <v>146.67609970000001</v>
      </c>
      <c r="N22" s="2" t="s">
        <v>70</v>
      </c>
      <c r="O22" s="2"/>
      <c r="P22">
        <f t="shared" si="0"/>
        <v>102.26614990908433</v>
      </c>
    </row>
    <row r="23" spans="1:16" x14ac:dyDescent="0.15">
      <c r="A23" s="2">
        <v>43</v>
      </c>
      <c r="B23" s="2" t="s">
        <v>71</v>
      </c>
      <c r="C23" s="2" t="s">
        <v>12</v>
      </c>
      <c r="D23" s="2"/>
      <c r="E23" s="2">
        <v>2</v>
      </c>
      <c r="F23" s="7">
        <v>6700</v>
      </c>
      <c r="G23" s="2">
        <v>2030</v>
      </c>
      <c r="H23" s="9">
        <v>25</v>
      </c>
      <c r="I23" s="2">
        <v>1.3</v>
      </c>
      <c r="J23" s="2" t="s">
        <v>49</v>
      </c>
      <c r="K23" s="2" t="s">
        <v>13</v>
      </c>
      <c r="L23" s="2" t="s">
        <v>73</v>
      </c>
      <c r="M23" s="8">
        <v>51.533969710000001</v>
      </c>
      <c r="N23" s="2"/>
      <c r="O23" s="2"/>
      <c r="P23">
        <f t="shared" si="0"/>
        <v>100.00871624772321</v>
      </c>
    </row>
    <row r="24" spans="1:16" x14ac:dyDescent="0.15">
      <c r="A24" s="2">
        <v>46</v>
      </c>
      <c r="B24" s="2" t="s">
        <v>77</v>
      </c>
      <c r="C24" s="2" t="s">
        <v>21</v>
      </c>
      <c r="D24" s="2"/>
      <c r="E24" s="2">
        <v>2</v>
      </c>
      <c r="F24" s="7">
        <v>4100</v>
      </c>
      <c r="G24" s="2">
        <v>2030</v>
      </c>
      <c r="H24" s="9">
        <v>25</v>
      </c>
      <c r="I24" s="2">
        <v>1.5</v>
      </c>
      <c r="J24" s="2" t="s">
        <v>13</v>
      </c>
      <c r="K24" s="2" t="s">
        <v>13</v>
      </c>
      <c r="L24" s="2" t="s">
        <v>78</v>
      </c>
      <c r="M24" s="8">
        <v>27.769628099999998</v>
      </c>
      <c r="N24" s="2"/>
      <c r="O24" s="2"/>
      <c r="P24">
        <f t="shared" si="0"/>
        <v>98.428877890998237</v>
      </c>
    </row>
    <row r="25" spans="1:16" x14ac:dyDescent="0.15">
      <c r="A25" s="2">
        <v>51</v>
      </c>
      <c r="B25" s="2" t="s">
        <v>56</v>
      </c>
      <c r="C25" s="2" t="s">
        <v>12</v>
      </c>
      <c r="D25" s="2"/>
      <c r="E25" s="2">
        <v>2</v>
      </c>
      <c r="F25" s="7">
        <v>19100</v>
      </c>
      <c r="G25" s="2">
        <v>2030</v>
      </c>
      <c r="H25" s="9">
        <v>25</v>
      </c>
      <c r="I25" s="2">
        <v>1.3</v>
      </c>
      <c r="J25" s="2" t="s">
        <v>13</v>
      </c>
      <c r="K25" s="2" t="s">
        <v>13</v>
      </c>
      <c r="L25" s="2" t="s">
        <v>84</v>
      </c>
      <c r="M25" s="8">
        <v>147.82921949999999</v>
      </c>
      <c r="N25" s="2"/>
      <c r="O25" s="2">
        <v>20</v>
      </c>
      <c r="P25">
        <f t="shared" si="0"/>
        <v>99.387034187160083</v>
      </c>
    </row>
    <row r="26" spans="1:16" x14ac:dyDescent="0.15">
      <c r="A26" s="2">
        <v>59</v>
      </c>
      <c r="B26" s="2" t="s">
        <v>91</v>
      </c>
      <c r="C26" s="2" t="s">
        <v>12</v>
      </c>
      <c r="D26" s="2"/>
      <c r="E26" s="2">
        <v>2</v>
      </c>
      <c r="F26" s="7">
        <v>3600</v>
      </c>
      <c r="G26" s="2">
        <v>2030</v>
      </c>
      <c r="H26" s="9">
        <v>25</v>
      </c>
      <c r="I26" s="2">
        <v>3</v>
      </c>
      <c r="J26" s="2" t="s">
        <v>49</v>
      </c>
      <c r="K26" s="2" t="s">
        <v>13</v>
      </c>
      <c r="L26" s="2" t="s">
        <v>92</v>
      </c>
      <c r="M26" s="8">
        <v>12.385245340000001</v>
      </c>
      <c r="N26" s="2"/>
      <c r="O26" s="2"/>
      <c r="P26">
        <f t="shared" si="0"/>
        <v>96.889481561129898</v>
      </c>
    </row>
    <row r="27" spans="1:16" x14ac:dyDescent="0.15">
      <c r="A27" s="2">
        <v>63</v>
      </c>
      <c r="B27" s="2" t="s">
        <v>26</v>
      </c>
      <c r="C27" s="2" t="s">
        <v>12</v>
      </c>
      <c r="D27" s="2"/>
      <c r="E27" s="2">
        <v>2</v>
      </c>
      <c r="F27" s="7">
        <v>23800</v>
      </c>
      <c r="G27" s="2">
        <v>2030</v>
      </c>
      <c r="H27" s="9">
        <v>25</v>
      </c>
      <c r="I27" s="2">
        <v>2.5</v>
      </c>
      <c r="J27" s="2" t="s">
        <v>13</v>
      </c>
      <c r="K27" s="2" t="s">
        <v>13</v>
      </c>
      <c r="L27" s="2" t="s">
        <v>95</v>
      </c>
      <c r="M27" s="8">
        <v>95.169868589999993</v>
      </c>
      <c r="N27" s="2"/>
      <c r="O27" s="2">
        <v>4</v>
      </c>
      <c r="P27">
        <f t="shared" si="0"/>
        <v>100.03166066155856</v>
      </c>
    </row>
    <row r="28" spans="1:16" x14ac:dyDescent="0.15">
      <c r="A28" s="2">
        <v>65</v>
      </c>
      <c r="B28" s="2" t="s">
        <v>26</v>
      </c>
      <c r="C28" s="2" t="s">
        <v>12</v>
      </c>
      <c r="D28" s="2"/>
      <c r="E28" s="2">
        <v>2</v>
      </c>
      <c r="F28" s="7">
        <v>50000</v>
      </c>
      <c r="G28" s="2">
        <v>2030</v>
      </c>
      <c r="H28" s="9">
        <v>25</v>
      </c>
      <c r="I28" s="2">
        <v>2</v>
      </c>
      <c r="J28" s="2" t="s">
        <v>13</v>
      </c>
      <c r="K28" s="2" t="s">
        <v>13</v>
      </c>
      <c r="L28" s="2" t="s">
        <v>98</v>
      </c>
      <c r="M28" s="8">
        <v>71.421673339999998</v>
      </c>
      <c r="N28" s="2"/>
      <c r="O28" s="2">
        <v>3</v>
      </c>
      <c r="P28">
        <f t="shared" si="0"/>
        <v>350.03380389855204</v>
      </c>
    </row>
    <row r="29" spans="1:16" ht="22.5" x14ac:dyDescent="0.15">
      <c r="A29" s="2">
        <v>66</v>
      </c>
      <c r="B29" s="2" t="s">
        <v>26</v>
      </c>
      <c r="C29" s="2" t="s">
        <v>12</v>
      </c>
      <c r="D29" s="2"/>
      <c r="E29" s="2">
        <v>2</v>
      </c>
      <c r="F29" s="7">
        <v>23000</v>
      </c>
      <c r="G29" s="2">
        <v>2030</v>
      </c>
      <c r="H29" s="9">
        <v>25</v>
      </c>
      <c r="I29" s="2">
        <v>1.3</v>
      </c>
      <c r="J29" s="2" t="s">
        <v>13</v>
      </c>
      <c r="K29" s="2" t="s">
        <v>13</v>
      </c>
      <c r="L29" s="2" t="s">
        <v>99</v>
      </c>
      <c r="M29" s="8">
        <v>176.6562812</v>
      </c>
      <c r="N29" s="2" t="s">
        <v>100</v>
      </c>
      <c r="O29" s="2">
        <v>11</v>
      </c>
      <c r="P29">
        <f t="shared" si="0"/>
        <v>100.15102532514814</v>
      </c>
    </row>
    <row r="30" spans="1:16" x14ac:dyDescent="0.15">
      <c r="A30" s="2">
        <v>68</v>
      </c>
      <c r="B30" s="2" t="s">
        <v>104</v>
      </c>
      <c r="C30" s="2" t="s">
        <v>12</v>
      </c>
      <c r="D30" s="2"/>
      <c r="E30" s="2">
        <v>2</v>
      </c>
      <c r="F30" s="7">
        <v>64000</v>
      </c>
      <c r="G30" s="2">
        <v>2030</v>
      </c>
      <c r="H30" s="9">
        <v>25</v>
      </c>
      <c r="I30" s="2">
        <v>2</v>
      </c>
      <c r="J30" s="2" t="s">
        <v>49</v>
      </c>
      <c r="K30" s="2" t="s">
        <v>49</v>
      </c>
      <c r="L30" s="2" t="s">
        <v>105</v>
      </c>
      <c r="M30" s="8">
        <v>322.15179280000001</v>
      </c>
      <c r="N30" s="2" t="s">
        <v>106</v>
      </c>
      <c r="O30" s="2"/>
      <c r="P30">
        <f t="shared" si="0"/>
        <v>99.332056239297145</v>
      </c>
    </row>
    <row r="31" spans="1:16" ht="33.75" x14ac:dyDescent="0.15">
      <c r="A31" s="2">
        <v>2</v>
      </c>
      <c r="B31" s="2" t="s">
        <v>16</v>
      </c>
      <c r="C31" s="2" t="s">
        <v>12</v>
      </c>
      <c r="D31" s="2"/>
      <c r="E31" s="2">
        <v>3</v>
      </c>
      <c r="F31" s="7">
        <v>85500</v>
      </c>
      <c r="G31" s="2">
        <v>2025</v>
      </c>
      <c r="H31" s="9">
        <v>25</v>
      </c>
      <c r="I31" s="2">
        <v>2</v>
      </c>
      <c r="J31" s="2" t="s">
        <v>13</v>
      </c>
      <c r="K31" s="2" t="s">
        <v>13</v>
      </c>
      <c r="L31" s="2" t="s">
        <v>17</v>
      </c>
      <c r="M31" s="8">
        <v>414.0783146</v>
      </c>
      <c r="N31" s="2" t="s">
        <v>18</v>
      </c>
      <c r="O31" s="2">
        <v>31</v>
      </c>
      <c r="P31">
        <f t="shared" si="0"/>
        <v>103.24133984484683</v>
      </c>
    </row>
    <row r="32" spans="1:16" x14ac:dyDescent="0.15">
      <c r="A32" s="2">
        <v>5</v>
      </c>
      <c r="B32" s="2" t="s">
        <v>23</v>
      </c>
      <c r="C32" s="2" t="s">
        <v>12</v>
      </c>
      <c r="D32" s="2"/>
      <c r="E32" s="2">
        <v>3</v>
      </c>
      <c r="F32" s="7">
        <v>32000</v>
      </c>
      <c r="G32" s="2">
        <v>2025</v>
      </c>
      <c r="H32" s="9">
        <v>25</v>
      </c>
      <c r="I32" s="2">
        <v>1.5</v>
      </c>
      <c r="J32" s="2" t="s">
        <v>13</v>
      </c>
      <c r="K32" s="2" t="s">
        <v>13</v>
      </c>
      <c r="L32" s="2" t="s">
        <v>24</v>
      </c>
      <c r="M32" s="8">
        <v>213.70633359999999</v>
      </c>
      <c r="N32" s="2"/>
      <c r="O32" s="2" t="s">
        <v>25</v>
      </c>
      <c r="P32">
        <f t="shared" si="0"/>
        <v>99.825461295234788</v>
      </c>
    </row>
    <row r="33" spans="1:16" ht="22.5" x14ac:dyDescent="0.15">
      <c r="A33" s="2">
        <v>7</v>
      </c>
      <c r="B33" s="2" t="s">
        <v>30</v>
      </c>
      <c r="C33" s="2" t="s">
        <v>12</v>
      </c>
      <c r="D33" s="2"/>
      <c r="E33" s="2">
        <v>3</v>
      </c>
      <c r="F33" s="7">
        <v>34000</v>
      </c>
      <c r="G33" s="2">
        <v>2025</v>
      </c>
      <c r="H33" s="9">
        <v>25</v>
      </c>
      <c r="I33" s="2">
        <v>1.3</v>
      </c>
      <c r="J33" s="2" t="s">
        <v>13</v>
      </c>
      <c r="K33" s="2" t="s">
        <v>13</v>
      </c>
      <c r="L33" s="2" t="s">
        <v>31</v>
      </c>
      <c r="M33" s="8">
        <v>257.4787058</v>
      </c>
      <c r="N33" s="2" t="s">
        <v>32</v>
      </c>
      <c r="O33" s="2" t="s">
        <v>33</v>
      </c>
      <c r="P33">
        <f t="shared" si="0"/>
        <v>101.57673455979501</v>
      </c>
    </row>
    <row r="34" spans="1:16" x14ac:dyDescent="0.15">
      <c r="A34" s="2">
        <v>10</v>
      </c>
      <c r="B34" s="2" t="s">
        <v>30</v>
      </c>
      <c r="C34" s="2" t="s">
        <v>12</v>
      </c>
      <c r="D34" s="2"/>
      <c r="E34" s="2">
        <v>3</v>
      </c>
      <c r="F34" s="7">
        <v>45000</v>
      </c>
      <c r="G34" s="2">
        <v>2025</v>
      </c>
      <c r="H34" s="9">
        <v>25</v>
      </c>
      <c r="I34" s="2">
        <v>1.5</v>
      </c>
      <c r="J34" s="2" t="s">
        <v>13</v>
      </c>
      <c r="K34" s="2" t="s">
        <v>13</v>
      </c>
      <c r="L34" s="2" t="s">
        <v>37</v>
      </c>
      <c r="M34" s="8">
        <v>299.7059544</v>
      </c>
      <c r="N34" s="2"/>
      <c r="O34" s="2">
        <v>6</v>
      </c>
      <c r="P34">
        <f t="shared" si="0"/>
        <v>100.0981113640497</v>
      </c>
    </row>
    <row r="35" spans="1:16" x14ac:dyDescent="0.15">
      <c r="A35" s="2">
        <v>15</v>
      </c>
      <c r="B35" s="2" t="s">
        <v>26</v>
      </c>
      <c r="C35" s="2" t="s">
        <v>12</v>
      </c>
      <c r="D35" s="2"/>
      <c r="E35" s="2">
        <v>3</v>
      </c>
      <c r="F35" s="7">
        <v>40500</v>
      </c>
      <c r="G35" s="2">
        <v>2025</v>
      </c>
      <c r="H35" s="9">
        <v>25</v>
      </c>
      <c r="I35" s="2">
        <v>1.3</v>
      </c>
      <c r="J35" s="2" t="s">
        <v>13</v>
      </c>
      <c r="K35" s="2" t="s">
        <v>13</v>
      </c>
      <c r="L35" s="2" t="s">
        <v>42</v>
      </c>
      <c r="M35" s="8">
        <v>310.59418219999998</v>
      </c>
      <c r="N35" s="2"/>
      <c r="O35" s="2">
        <v>14</v>
      </c>
      <c r="P35">
        <f t="shared" si="0"/>
        <v>100.30402351124964</v>
      </c>
    </row>
    <row r="36" spans="1:16" x14ac:dyDescent="0.15">
      <c r="A36" s="2">
        <v>16</v>
      </c>
      <c r="B36" s="2" t="s">
        <v>26</v>
      </c>
      <c r="C36" s="2" t="s">
        <v>12</v>
      </c>
      <c r="D36" s="2"/>
      <c r="E36" s="2">
        <v>3</v>
      </c>
      <c r="F36" s="7">
        <v>10000</v>
      </c>
      <c r="G36" s="2">
        <v>2025</v>
      </c>
      <c r="H36" s="9">
        <v>25</v>
      </c>
      <c r="I36" s="2">
        <v>1.3</v>
      </c>
      <c r="J36" s="2" t="s">
        <v>13</v>
      </c>
      <c r="K36" s="2" t="s">
        <v>13</v>
      </c>
      <c r="L36" s="2" t="s">
        <v>43</v>
      </c>
      <c r="M36" s="8">
        <v>74.937941300000006</v>
      </c>
      <c r="N36" s="2"/>
      <c r="O36" s="2">
        <v>13</v>
      </c>
      <c r="P36">
        <f t="shared" ref="P36:P53" si="1">+F36/M36/I36</f>
        <v>102.64903944335727</v>
      </c>
    </row>
    <row r="37" spans="1:16" x14ac:dyDescent="0.15">
      <c r="A37" s="2">
        <v>21</v>
      </c>
      <c r="B37" s="2" t="s">
        <v>48</v>
      </c>
      <c r="C37" s="2" t="s">
        <v>12</v>
      </c>
      <c r="D37" s="2"/>
      <c r="E37" s="2">
        <v>3</v>
      </c>
      <c r="F37" s="7">
        <v>36000</v>
      </c>
      <c r="G37" s="2">
        <v>2025</v>
      </c>
      <c r="H37" s="9">
        <v>25</v>
      </c>
      <c r="I37" s="2">
        <v>1.3</v>
      </c>
      <c r="J37" s="2" t="s">
        <v>49</v>
      </c>
      <c r="K37" s="2" t="s">
        <v>49</v>
      </c>
      <c r="L37" s="2" t="s">
        <v>50</v>
      </c>
      <c r="M37" s="8">
        <v>353.30636920000001</v>
      </c>
      <c r="N37" s="2"/>
      <c r="O37" s="2"/>
      <c r="P37">
        <f t="shared" si="1"/>
        <v>78.38043722509741</v>
      </c>
    </row>
    <row r="38" spans="1:16" x14ac:dyDescent="0.15">
      <c r="A38" s="2">
        <v>22</v>
      </c>
      <c r="B38" s="2" t="s">
        <v>48</v>
      </c>
      <c r="C38" s="2" t="s">
        <v>51</v>
      </c>
      <c r="D38" s="2"/>
      <c r="E38" s="2">
        <v>3</v>
      </c>
      <c r="F38" s="7">
        <v>9700</v>
      </c>
      <c r="G38" s="2">
        <v>2025</v>
      </c>
      <c r="H38" s="9">
        <v>25</v>
      </c>
      <c r="I38" s="2">
        <v>1.3</v>
      </c>
      <c r="J38" s="2" t="s">
        <v>13</v>
      </c>
      <c r="K38" s="2" t="s">
        <v>13</v>
      </c>
      <c r="L38" s="2" t="s">
        <v>52</v>
      </c>
      <c r="M38" s="8">
        <v>74.487309780000004</v>
      </c>
      <c r="N38" s="2"/>
      <c r="O38" s="2"/>
      <c r="P38">
        <f t="shared" si="1"/>
        <v>100.17194181903317</v>
      </c>
    </row>
    <row r="39" spans="1:16" x14ac:dyDescent="0.15">
      <c r="A39" s="2">
        <v>23</v>
      </c>
      <c r="B39" s="2" t="s">
        <v>53</v>
      </c>
      <c r="C39" s="2" t="s">
        <v>12</v>
      </c>
      <c r="D39" s="2"/>
      <c r="E39" s="2">
        <v>3</v>
      </c>
      <c r="F39" s="7">
        <v>16000</v>
      </c>
      <c r="G39" s="2">
        <v>2025</v>
      </c>
      <c r="H39" s="9">
        <v>25</v>
      </c>
      <c r="I39" s="2">
        <v>1.3</v>
      </c>
      <c r="J39" s="2" t="s">
        <v>49</v>
      </c>
      <c r="K39" s="2" t="s">
        <v>49</v>
      </c>
      <c r="L39" s="2" t="s">
        <v>54</v>
      </c>
      <c r="M39" s="8">
        <v>123.35331309999999</v>
      </c>
      <c r="N39" s="2"/>
      <c r="O39" s="2"/>
      <c r="P39">
        <f t="shared" si="1"/>
        <v>99.775936279187846</v>
      </c>
    </row>
    <row r="40" spans="1:16" x14ac:dyDescent="0.15">
      <c r="A40" s="2">
        <v>25</v>
      </c>
      <c r="B40" s="2" t="s">
        <v>56</v>
      </c>
      <c r="C40" s="2" t="s">
        <v>12</v>
      </c>
      <c r="D40" s="2"/>
      <c r="E40" s="2">
        <v>3</v>
      </c>
      <c r="F40" s="7">
        <v>30000</v>
      </c>
      <c r="G40" s="2">
        <v>2025</v>
      </c>
      <c r="H40" s="9">
        <v>25</v>
      </c>
      <c r="I40" s="2">
        <v>1.5</v>
      </c>
      <c r="J40" s="2" t="s">
        <v>13</v>
      </c>
      <c r="K40" s="2" t="s">
        <v>13</v>
      </c>
      <c r="L40" s="2" t="s">
        <v>57</v>
      </c>
      <c r="M40" s="8">
        <v>198.99555789999999</v>
      </c>
      <c r="N40" s="2"/>
      <c r="O40" s="2">
        <v>17</v>
      </c>
      <c r="P40">
        <f t="shared" si="1"/>
        <v>100.50475604108949</v>
      </c>
    </row>
    <row r="41" spans="1:16" x14ac:dyDescent="0.15">
      <c r="A41" s="2">
        <v>36</v>
      </c>
      <c r="B41" s="2" t="s">
        <v>26</v>
      </c>
      <c r="C41" s="2" t="s">
        <v>12</v>
      </c>
      <c r="D41" s="2"/>
      <c r="E41" s="2">
        <v>3</v>
      </c>
      <c r="F41" s="7">
        <v>7100</v>
      </c>
      <c r="G41" s="2">
        <v>2025</v>
      </c>
      <c r="H41" s="9">
        <v>25</v>
      </c>
      <c r="I41" s="2">
        <v>1.3</v>
      </c>
      <c r="J41" s="2" t="s">
        <v>13</v>
      </c>
      <c r="K41" s="2" t="s">
        <v>13</v>
      </c>
      <c r="L41" s="2" t="s">
        <v>66</v>
      </c>
      <c r="M41" s="8">
        <v>54.75554795</v>
      </c>
      <c r="N41" s="2"/>
      <c r="O41" s="2">
        <v>2</v>
      </c>
      <c r="P41">
        <f t="shared" si="1"/>
        <v>99.74401984846655</v>
      </c>
    </row>
    <row r="42" spans="1:16" x14ac:dyDescent="0.15">
      <c r="A42" s="2">
        <v>37</v>
      </c>
      <c r="B42" s="2" t="s">
        <v>67</v>
      </c>
      <c r="C42" s="2" t="s">
        <v>12</v>
      </c>
      <c r="D42" s="2"/>
      <c r="E42" s="2">
        <v>3</v>
      </c>
      <c r="F42" s="7">
        <v>121800</v>
      </c>
      <c r="G42" s="2">
        <v>2025</v>
      </c>
      <c r="H42" s="9">
        <v>25</v>
      </c>
      <c r="I42" s="2">
        <v>3</v>
      </c>
      <c r="J42" s="2" t="s">
        <v>13</v>
      </c>
      <c r="K42" s="2" t="s">
        <v>13</v>
      </c>
      <c r="L42" s="2" t="s">
        <v>68</v>
      </c>
      <c r="M42" s="8">
        <v>406.07368330000003</v>
      </c>
      <c r="N42" s="2"/>
      <c r="O42" s="2">
        <v>18</v>
      </c>
      <c r="P42">
        <f t="shared" si="1"/>
        <v>99.981854697058623</v>
      </c>
    </row>
    <row r="43" spans="1:16" x14ac:dyDescent="0.15">
      <c r="A43" s="2">
        <v>42</v>
      </c>
      <c r="B43" s="2" t="s">
        <v>71</v>
      </c>
      <c r="C43" s="2" t="s">
        <v>21</v>
      </c>
      <c r="D43" s="2"/>
      <c r="E43" s="2">
        <v>3</v>
      </c>
      <c r="F43" s="7">
        <v>29000</v>
      </c>
      <c r="G43" s="2">
        <v>2025</v>
      </c>
      <c r="H43" s="9">
        <v>25</v>
      </c>
      <c r="I43" s="2">
        <v>3</v>
      </c>
      <c r="J43" s="2" t="s">
        <v>13</v>
      </c>
      <c r="K43" s="2" t="s">
        <v>13</v>
      </c>
      <c r="L43" s="2" t="s">
        <v>72</v>
      </c>
      <c r="M43" s="8">
        <v>96.109840730000002</v>
      </c>
      <c r="N43" s="2"/>
      <c r="O43" s="2"/>
      <c r="P43">
        <f t="shared" si="1"/>
        <v>100.57936412383718</v>
      </c>
    </row>
    <row r="44" spans="1:16" x14ac:dyDescent="0.15">
      <c r="A44" s="2">
        <v>44</v>
      </c>
      <c r="B44" s="2" t="s">
        <v>74</v>
      </c>
      <c r="C44" s="2" t="s">
        <v>12</v>
      </c>
      <c r="D44" s="2"/>
      <c r="E44" s="2">
        <v>3</v>
      </c>
      <c r="F44" s="7">
        <v>264000</v>
      </c>
      <c r="G44" s="2">
        <v>2025</v>
      </c>
      <c r="H44" s="9">
        <v>25</v>
      </c>
      <c r="I44" s="2">
        <v>2</v>
      </c>
      <c r="J44" s="2" t="s">
        <v>49</v>
      </c>
      <c r="K44" s="2" t="s">
        <v>13</v>
      </c>
      <c r="L44" s="2" t="s">
        <v>75</v>
      </c>
      <c r="M44" s="8">
        <v>1317.549051</v>
      </c>
      <c r="N44" s="2"/>
      <c r="O44" s="2"/>
      <c r="P44">
        <f t="shared" si="1"/>
        <v>100.18602335891326</v>
      </c>
    </row>
    <row r="45" spans="1:16" x14ac:dyDescent="0.15">
      <c r="A45" s="2">
        <v>45</v>
      </c>
      <c r="B45" s="2" t="s">
        <v>74</v>
      </c>
      <c r="C45" s="2" t="s">
        <v>12</v>
      </c>
      <c r="D45" s="2"/>
      <c r="E45" s="2">
        <v>3</v>
      </c>
      <c r="F45" s="7">
        <v>301000</v>
      </c>
      <c r="G45" s="2">
        <v>2025</v>
      </c>
      <c r="H45" s="9">
        <v>25</v>
      </c>
      <c r="I45" s="2">
        <v>2</v>
      </c>
      <c r="J45" s="2" t="s">
        <v>13</v>
      </c>
      <c r="K45" s="2" t="s">
        <v>13</v>
      </c>
      <c r="L45" s="2" t="s">
        <v>76</v>
      </c>
      <c r="M45" s="8">
        <v>1505.5491219999999</v>
      </c>
      <c r="N45" s="2"/>
      <c r="O45" s="2"/>
      <c r="P45">
        <f t="shared" si="1"/>
        <v>99.963526796171863</v>
      </c>
    </row>
    <row r="46" spans="1:16" x14ac:dyDescent="0.15">
      <c r="A46" s="2">
        <v>47</v>
      </c>
      <c r="B46" s="2" t="s">
        <v>77</v>
      </c>
      <c r="C46" s="2" t="s">
        <v>79</v>
      </c>
      <c r="D46" s="2"/>
      <c r="E46" s="2">
        <v>3</v>
      </c>
      <c r="F46" s="7">
        <v>6100</v>
      </c>
      <c r="G46" s="2">
        <v>2025</v>
      </c>
      <c r="H46" s="9">
        <v>25</v>
      </c>
      <c r="I46" s="2">
        <v>1</v>
      </c>
      <c r="J46" s="2" t="s">
        <v>13</v>
      </c>
      <c r="K46" s="2" t="s">
        <v>13</v>
      </c>
      <c r="L46" s="2" t="s">
        <v>80</v>
      </c>
      <c r="M46" s="8">
        <v>61.617180189999999</v>
      </c>
      <c r="N46" s="2"/>
      <c r="O46" s="2"/>
      <c r="P46">
        <f t="shared" si="1"/>
        <v>98.998363462760082</v>
      </c>
    </row>
    <row r="47" spans="1:16" x14ac:dyDescent="0.15">
      <c r="A47" s="2">
        <v>48</v>
      </c>
      <c r="B47" s="2" t="s">
        <v>77</v>
      </c>
      <c r="C47" s="2" t="s">
        <v>79</v>
      </c>
      <c r="D47" s="2"/>
      <c r="E47" s="2">
        <v>3</v>
      </c>
      <c r="F47" s="7">
        <v>15500</v>
      </c>
      <c r="G47" s="2">
        <v>2025</v>
      </c>
      <c r="H47" s="9">
        <v>25</v>
      </c>
      <c r="I47" s="2">
        <v>1.3</v>
      </c>
      <c r="J47" s="2" t="s">
        <v>13</v>
      </c>
      <c r="K47" s="2" t="s">
        <v>13</v>
      </c>
      <c r="L47" s="2" t="s">
        <v>81</v>
      </c>
      <c r="M47" s="8">
        <v>118.1163555</v>
      </c>
      <c r="N47" s="2"/>
      <c r="O47" s="2">
        <v>30</v>
      </c>
      <c r="P47">
        <f t="shared" si="1"/>
        <v>100.94348807669503</v>
      </c>
    </row>
    <row r="48" spans="1:16" x14ac:dyDescent="0.15">
      <c r="A48" s="2">
        <v>49</v>
      </c>
      <c r="B48" s="2" t="s">
        <v>77</v>
      </c>
      <c r="C48" s="2" t="s">
        <v>79</v>
      </c>
      <c r="D48" s="2"/>
      <c r="E48" s="2">
        <v>3</v>
      </c>
      <c r="F48" s="7">
        <v>1700</v>
      </c>
      <c r="G48" s="2">
        <v>2025</v>
      </c>
      <c r="H48" s="9">
        <v>25</v>
      </c>
      <c r="I48" s="2">
        <v>1.3</v>
      </c>
      <c r="J48" s="2" t="s">
        <v>13</v>
      </c>
      <c r="K48" s="2" t="s">
        <v>13</v>
      </c>
      <c r="L48" s="2" t="s">
        <v>82</v>
      </c>
      <c r="M48" s="8">
        <v>13.00535341</v>
      </c>
      <c r="N48" s="2"/>
      <c r="O48" s="2">
        <v>30</v>
      </c>
      <c r="P48">
        <f t="shared" si="1"/>
        <v>100.5503092816228</v>
      </c>
    </row>
    <row r="49" spans="1:16" x14ac:dyDescent="0.15">
      <c r="A49" s="2">
        <v>50</v>
      </c>
      <c r="B49" s="2" t="s">
        <v>77</v>
      </c>
      <c r="C49" s="2" t="s">
        <v>79</v>
      </c>
      <c r="D49" s="2"/>
      <c r="E49" s="2">
        <v>3</v>
      </c>
      <c r="F49" s="7">
        <v>6800</v>
      </c>
      <c r="G49" s="2">
        <v>2025</v>
      </c>
      <c r="H49" s="9">
        <v>25</v>
      </c>
      <c r="I49" s="2">
        <v>1.3</v>
      </c>
      <c r="J49" s="2" t="s">
        <v>13</v>
      </c>
      <c r="K49" s="2" t="s">
        <v>13</v>
      </c>
      <c r="L49" s="2" t="s">
        <v>83</v>
      </c>
      <c r="M49" s="8">
        <v>52.186929380000002</v>
      </c>
      <c r="N49" s="2"/>
      <c r="O49" s="2">
        <v>30</v>
      </c>
      <c r="P49">
        <f t="shared" si="1"/>
        <v>100.23140454732059</v>
      </c>
    </row>
    <row r="50" spans="1:16" x14ac:dyDescent="0.15">
      <c r="A50" s="2">
        <v>53</v>
      </c>
      <c r="B50" s="2" t="s">
        <v>53</v>
      </c>
      <c r="C50" s="2" t="s">
        <v>12</v>
      </c>
      <c r="D50" s="2"/>
      <c r="E50" s="2">
        <v>3</v>
      </c>
      <c r="F50" s="7">
        <v>8100</v>
      </c>
      <c r="G50" s="2">
        <v>2025</v>
      </c>
      <c r="H50" s="9">
        <v>25</v>
      </c>
      <c r="I50" s="2">
        <v>1.8</v>
      </c>
      <c r="J50" s="2" t="s">
        <v>13</v>
      </c>
      <c r="K50" s="2" t="s">
        <v>13</v>
      </c>
      <c r="L50" s="2" t="s">
        <v>88</v>
      </c>
      <c r="M50" s="8">
        <v>45.364837899999998</v>
      </c>
      <c r="N50" s="2"/>
      <c r="O50" s="2"/>
      <c r="P50">
        <f t="shared" si="1"/>
        <v>99.195769417705776</v>
      </c>
    </row>
    <row r="51" spans="1:16" x14ac:dyDescent="0.15">
      <c r="A51" s="2">
        <v>58</v>
      </c>
      <c r="B51" s="2" t="s">
        <v>89</v>
      </c>
      <c r="C51" s="2" t="s">
        <v>12</v>
      </c>
      <c r="D51" s="2"/>
      <c r="E51" s="2">
        <v>3</v>
      </c>
      <c r="F51" s="7">
        <v>16000</v>
      </c>
      <c r="G51" s="2">
        <v>2025</v>
      </c>
      <c r="H51" s="9">
        <v>25</v>
      </c>
      <c r="I51" s="2">
        <v>2</v>
      </c>
      <c r="J51" s="2" t="s">
        <v>49</v>
      </c>
      <c r="K51" s="2" t="s">
        <v>13</v>
      </c>
      <c r="L51" s="2" t="s">
        <v>90</v>
      </c>
      <c r="M51" s="8">
        <v>79.302689130000005</v>
      </c>
      <c r="N51" s="2"/>
      <c r="O51" s="2"/>
      <c r="P51">
        <f t="shared" si="1"/>
        <v>100.87930293114891</v>
      </c>
    </row>
    <row r="52" spans="1:16" x14ac:dyDescent="0.15">
      <c r="A52" s="2">
        <v>67</v>
      </c>
      <c r="B52" s="2" t="s">
        <v>101</v>
      </c>
      <c r="C52" s="2" t="s">
        <v>12</v>
      </c>
      <c r="D52" s="2"/>
      <c r="E52" s="2">
        <v>3</v>
      </c>
      <c r="F52" s="7">
        <v>10000</v>
      </c>
      <c r="G52" s="2">
        <v>2025</v>
      </c>
      <c r="H52" s="9">
        <v>25</v>
      </c>
      <c r="I52" s="2">
        <v>1.5</v>
      </c>
      <c r="J52" s="2" t="s">
        <v>13</v>
      </c>
      <c r="K52" s="2" t="s">
        <v>13</v>
      </c>
      <c r="L52" s="2" t="s">
        <v>102</v>
      </c>
      <c r="M52" s="8">
        <v>66.113200620000001</v>
      </c>
      <c r="N52" s="2" t="s">
        <v>103</v>
      </c>
      <c r="O52" s="2">
        <v>1</v>
      </c>
      <c r="P52">
        <f t="shared" si="1"/>
        <v>100.83714907382542</v>
      </c>
    </row>
    <row r="53" spans="1:16" x14ac:dyDescent="0.15">
      <c r="A53" s="2">
        <v>62</v>
      </c>
      <c r="B53" s="2" t="s">
        <v>85</v>
      </c>
      <c r="C53" s="2" t="s">
        <v>21</v>
      </c>
      <c r="D53" s="2"/>
      <c r="E53" s="2">
        <v>4</v>
      </c>
      <c r="F53" s="7">
        <v>71600</v>
      </c>
      <c r="G53" s="2">
        <v>2020</v>
      </c>
      <c r="H53" s="9">
        <v>25</v>
      </c>
      <c r="I53" s="2">
        <v>4</v>
      </c>
      <c r="J53" s="2" t="s">
        <v>13</v>
      </c>
      <c r="K53" s="2" t="s">
        <v>13</v>
      </c>
      <c r="L53" s="2" t="s">
        <v>93</v>
      </c>
      <c r="M53" s="8">
        <v>179.07132730000001</v>
      </c>
      <c r="N53" s="2" t="s">
        <v>94</v>
      </c>
      <c r="O53" s="2"/>
      <c r="P53">
        <f t="shared" si="1"/>
        <v>99.960168218399076</v>
      </c>
    </row>
  </sheetData>
  <sortState ref="A4:P53">
    <sortCondition ref="E4:E53"/>
    <sortCondition ref="G4:G53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P40" sqref="P40"/>
    </sheetView>
  </sheetViews>
  <sheetFormatPr defaultRowHeight="11.25" x14ac:dyDescent="0.15"/>
  <cols>
    <col min="1" max="1" width="9.625" customWidth="1"/>
    <col min="2" max="2" width="15.875" customWidth="1"/>
    <col min="3" max="3" width="9.625" bestFit="1" customWidth="1"/>
    <col min="4" max="4" width="8" bestFit="1" customWidth="1"/>
    <col min="5" max="5" width="15.625" bestFit="1" customWidth="1"/>
    <col min="6" max="6" width="8.875" bestFit="1" customWidth="1"/>
    <col min="7" max="7" width="11.75" style="40" customWidth="1"/>
    <col min="8" max="9" width="9.875" style="40" customWidth="1"/>
    <col min="10" max="10" width="7.125" bestFit="1" customWidth="1"/>
    <col min="11" max="11" width="35.875" hidden="1" customWidth="1"/>
    <col min="12" max="12" width="11.875" style="10" bestFit="1" customWidth="1"/>
    <col min="13" max="13" width="20.75" style="40" customWidth="1"/>
    <col min="14" max="14" width="8.875" hidden="1" customWidth="1"/>
  </cols>
  <sheetData>
    <row r="1" spans="1:16" x14ac:dyDescent="0.15">
      <c r="F1" t="s">
        <v>806</v>
      </c>
    </row>
    <row r="3" spans="1:16" s="19" customFormat="1" ht="33.75" x14ac:dyDescent="0.15">
      <c r="A3" s="25" t="s">
        <v>0</v>
      </c>
      <c r="B3" s="25" t="s">
        <v>1</v>
      </c>
      <c r="C3" s="25" t="s">
        <v>807</v>
      </c>
      <c r="D3" s="25" t="s">
        <v>2</v>
      </c>
      <c r="E3" s="25" t="s">
        <v>808</v>
      </c>
      <c r="F3" s="25" t="s">
        <v>3</v>
      </c>
      <c r="G3" s="14" t="s">
        <v>108</v>
      </c>
      <c r="H3" s="14" t="s">
        <v>110</v>
      </c>
      <c r="I3" s="14" t="s">
        <v>111</v>
      </c>
      <c r="J3" s="25" t="s">
        <v>809</v>
      </c>
      <c r="K3" s="25" t="s">
        <v>7</v>
      </c>
      <c r="L3" s="27" t="s">
        <v>8</v>
      </c>
      <c r="M3" s="14" t="s">
        <v>9</v>
      </c>
      <c r="N3" s="19" t="s">
        <v>10</v>
      </c>
    </row>
    <row r="4" spans="1:16" x14ac:dyDescent="0.15">
      <c r="A4" s="21">
        <v>1</v>
      </c>
      <c r="B4" s="21" t="s">
        <v>53</v>
      </c>
      <c r="C4" s="21" t="s">
        <v>810</v>
      </c>
      <c r="D4" s="21" t="s">
        <v>79</v>
      </c>
      <c r="E4" s="21"/>
      <c r="F4" s="21">
        <v>4</v>
      </c>
      <c r="G4" s="17">
        <v>200000</v>
      </c>
      <c r="H4" s="16">
        <v>2050</v>
      </c>
      <c r="I4" s="20">
        <v>40</v>
      </c>
      <c r="J4" s="21" t="s">
        <v>13</v>
      </c>
      <c r="K4" s="21" t="s">
        <v>811</v>
      </c>
      <c r="L4" s="24">
        <v>15.555008859999999</v>
      </c>
      <c r="M4" s="16"/>
      <c r="P4">
        <f>+G4/I4</f>
        <v>5000</v>
      </c>
    </row>
    <row r="5" spans="1:16" x14ac:dyDescent="0.15">
      <c r="A5" s="21">
        <v>2</v>
      </c>
      <c r="B5" s="21" t="s">
        <v>56</v>
      </c>
      <c r="C5" s="21" t="s">
        <v>810</v>
      </c>
      <c r="D5" s="21" t="s">
        <v>79</v>
      </c>
      <c r="E5" s="21"/>
      <c r="F5" s="21">
        <v>3</v>
      </c>
      <c r="G5" s="17">
        <v>20000</v>
      </c>
      <c r="H5" s="16">
        <v>2050</v>
      </c>
      <c r="I5" s="20">
        <v>40</v>
      </c>
      <c r="J5" s="21" t="s">
        <v>13</v>
      </c>
      <c r="K5" s="21" t="s">
        <v>812</v>
      </c>
      <c r="L5" s="24">
        <v>3.6570120319999999</v>
      </c>
      <c r="M5" s="16"/>
      <c r="P5">
        <f t="shared" ref="P5:P38" si="0">+G5/I5</f>
        <v>500</v>
      </c>
    </row>
    <row r="6" spans="1:16" x14ac:dyDescent="0.15">
      <c r="A6" s="21">
        <v>3</v>
      </c>
      <c r="B6" s="21" t="s">
        <v>56</v>
      </c>
      <c r="C6" s="21" t="s">
        <v>810</v>
      </c>
      <c r="D6" s="21" t="s">
        <v>79</v>
      </c>
      <c r="E6" s="21"/>
      <c r="F6" s="21">
        <v>3</v>
      </c>
      <c r="G6" s="17">
        <v>20000</v>
      </c>
      <c r="H6" s="16">
        <v>2050</v>
      </c>
      <c r="I6" s="20">
        <v>40</v>
      </c>
      <c r="J6" s="21" t="s">
        <v>13</v>
      </c>
      <c r="K6" s="21" t="s">
        <v>813</v>
      </c>
      <c r="L6" s="24">
        <v>2.1537547610000001</v>
      </c>
      <c r="M6" s="16"/>
      <c r="P6">
        <f t="shared" si="0"/>
        <v>500</v>
      </c>
    </row>
    <row r="7" spans="1:16" x14ac:dyDescent="0.15">
      <c r="A7" s="21">
        <v>6</v>
      </c>
      <c r="B7" s="21" t="s">
        <v>56</v>
      </c>
      <c r="C7" s="21" t="s">
        <v>810</v>
      </c>
      <c r="D7" s="21" t="s">
        <v>79</v>
      </c>
      <c r="E7" s="21"/>
      <c r="F7" s="21">
        <v>3</v>
      </c>
      <c r="G7" s="17">
        <v>150000</v>
      </c>
      <c r="H7" s="16">
        <v>2050</v>
      </c>
      <c r="I7" s="20">
        <v>40</v>
      </c>
      <c r="J7" s="21" t="s">
        <v>13</v>
      </c>
      <c r="K7" s="21" t="s">
        <v>814</v>
      </c>
      <c r="L7" s="24">
        <v>9.5007288830000007</v>
      </c>
      <c r="M7" s="16"/>
      <c r="P7">
        <f t="shared" si="0"/>
        <v>3750</v>
      </c>
    </row>
    <row r="8" spans="1:16" x14ac:dyDescent="0.15">
      <c r="A8" s="21">
        <v>7</v>
      </c>
      <c r="B8" s="21" t="s">
        <v>48</v>
      </c>
      <c r="C8" s="21" t="s">
        <v>815</v>
      </c>
      <c r="D8" s="21" t="s">
        <v>21</v>
      </c>
      <c r="E8" s="21"/>
      <c r="F8" s="21">
        <v>2</v>
      </c>
      <c r="G8" s="17">
        <v>20000</v>
      </c>
      <c r="H8" s="16">
        <v>2040</v>
      </c>
      <c r="I8" s="20">
        <v>40</v>
      </c>
      <c r="J8" s="21" t="s">
        <v>13</v>
      </c>
      <c r="K8" s="21" t="s">
        <v>816</v>
      </c>
      <c r="L8" s="24">
        <v>7.1554469550000004</v>
      </c>
      <c r="M8" s="16"/>
      <c r="P8">
        <f t="shared" si="0"/>
        <v>500</v>
      </c>
    </row>
    <row r="9" spans="1:16" x14ac:dyDescent="0.15">
      <c r="A9" s="21">
        <v>8</v>
      </c>
      <c r="B9" s="21" t="s">
        <v>244</v>
      </c>
      <c r="C9" s="21" t="s">
        <v>815</v>
      </c>
      <c r="D9" s="21" t="s">
        <v>21</v>
      </c>
      <c r="E9" s="21"/>
      <c r="F9" s="21">
        <v>2</v>
      </c>
      <c r="G9" s="17">
        <v>80000</v>
      </c>
      <c r="H9" s="16">
        <v>2060</v>
      </c>
      <c r="I9" s="20">
        <v>40</v>
      </c>
      <c r="J9" s="21" t="s">
        <v>13</v>
      </c>
      <c r="K9" s="21" t="s">
        <v>817</v>
      </c>
      <c r="L9" s="24">
        <v>12.39105614</v>
      </c>
      <c r="M9" s="16"/>
      <c r="P9">
        <f t="shared" si="0"/>
        <v>2000</v>
      </c>
    </row>
    <row r="10" spans="1:16" x14ac:dyDescent="0.15">
      <c r="A10" s="21">
        <v>14</v>
      </c>
      <c r="B10" s="21" t="s">
        <v>58</v>
      </c>
      <c r="C10" s="21" t="s">
        <v>810</v>
      </c>
      <c r="D10" s="21" t="s">
        <v>818</v>
      </c>
      <c r="E10" s="21"/>
      <c r="F10" s="21">
        <v>3</v>
      </c>
      <c r="G10" s="17">
        <v>20000</v>
      </c>
      <c r="H10" s="16">
        <v>2050</v>
      </c>
      <c r="I10" s="20">
        <v>40</v>
      </c>
      <c r="J10" s="21" t="s">
        <v>13</v>
      </c>
      <c r="K10" s="21" t="s">
        <v>819</v>
      </c>
      <c r="L10" s="24">
        <v>5.1440581500000002</v>
      </c>
      <c r="M10" s="16"/>
      <c r="P10">
        <f t="shared" si="0"/>
        <v>500</v>
      </c>
    </row>
    <row r="11" spans="1:16" x14ac:dyDescent="0.15">
      <c r="A11" s="21">
        <v>15</v>
      </c>
      <c r="B11" s="21" t="s">
        <v>58</v>
      </c>
      <c r="C11" s="21" t="s">
        <v>810</v>
      </c>
      <c r="D11" s="21" t="s">
        <v>818</v>
      </c>
      <c r="E11" s="21"/>
      <c r="F11" s="21">
        <v>3</v>
      </c>
      <c r="G11" s="17">
        <v>20000</v>
      </c>
      <c r="H11" s="16">
        <v>2050</v>
      </c>
      <c r="I11" s="20">
        <v>40</v>
      </c>
      <c r="J11" s="21" t="s">
        <v>13</v>
      </c>
      <c r="K11" s="21" t="s">
        <v>820</v>
      </c>
      <c r="L11" s="24">
        <v>3.3981429190000001</v>
      </c>
      <c r="M11" s="16"/>
      <c r="P11">
        <f t="shared" si="0"/>
        <v>500</v>
      </c>
    </row>
    <row r="12" spans="1:16" x14ac:dyDescent="0.15">
      <c r="A12" s="21">
        <v>16</v>
      </c>
      <c r="B12" s="21" t="s">
        <v>58</v>
      </c>
      <c r="C12" s="21" t="s">
        <v>810</v>
      </c>
      <c r="D12" s="21" t="s">
        <v>818</v>
      </c>
      <c r="E12" s="21"/>
      <c r="F12" s="21">
        <v>3</v>
      </c>
      <c r="G12" s="17">
        <v>15000</v>
      </c>
      <c r="H12" s="16">
        <v>2050</v>
      </c>
      <c r="I12" s="20">
        <v>40</v>
      </c>
      <c r="J12" s="21" t="s">
        <v>13</v>
      </c>
      <c r="K12" s="21" t="s">
        <v>821</v>
      </c>
      <c r="L12" s="24">
        <v>0.93313199999999996</v>
      </c>
      <c r="M12" s="16"/>
      <c r="P12">
        <f t="shared" si="0"/>
        <v>375</v>
      </c>
    </row>
    <row r="13" spans="1:16" ht="22.5" x14ac:dyDescent="0.15">
      <c r="A13" s="21">
        <v>17</v>
      </c>
      <c r="B13" s="21" t="s">
        <v>11</v>
      </c>
      <c r="C13" s="21" t="s">
        <v>822</v>
      </c>
      <c r="D13" s="21" t="s">
        <v>594</v>
      </c>
      <c r="E13" s="21">
        <v>1986</v>
      </c>
      <c r="F13" s="21">
        <v>3</v>
      </c>
      <c r="G13" s="17">
        <v>282000</v>
      </c>
      <c r="H13" s="16">
        <v>2035</v>
      </c>
      <c r="I13" s="20">
        <v>40</v>
      </c>
      <c r="J13" s="21" t="s">
        <v>13</v>
      </c>
      <c r="K13" s="21" t="s">
        <v>823</v>
      </c>
      <c r="L13" s="24">
        <v>282.60110159999999</v>
      </c>
      <c r="M13" s="16" t="s">
        <v>824</v>
      </c>
      <c r="P13">
        <f t="shared" si="0"/>
        <v>7050</v>
      </c>
    </row>
    <row r="14" spans="1:16" x14ac:dyDescent="0.15">
      <c r="A14" s="1">
        <v>18</v>
      </c>
      <c r="B14" s="1" t="s">
        <v>178</v>
      </c>
      <c r="C14" s="1" t="s">
        <v>815</v>
      </c>
      <c r="D14" s="1" t="s">
        <v>21</v>
      </c>
      <c r="E14" s="1"/>
      <c r="F14" s="1">
        <v>3</v>
      </c>
      <c r="G14" s="7">
        <v>80000</v>
      </c>
      <c r="H14" s="2">
        <v>2060</v>
      </c>
      <c r="I14" s="20">
        <v>40</v>
      </c>
      <c r="J14" s="1" t="s">
        <v>13</v>
      </c>
      <c r="K14" s="1" t="s">
        <v>825</v>
      </c>
      <c r="L14" s="3">
        <v>9.7304720010000008</v>
      </c>
      <c r="P14">
        <f t="shared" si="0"/>
        <v>2000</v>
      </c>
    </row>
    <row r="15" spans="1:16" x14ac:dyDescent="0.15">
      <c r="A15" s="1">
        <v>19</v>
      </c>
      <c r="B15" s="1" t="s">
        <v>173</v>
      </c>
      <c r="C15" s="1" t="s">
        <v>815</v>
      </c>
      <c r="D15" s="1" t="s">
        <v>21</v>
      </c>
      <c r="E15" s="1"/>
      <c r="F15" s="1">
        <v>3</v>
      </c>
      <c r="G15" s="7">
        <v>80000</v>
      </c>
      <c r="H15" s="2">
        <v>2060</v>
      </c>
      <c r="I15" s="20">
        <v>40</v>
      </c>
      <c r="J15" s="1" t="s">
        <v>13</v>
      </c>
      <c r="K15" s="1" t="s">
        <v>826</v>
      </c>
      <c r="L15" s="3">
        <v>11.99192732</v>
      </c>
      <c r="P15">
        <f t="shared" si="0"/>
        <v>2000</v>
      </c>
    </row>
    <row r="16" spans="1:16" x14ac:dyDescent="0.15">
      <c r="A16" s="1">
        <v>20</v>
      </c>
      <c r="B16" s="1" t="s">
        <v>328</v>
      </c>
      <c r="C16" s="1" t="s">
        <v>815</v>
      </c>
      <c r="D16" s="1" t="s">
        <v>21</v>
      </c>
      <c r="E16" s="1"/>
      <c r="F16" s="1">
        <v>2</v>
      </c>
      <c r="G16" s="7">
        <v>20000</v>
      </c>
      <c r="H16" s="2">
        <v>2040</v>
      </c>
      <c r="I16" s="20">
        <v>40</v>
      </c>
      <c r="J16" s="1" t="s">
        <v>13</v>
      </c>
      <c r="K16" s="1" t="s">
        <v>827</v>
      </c>
      <c r="L16" s="3">
        <v>10.152777220000001</v>
      </c>
      <c r="P16">
        <f t="shared" si="0"/>
        <v>500</v>
      </c>
    </row>
    <row r="18" spans="1:16" ht="33.75" x14ac:dyDescent="0.15">
      <c r="A18" s="25" t="s">
        <v>0</v>
      </c>
      <c r="B18" s="25" t="s">
        <v>1</v>
      </c>
      <c r="C18" s="25" t="s">
        <v>807</v>
      </c>
      <c r="D18" s="25" t="s">
        <v>2</v>
      </c>
      <c r="E18" s="14" t="s">
        <v>107</v>
      </c>
      <c r="F18" s="25" t="s">
        <v>3</v>
      </c>
      <c r="G18" s="14" t="s">
        <v>108</v>
      </c>
      <c r="H18" s="14" t="s">
        <v>110</v>
      </c>
      <c r="I18" s="14" t="s">
        <v>111</v>
      </c>
      <c r="J18" s="25" t="s">
        <v>809</v>
      </c>
      <c r="K18" s="25" t="s">
        <v>539</v>
      </c>
      <c r="L18" s="25" t="s">
        <v>540</v>
      </c>
      <c r="M18" s="25" t="s">
        <v>7</v>
      </c>
      <c r="N18" s="25" t="s">
        <v>9</v>
      </c>
    </row>
    <row r="19" spans="1:16" x14ac:dyDescent="0.15">
      <c r="A19" s="21">
        <v>3</v>
      </c>
      <c r="B19" s="21" t="s">
        <v>91</v>
      </c>
      <c r="C19" s="21" t="s">
        <v>828</v>
      </c>
      <c r="D19" s="21" t="s">
        <v>21</v>
      </c>
      <c r="E19" s="21">
        <v>1942</v>
      </c>
      <c r="F19" s="21">
        <v>3</v>
      </c>
      <c r="G19" s="28">
        <v>15000</v>
      </c>
      <c r="H19" s="21">
        <v>2050</v>
      </c>
      <c r="I19">
        <v>60</v>
      </c>
      <c r="J19" s="21" t="s">
        <v>13</v>
      </c>
      <c r="K19" s="21">
        <v>1759327.041</v>
      </c>
      <c r="L19" s="21">
        <v>5915161.0080000004</v>
      </c>
      <c r="M19" s="21" t="s">
        <v>829</v>
      </c>
      <c r="N19" s="21" t="s">
        <v>830</v>
      </c>
      <c r="P19">
        <f t="shared" si="0"/>
        <v>250</v>
      </c>
    </row>
    <row r="20" spans="1:16" x14ac:dyDescent="0.15">
      <c r="A20" s="21">
        <v>8</v>
      </c>
      <c r="B20" s="21" t="s">
        <v>48</v>
      </c>
      <c r="C20" s="21" t="s">
        <v>831</v>
      </c>
      <c r="D20" s="21" t="s">
        <v>79</v>
      </c>
      <c r="E20" s="21"/>
      <c r="F20" s="21">
        <v>3</v>
      </c>
      <c r="G20" s="21"/>
      <c r="H20" s="21">
        <v>2050</v>
      </c>
      <c r="I20">
        <v>50</v>
      </c>
      <c r="J20" s="21" t="s">
        <v>13</v>
      </c>
      <c r="K20" s="21">
        <v>1758559.6410000001</v>
      </c>
      <c r="L20" s="21">
        <v>5914954.8109999998</v>
      </c>
      <c r="M20" s="21" t="s">
        <v>832</v>
      </c>
      <c r="N20" s="21"/>
      <c r="P20">
        <f t="shared" si="0"/>
        <v>0</v>
      </c>
    </row>
    <row r="21" spans="1:16" x14ac:dyDescent="0.15">
      <c r="A21" s="21">
        <v>14</v>
      </c>
      <c r="B21" s="21" t="s">
        <v>833</v>
      </c>
      <c r="C21" s="21" t="s">
        <v>834</v>
      </c>
      <c r="D21" s="21" t="s">
        <v>79</v>
      </c>
      <c r="E21" s="21">
        <v>1940</v>
      </c>
      <c r="F21" s="21">
        <v>2</v>
      </c>
      <c r="G21" s="28">
        <v>1000000</v>
      </c>
      <c r="H21" s="21">
        <v>2060</v>
      </c>
      <c r="I21">
        <v>75</v>
      </c>
      <c r="J21" s="21" t="s">
        <v>13</v>
      </c>
      <c r="K21" s="21">
        <v>1758876.25</v>
      </c>
      <c r="L21" s="21">
        <v>5914717.4079999998</v>
      </c>
      <c r="M21" s="21" t="s">
        <v>835</v>
      </c>
      <c r="N21" s="21"/>
      <c r="P21">
        <f t="shared" si="0"/>
        <v>13333.333333333334</v>
      </c>
    </row>
    <row r="22" spans="1:16" x14ac:dyDescent="0.15">
      <c r="A22" s="21">
        <v>36</v>
      </c>
      <c r="B22" s="21" t="s">
        <v>91</v>
      </c>
      <c r="C22" s="21" t="s">
        <v>831</v>
      </c>
      <c r="D22" s="21" t="s">
        <v>818</v>
      </c>
      <c r="E22" s="21">
        <v>1986</v>
      </c>
      <c r="F22" s="21">
        <v>2</v>
      </c>
      <c r="G22" s="28">
        <v>60000</v>
      </c>
      <c r="H22" s="21">
        <v>2050</v>
      </c>
      <c r="I22">
        <v>50</v>
      </c>
      <c r="J22" s="21" t="s">
        <v>13</v>
      </c>
      <c r="K22" s="21">
        <v>1759466.956</v>
      </c>
      <c r="L22" s="21">
        <v>5915018.6399999997</v>
      </c>
      <c r="M22" s="21" t="s">
        <v>836</v>
      </c>
      <c r="N22" s="21"/>
      <c r="P22">
        <f t="shared" si="0"/>
        <v>1200</v>
      </c>
    </row>
    <row r="23" spans="1:16" x14ac:dyDescent="0.15">
      <c r="A23" s="21">
        <v>37</v>
      </c>
      <c r="B23" s="21" t="s">
        <v>91</v>
      </c>
      <c r="C23" s="21" t="s">
        <v>837</v>
      </c>
      <c r="D23" s="21" t="s">
        <v>818</v>
      </c>
      <c r="E23" s="21">
        <v>1986</v>
      </c>
      <c r="F23" s="21">
        <v>2</v>
      </c>
      <c r="G23" s="28">
        <v>20000</v>
      </c>
      <c r="H23" s="21">
        <v>2050</v>
      </c>
      <c r="I23">
        <v>50</v>
      </c>
      <c r="J23" s="21" t="s">
        <v>13</v>
      </c>
      <c r="K23" s="21">
        <v>1759469.649</v>
      </c>
      <c r="L23" s="21">
        <v>5915011.8890000004</v>
      </c>
      <c r="M23" s="21" t="s">
        <v>838</v>
      </c>
      <c r="N23" s="21"/>
      <c r="P23">
        <f t="shared" si="0"/>
        <v>400</v>
      </c>
    </row>
    <row r="24" spans="1:16" x14ac:dyDescent="0.15">
      <c r="A24" s="21">
        <v>43</v>
      </c>
      <c r="B24" s="21" t="s">
        <v>26</v>
      </c>
      <c r="C24" s="21" t="s">
        <v>831</v>
      </c>
      <c r="D24" s="21" t="s">
        <v>818</v>
      </c>
      <c r="E24" s="21"/>
      <c r="F24" s="21">
        <v>3</v>
      </c>
      <c r="G24" s="21"/>
      <c r="H24" s="21">
        <v>2050</v>
      </c>
      <c r="I24">
        <v>50</v>
      </c>
      <c r="J24" s="21">
        <v>0</v>
      </c>
      <c r="K24" s="21">
        <v>1759393.8829999999</v>
      </c>
      <c r="L24" s="21">
        <v>5915454.0769999996</v>
      </c>
      <c r="M24" s="21" t="s">
        <v>839</v>
      </c>
      <c r="N24" s="21"/>
      <c r="P24">
        <f t="shared" si="0"/>
        <v>0</v>
      </c>
    </row>
    <row r="25" spans="1:16" x14ac:dyDescent="0.15">
      <c r="A25" s="21">
        <v>44</v>
      </c>
      <c r="B25" s="21" t="s">
        <v>262</v>
      </c>
      <c r="C25" s="21" t="s">
        <v>262</v>
      </c>
      <c r="D25" s="21" t="s">
        <v>818</v>
      </c>
      <c r="E25" s="21">
        <v>1905</v>
      </c>
      <c r="F25" s="21">
        <v>2</v>
      </c>
      <c r="G25" s="28">
        <v>500000</v>
      </c>
      <c r="H25" s="21">
        <v>2050</v>
      </c>
      <c r="I25">
        <v>50</v>
      </c>
      <c r="J25" s="21" t="s">
        <v>13</v>
      </c>
      <c r="K25" s="21"/>
      <c r="L25" s="21"/>
      <c r="M25" s="21" t="s">
        <v>840</v>
      </c>
      <c r="N25" s="21" t="s">
        <v>841</v>
      </c>
      <c r="P25">
        <f t="shared" si="0"/>
        <v>10000</v>
      </c>
    </row>
    <row r="26" spans="1:16" x14ac:dyDescent="0.15">
      <c r="A26" s="21">
        <v>45</v>
      </c>
      <c r="B26" s="21" t="s">
        <v>262</v>
      </c>
      <c r="C26" s="21" t="s">
        <v>842</v>
      </c>
      <c r="D26" s="21" t="s">
        <v>818</v>
      </c>
      <c r="E26" s="21">
        <v>1906</v>
      </c>
      <c r="F26" s="21">
        <v>2</v>
      </c>
      <c r="G26" s="28">
        <v>200000</v>
      </c>
      <c r="H26" s="21">
        <v>2060</v>
      </c>
      <c r="I26">
        <v>120</v>
      </c>
      <c r="J26" s="21" t="s">
        <v>13</v>
      </c>
      <c r="K26" s="21"/>
      <c r="L26" s="21"/>
      <c r="M26" s="21" t="s">
        <v>843</v>
      </c>
      <c r="N26" s="21"/>
      <c r="P26">
        <f t="shared" si="0"/>
        <v>1666.6666666666667</v>
      </c>
    </row>
    <row r="27" spans="1:16" x14ac:dyDescent="0.15">
      <c r="A27" s="21">
        <v>46</v>
      </c>
      <c r="B27" s="21" t="s">
        <v>212</v>
      </c>
      <c r="C27" s="21" t="s">
        <v>844</v>
      </c>
      <c r="D27" s="21" t="s">
        <v>818</v>
      </c>
      <c r="E27" s="21"/>
      <c r="F27" s="21">
        <v>3</v>
      </c>
      <c r="G27" s="28">
        <v>10000</v>
      </c>
      <c r="H27" s="21">
        <v>2050</v>
      </c>
      <c r="I27">
        <v>50</v>
      </c>
      <c r="J27" s="21" t="s">
        <v>13</v>
      </c>
      <c r="K27" s="21"/>
      <c r="L27" s="21"/>
      <c r="M27" s="21" t="s">
        <v>845</v>
      </c>
      <c r="N27" s="21"/>
      <c r="P27">
        <f t="shared" si="0"/>
        <v>200</v>
      </c>
    </row>
    <row r="28" spans="1:16" x14ac:dyDescent="0.15">
      <c r="A28" s="21">
        <v>47</v>
      </c>
      <c r="B28" s="21" t="s">
        <v>20</v>
      </c>
      <c r="C28" s="21" t="s">
        <v>844</v>
      </c>
      <c r="D28" s="21" t="s">
        <v>818</v>
      </c>
      <c r="E28" s="21"/>
      <c r="F28" s="21">
        <v>3</v>
      </c>
      <c r="G28" s="28">
        <v>10000</v>
      </c>
      <c r="H28" s="21">
        <v>2050</v>
      </c>
      <c r="I28">
        <v>50</v>
      </c>
      <c r="J28" s="21" t="s">
        <v>13</v>
      </c>
      <c r="K28" s="21"/>
      <c r="L28" s="21"/>
      <c r="M28" s="21" t="s">
        <v>846</v>
      </c>
      <c r="N28" s="21"/>
      <c r="P28">
        <f t="shared" si="0"/>
        <v>200</v>
      </c>
    </row>
    <row r="31" spans="1:16" ht="33.75" x14ac:dyDescent="0.15">
      <c r="A31" s="25" t="s">
        <v>0</v>
      </c>
      <c r="B31" s="14" t="s">
        <v>1</v>
      </c>
      <c r="C31" s="25" t="s">
        <v>807</v>
      </c>
      <c r="D31" s="25" t="s">
        <v>2</v>
      </c>
      <c r="E31" s="14" t="s">
        <v>107</v>
      </c>
      <c r="F31" s="25" t="s">
        <v>3</v>
      </c>
      <c r="G31" s="14" t="s">
        <v>108</v>
      </c>
      <c r="H31" s="14" t="s">
        <v>110</v>
      </c>
      <c r="I31" s="14" t="s">
        <v>111</v>
      </c>
      <c r="J31" s="25" t="s">
        <v>809</v>
      </c>
      <c r="K31" s="25" t="s">
        <v>7</v>
      </c>
      <c r="L31" s="25" t="s">
        <v>157</v>
      </c>
      <c r="M31" s="25" t="s">
        <v>9</v>
      </c>
      <c r="N31" s="25" t="s">
        <v>10</v>
      </c>
      <c r="O31" s="19"/>
    </row>
    <row r="32" spans="1:16" ht="22.5" x14ac:dyDescent="0.15">
      <c r="A32" s="16">
        <v>1</v>
      </c>
      <c r="B32" s="16" t="s">
        <v>847</v>
      </c>
      <c r="C32" s="16" t="s">
        <v>847</v>
      </c>
      <c r="D32" s="16" t="s">
        <v>818</v>
      </c>
      <c r="E32" s="16">
        <v>1956</v>
      </c>
      <c r="F32" s="16">
        <v>2</v>
      </c>
      <c r="G32" s="17">
        <v>900000</v>
      </c>
      <c r="H32" s="16">
        <v>2040</v>
      </c>
      <c r="I32">
        <v>70</v>
      </c>
      <c r="J32" s="16" t="s">
        <v>13</v>
      </c>
      <c r="K32" s="16" t="s">
        <v>848</v>
      </c>
      <c r="L32" s="16">
        <v>1204.63094</v>
      </c>
      <c r="M32" s="16"/>
      <c r="N32" s="16"/>
      <c r="P32">
        <f t="shared" si="0"/>
        <v>12857.142857142857</v>
      </c>
    </row>
    <row r="33" spans="1:16" ht="22.5" x14ac:dyDescent="0.15">
      <c r="A33" s="16">
        <v>2</v>
      </c>
      <c r="B33" s="16" t="s">
        <v>23</v>
      </c>
      <c r="C33" s="16" t="s">
        <v>849</v>
      </c>
      <c r="D33" s="16" t="s">
        <v>818</v>
      </c>
      <c r="E33" s="16">
        <v>1943</v>
      </c>
      <c r="F33" s="16">
        <v>3</v>
      </c>
      <c r="G33" s="17">
        <v>500000</v>
      </c>
      <c r="H33" s="16">
        <v>2035</v>
      </c>
      <c r="I33">
        <v>70</v>
      </c>
      <c r="J33" s="16" t="s">
        <v>13</v>
      </c>
      <c r="K33" s="16" t="s">
        <v>850</v>
      </c>
      <c r="L33" s="16">
        <v>226.5686675</v>
      </c>
      <c r="M33" s="16" t="s">
        <v>851</v>
      </c>
      <c r="N33" s="16"/>
      <c r="P33">
        <f t="shared" si="0"/>
        <v>7142.8571428571431</v>
      </c>
    </row>
    <row r="34" spans="1:16" ht="22.5" x14ac:dyDescent="0.15">
      <c r="A34" s="16">
        <v>3</v>
      </c>
      <c r="B34" s="16" t="s">
        <v>26</v>
      </c>
      <c r="C34" s="16" t="s">
        <v>852</v>
      </c>
      <c r="D34" s="16" t="s">
        <v>79</v>
      </c>
      <c r="E34" s="16">
        <v>1986</v>
      </c>
      <c r="F34" s="16">
        <v>2</v>
      </c>
      <c r="G34" s="17">
        <v>150000</v>
      </c>
      <c r="H34" s="16">
        <v>2050</v>
      </c>
      <c r="I34">
        <v>50</v>
      </c>
      <c r="J34" s="16" t="s">
        <v>13</v>
      </c>
      <c r="K34" s="16" t="s">
        <v>853</v>
      </c>
      <c r="L34" s="16">
        <v>474.96233580000001</v>
      </c>
      <c r="M34" s="16"/>
      <c r="N34" s="16"/>
      <c r="P34">
        <f t="shared" si="0"/>
        <v>3000</v>
      </c>
    </row>
    <row r="35" spans="1:16" ht="22.5" x14ac:dyDescent="0.15">
      <c r="A35" s="16">
        <v>4</v>
      </c>
      <c r="B35" s="16" t="s">
        <v>26</v>
      </c>
      <c r="C35" s="16" t="s">
        <v>854</v>
      </c>
      <c r="D35" s="16" t="s">
        <v>21</v>
      </c>
      <c r="E35" s="16">
        <v>1986</v>
      </c>
      <c r="F35" s="16">
        <v>2</v>
      </c>
      <c r="G35" s="17">
        <v>200000</v>
      </c>
      <c r="H35" s="16">
        <v>2050</v>
      </c>
      <c r="I35">
        <v>50</v>
      </c>
      <c r="J35" s="16" t="s">
        <v>13</v>
      </c>
      <c r="K35" s="16" t="s">
        <v>855</v>
      </c>
      <c r="L35" s="16">
        <v>272.44876219999998</v>
      </c>
      <c r="M35" s="16"/>
      <c r="N35" s="16"/>
      <c r="P35">
        <f t="shared" si="0"/>
        <v>4000</v>
      </c>
    </row>
    <row r="36" spans="1:16" ht="22.5" x14ac:dyDescent="0.15">
      <c r="A36" s="16">
        <v>5</v>
      </c>
      <c r="B36" s="16" t="s">
        <v>91</v>
      </c>
      <c r="C36" s="16" t="s">
        <v>856</v>
      </c>
      <c r="D36" s="16" t="s">
        <v>21</v>
      </c>
      <c r="E36" s="16">
        <v>1986</v>
      </c>
      <c r="F36" s="16">
        <v>2</v>
      </c>
      <c r="G36" s="17">
        <v>200000</v>
      </c>
      <c r="H36" s="16">
        <v>2050</v>
      </c>
      <c r="I36">
        <v>50</v>
      </c>
      <c r="J36" s="16" t="s">
        <v>49</v>
      </c>
      <c r="K36" s="16" t="s">
        <v>857</v>
      </c>
      <c r="L36" s="16">
        <v>113.5355959</v>
      </c>
      <c r="M36" s="16"/>
      <c r="N36" s="16"/>
      <c r="P36">
        <f t="shared" si="0"/>
        <v>4000</v>
      </c>
    </row>
    <row r="37" spans="1:16" ht="22.5" x14ac:dyDescent="0.15">
      <c r="A37" s="16">
        <v>6</v>
      </c>
      <c r="B37" s="16" t="s">
        <v>833</v>
      </c>
      <c r="C37" s="16" t="s">
        <v>858</v>
      </c>
      <c r="D37" s="16" t="s">
        <v>79</v>
      </c>
      <c r="E37" s="16">
        <v>1912</v>
      </c>
      <c r="F37" s="16">
        <v>2</v>
      </c>
      <c r="G37" s="17">
        <v>250000</v>
      </c>
      <c r="H37" s="16">
        <v>2040</v>
      </c>
      <c r="I37">
        <v>50</v>
      </c>
      <c r="J37" s="16" t="s">
        <v>13</v>
      </c>
      <c r="K37" s="16" t="s">
        <v>859</v>
      </c>
      <c r="L37" s="16">
        <v>31.533658760000002</v>
      </c>
      <c r="M37" s="16" t="s">
        <v>860</v>
      </c>
      <c r="N37" s="16"/>
      <c r="P37">
        <f t="shared" si="0"/>
        <v>5000</v>
      </c>
    </row>
    <row r="38" spans="1:16" x14ac:dyDescent="0.15">
      <c r="A38" s="16">
        <v>7</v>
      </c>
      <c r="B38" s="16" t="s">
        <v>91</v>
      </c>
      <c r="C38" s="16" t="s">
        <v>861</v>
      </c>
      <c r="D38" s="16" t="s">
        <v>79</v>
      </c>
      <c r="E38" s="16">
        <v>1986</v>
      </c>
      <c r="F38" s="16">
        <v>2</v>
      </c>
      <c r="G38" s="17">
        <v>200000</v>
      </c>
      <c r="H38" s="16">
        <v>2050</v>
      </c>
      <c r="I38">
        <v>50</v>
      </c>
      <c r="J38" s="16" t="s">
        <v>13</v>
      </c>
      <c r="K38" s="16" t="s">
        <v>862</v>
      </c>
      <c r="L38" s="16">
        <v>702.0297918</v>
      </c>
      <c r="M38" s="16" t="s">
        <v>863</v>
      </c>
      <c r="N38" s="16"/>
      <c r="P38">
        <f t="shared" si="0"/>
        <v>4000</v>
      </c>
    </row>
    <row r="40" spans="1:16" x14ac:dyDescent="0.15">
      <c r="P40">
        <f>SUM(P4:P38)</f>
        <v>92425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9" workbookViewId="0">
      <selection activeCell="E32" sqref="E32"/>
    </sheetView>
  </sheetViews>
  <sheetFormatPr defaultColWidth="8.75" defaultRowHeight="11.25" x14ac:dyDescent="0.15"/>
  <cols>
    <col min="1" max="1" width="10.125" style="41" customWidth="1"/>
    <col min="2" max="2" width="9.75" style="41" bestFit="1" customWidth="1"/>
    <col min="3" max="3" width="8.625" style="41" customWidth="1"/>
    <col min="4" max="4" width="23.125" style="42" customWidth="1"/>
    <col min="5" max="5" width="16.25" style="41" bestFit="1" customWidth="1"/>
    <col min="6" max="6" width="12.125" style="42" customWidth="1"/>
    <col min="7" max="7" width="8.375" style="41" customWidth="1"/>
    <col min="8" max="8" width="15.375" style="41" customWidth="1"/>
    <col min="9" max="9" width="13.5" style="41" customWidth="1"/>
    <col min="10" max="10" width="19" style="41" customWidth="1"/>
    <col min="11" max="11" width="9.875" style="42" customWidth="1"/>
    <col min="12" max="12" width="22.875" style="42" customWidth="1"/>
    <col min="13" max="14" width="11.875" style="41" hidden="1" customWidth="1"/>
    <col min="15" max="15" width="11.875" style="41" bestFit="1" customWidth="1"/>
    <col min="16" max="16" width="36.125" style="41" hidden="1" customWidth="1"/>
    <col min="17" max="16384" width="8.75" style="43"/>
  </cols>
  <sheetData>
    <row r="1" spans="1:21" x14ac:dyDescent="0.15">
      <c r="G1" s="41" t="s">
        <v>865</v>
      </c>
    </row>
    <row r="3" spans="1:21" s="46" customFormat="1" ht="45" x14ac:dyDescent="0.15">
      <c r="A3" s="55" t="s">
        <v>0</v>
      </c>
      <c r="B3" s="55" t="s">
        <v>866</v>
      </c>
      <c r="C3" s="55" t="s">
        <v>867</v>
      </c>
      <c r="D3" s="55" t="s">
        <v>868</v>
      </c>
      <c r="E3" s="55" t="s">
        <v>869</v>
      </c>
      <c r="F3" s="55" t="s">
        <v>870</v>
      </c>
      <c r="G3" s="55" t="s">
        <v>3</v>
      </c>
      <c r="H3" s="55" t="s">
        <v>538</v>
      </c>
      <c r="I3" s="55" t="s">
        <v>871</v>
      </c>
      <c r="J3" s="55" t="s">
        <v>872</v>
      </c>
      <c r="K3" s="55" t="s">
        <v>873</v>
      </c>
      <c r="L3" s="55" t="s">
        <v>9</v>
      </c>
      <c r="M3" s="55" t="s">
        <v>539</v>
      </c>
      <c r="N3" s="55" t="s">
        <v>540</v>
      </c>
      <c r="O3" s="55" t="s">
        <v>157</v>
      </c>
      <c r="P3" s="44" t="s">
        <v>7</v>
      </c>
      <c r="Q3" s="45" t="s">
        <v>874</v>
      </c>
      <c r="R3" s="45" t="s">
        <v>875</v>
      </c>
      <c r="S3" s="45" t="s">
        <v>876</v>
      </c>
      <c r="T3" s="45" t="s">
        <v>877</v>
      </c>
      <c r="U3" s="45" t="s">
        <v>878</v>
      </c>
    </row>
    <row r="4" spans="1:21" s="50" customFormat="1" ht="22.5" x14ac:dyDescent="0.15">
      <c r="A4" s="52">
        <v>35</v>
      </c>
      <c r="B4" s="52">
        <v>28</v>
      </c>
      <c r="C4" s="52">
        <v>2</v>
      </c>
      <c r="D4" s="52" t="s">
        <v>976</v>
      </c>
      <c r="E4" s="52" t="s">
        <v>973</v>
      </c>
      <c r="F4" s="52">
        <v>2010</v>
      </c>
      <c r="G4" s="52">
        <v>1</v>
      </c>
      <c r="H4" s="53">
        <v>2500000</v>
      </c>
      <c r="I4" s="52">
        <v>2075</v>
      </c>
      <c r="J4" s="52">
        <f t="shared" ref="J4:J15" si="0">+I4-F4</f>
        <v>65</v>
      </c>
      <c r="K4" s="52"/>
      <c r="L4" s="52" t="s">
        <v>974</v>
      </c>
      <c r="M4" s="52">
        <v>1758413.6880000001</v>
      </c>
      <c r="N4" s="52">
        <v>5916062.6129999999</v>
      </c>
      <c r="O4" s="52">
        <v>467.51186250000001</v>
      </c>
      <c r="P4" s="48" t="s">
        <v>977</v>
      </c>
      <c r="Q4" s="49">
        <v>1</v>
      </c>
      <c r="R4" s="49">
        <f>+[1]Structures!E29</f>
        <v>1</v>
      </c>
      <c r="S4" s="49">
        <f>+[1]Roof!C29</f>
        <v>1</v>
      </c>
      <c r="T4" s="49">
        <f>+'[1]Internal Finishings'!E29</f>
        <v>0</v>
      </c>
      <c r="U4" s="49">
        <v>0</v>
      </c>
    </row>
    <row r="5" spans="1:21" s="50" customFormat="1" ht="22.5" x14ac:dyDescent="0.15">
      <c r="A5" s="52">
        <v>34</v>
      </c>
      <c r="B5" s="52">
        <v>27</v>
      </c>
      <c r="C5" s="52">
        <v>2</v>
      </c>
      <c r="D5" s="52" t="s">
        <v>972</v>
      </c>
      <c r="E5" s="52" t="s">
        <v>973</v>
      </c>
      <c r="F5" s="52"/>
      <c r="G5" s="52">
        <v>3</v>
      </c>
      <c r="H5" s="53">
        <v>2500000</v>
      </c>
      <c r="I5" s="52">
        <v>2050</v>
      </c>
      <c r="J5" s="52">
        <f t="shared" si="0"/>
        <v>2050</v>
      </c>
      <c r="K5" s="52"/>
      <c r="L5" s="52" t="s">
        <v>974</v>
      </c>
      <c r="M5" s="52">
        <v>1758455.9920000001</v>
      </c>
      <c r="N5" s="52">
        <v>5916050.8269999996</v>
      </c>
      <c r="O5" s="52">
        <v>144.73523359999999</v>
      </c>
      <c r="P5" s="48" t="s">
        <v>975</v>
      </c>
      <c r="Q5" s="49">
        <v>3</v>
      </c>
      <c r="R5" s="49">
        <f>+[1]Structures!E28</f>
        <v>1</v>
      </c>
      <c r="S5" s="49">
        <f>+[1]Roof!C28</f>
        <v>3</v>
      </c>
      <c r="T5" s="49">
        <f>+'[1]Internal Finishings'!E28</f>
        <v>0</v>
      </c>
      <c r="U5" s="49">
        <v>0</v>
      </c>
    </row>
    <row r="6" spans="1:21" s="50" customFormat="1" ht="33.75" x14ac:dyDescent="0.15">
      <c r="A6" s="52">
        <v>26</v>
      </c>
      <c r="B6" s="52">
        <v>17</v>
      </c>
      <c r="C6" s="52">
        <v>2</v>
      </c>
      <c r="D6" s="52" t="s">
        <v>952</v>
      </c>
      <c r="E6" s="52" t="s">
        <v>946</v>
      </c>
      <c r="F6" s="52"/>
      <c r="G6" s="52">
        <v>3</v>
      </c>
      <c r="H6" s="53">
        <v>1700000</v>
      </c>
      <c r="I6" s="52">
        <v>2025</v>
      </c>
      <c r="J6" s="52">
        <f t="shared" si="0"/>
        <v>2025</v>
      </c>
      <c r="K6" s="52"/>
      <c r="L6" s="52" t="s">
        <v>948</v>
      </c>
      <c r="M6" s="52">
        <v>1758722.345</v>
      </c>
      <c r="N6" s="52">
        <v>5915307.5080000004</v>
      </c>
      <c r="O6" s="52">
        <v>409.36089950000002</v>
      </c>
      <c r="P6" s="48" t="s">
        <v>953</v>
      </c>
      <c r="Q6" s="49">
        <v>3</v>
      </c>
      <c r="R6" s="49">
        <f>+[1]Structures!E18</f>
        <v>3</v>
      </c>
      <c r="S6" s="49">
        <f>+[1]Roof!C18</f>
        <v>3</v>
      </c>
      <c r="T6" s="49">
        <f>+'[1]Internal Finishings'!E18</f>
        <v>3</v>
      </c>
      <c r="U6" s="49">
        <v>0</v>
      </c>
    </row>
    <row r="7" spans="1:21" s="50" customFormat="1" ht="33.75" x14ac:dyDescent="0.15">
      <c r="A7" s="52">
        <v>41</v>
      </c>
      <c r="B7" s="52">
        <v>37</v>
      </c>
      <c r="C7" s="52">
        <v>2</v>
      </c>
      <c r="D7" s="52" t="s">
        <v>993</v>
      </c>
      <c r="E7" s="52" t="s">
        <v>946</v>
      </c>
      <c r="F7" s="52"/>
      <c r="G7" s="52">
        <v>4</v>
      </c>
      <c r="H7" s="53">
        <v>1700000</v>
      </c>
      <c r="I7" s="52">
        <v>2020</v>
      </c>
      <c r="J7" s="52">
        <f t="shared" si="0"/>
        <v>2020</v>
      </c>
      <c r="K7" s="52"/>
      <c r="L7" s="52" t="s">
        <v>948</v>
      </c>
      <c r="M7" s="52"/>
      <c r="N7" s="52"/>
      <c r="O7" s="52">
        <v>346.94194970000001</v>
      </c>
      <c r="P7" s="48" t="s">
        <v>994</v>
      </c>
      <c r="Q7" s="49">
        <v>5</v>
      </c>
      <c r="R7" s="49">
        <f>+[1]Structures!E38</f>
        <v>5</v>
      </c>
      <c r="S7" s="49">
        <f>+[1]Roof!C38</f>
        <v>5</v>
      </c>
      <c r="T7" s="49">
        <f>+'[1]Internal Finishings'!E38</f>
        <v>3</v>
      </c>
      <c r="U7" s="49">
        <v>0</v>
      </c>
    </row>
    <row r="8" spans="1:21" s="50" customFormat="1" ht="45" x14ac:dyDescent="0.15">
      <c r="A8" s="52">
        <v>24</v>
      </c>
      <c r="B8" s="52">
        <v>15</v>
      </c>
      <c r="C8" s="52">
        <v>1</v>
      </c>
      <c r="D8" s="52" t="s">
        <v>945</v>
      </c>
      <c r="E8" s="52" t="s">
        <v>946</v>
      </c>
      <c r="F8" s="52" t="s">
        <v>947</v>
      </c>
      <c r="G8" s="52">
        <v>3</v>
      </c>
      <c r="H8" s="53">
        <v>1700000</v>
      </c>
      <c r="I8" s="52">
        <v>2040</v>
      </c>
      <c r="J8" s="52" t="e">
        <f t="shared" si="0"/>
        <v>#VALUE!</v>
      </c>
      <c r="K8" s="52"/>
      <c r="L8" s="52" t="s">
        <v>948</v>
      </c>
      <c r="M8" s="52">
        <v>1758758.584</v>
      </c>
      <c r="N8" s="52">
        <v>5915379.2450000001</v>
      </c>
      <c r="O8" s="52">
        <v>448.05804219999999</v>
      </c>
      <c r="P8" s="48" t="s">
        <v>949</v>
      </c>
      <c r="Q8" s="49">
        <v>3</v>
      </c>
      <c r="R8" s="49">
        <f>+[1]Structures!E16</f>
        <v>4</v>
      </c>
      <c r="S8" s="49">
        <f>+[1]Roof!C16</f>
        <v>4</v>
      </c>
      <c r="T8" s="49">
        <f>+'[1]Internal Finishings'!E16</f>
        <v>3</v>
      </c>
      <c r="U8" s="49">
        <v>0</v>
      </c>
    </row>
    <row r="9" spans="1:21" s="50" customFormat="1" ht="33.75" x14ac:dyDescent="0.15">
      <c r="A9" s="52">
        <v>25</v>
      </c>
      <c r="B9" s="52">
        <v>16</v>
      </c>
      <c r="C9" s="52">
        <v>2</v>
      </c>
      <c r="D9" s="52" t="s">
        <v>950</v>
      </c>
      <c r="E9" s="52" t="s">
        <v>946</v>
      </c>
      <c r="F9" s="52"/>
      <c r="G9" s="52">
        <v>4</v>
      </c>
      <c r="H9" s="53">
        <v>1700000</v>
      </c>
      <c r="I9" s="52">
        <v>2025</v>
      </c>
      <c r="J9" s="52">
        <f t="shared" si="0"/>
        <v>2025</v>
      </c>
      <c r="K9" s="52"/>
      <c r="L9" s="52" t="s">
        <v>948</v>
      </c>
      <c r="M9" s="52">
        <v>1758784.406</v>
      </c>
      <c r="N9" s="52">
        <v>5915417.1129999999</v>
      </c>
      <c r="O9" s="52">
        <v>27.066570080000002</v>
      </c>
      <c r="P9" s="48" t="s">
        <v>951</v>
      </c>
      <c r="Q9" s="49">
        <v>4</v>
      </c>
      <c r="R9" s="49">
        <f>+[1]Structures!E17</f>
        <v>4</v>
      </c>
      <c r="S9" s="49">
        <f>+[1]Roof!C17</f>
        <v>4</v>
      </c>
      <c r="T9" s="49">
        <f>+'[1]Internal Finishings'!E17</f>
        <v>4</v>
      </c>
      <c r="U9" s="49">
        <v>0</v>
      </c>
    </row>
    <row r="10" spans="1:21" s="50" customFormat="1" ht="33.75" x14ac:dyDescent="0.15">
      <c r="A10" s="52">
        <v>27</v>
      </c>
      <c r="B10" s="52">
        <v>18</v>
      </c>
      <c r="C10" s="52">
        <v>2</v>
      </c>
      <c r="D10" s="52" t="s">
        <v>954</v>
      </c>
      <c r="E10" s="52" t="s">
        <v>946</v>
      </c>
      <c r="F10" s="52"/>
      <c r="G10" s="52">
        <v>3</v>
      </c>
      <c r="H10" s="53">
        <v>1700000</v>
      </c>
      <c r="I10" s="52">
        <v>2030</v>
      </c>
      <c r="J10" s="52">
        <f t="shared" si="0"/>
        <v>2030</v>
      </c>
      <c r="K10" s="52"/>
      <c r="L10" s="52" t="s">
        <v>948</v>
      </c>
      <c r="M10" s="52">
        <v>1758739.5430000001</v>
      </c>
      <c r="N10" s="52">
        <v>5915350.7249999996</v>
      </c>
      <c r="O10" s="52">
        <v>138.31280659999999</v>
      </c>
      <c r="P10" s="48" t="s">
        <v>955</v>
      </c>
      <c r="Q10" s="49">
        <v>3</v>
      </c>
      <c r="R10" s="49">
        <f>+[1]Structures!E19</f>
        <v>4</v>
      </c>
      <c r="S10" s="49">
        <f>+[1]Roof!C19</f>
        <v>4</v>
      </c>
      <c r="T10" s="49">
        <f>+'[1]Internal Finishings'!E19</f>
        <v>0</v>
      </c>
      <c r="U10" s="49">
        <v>0</v>
      </c>
    </row>
    <row r="11" spans="1:21" s="50" customFormat="1" ht="33.75" x14ac:dyDescent="0.15">
      <c r="A11" s="52">
        <v>28</v>
      </c>
      <c r="B11" s="52">
        <v>19</v>
      </c>
      <c r="C11" s="52">
        <v>2</v>
      </c>
      <c r="D11" s="52" t="s">
        <v>956</v>
      </c>
      <c r="E11" s="52" t="s">
        <v>946</v>
      </c>
      <c r="F11" s="52"/>
      <c r="G11" s="52">
        <v>4</v>
      </c>
      <c r="H11" s="53">
        <v>1700000</v>
      </c>
      <c r="I11" s="52">
        <v>2020</v>
      </c>
      <c r="J11" s="52">
        <f t="shared" si="0"/>
        <v>2020</v>
      </c>
      <c r="K11" s="52"/>
      <c r="L11" s="52" t="s">
        <v>948</v>
      </c>
      <c r="M11" s="52">
        <v>1758731.4339999999</v>
      </c>
      <c r="N11" s="52">
        <v>5915335.7949999999</v>
      </c>
      <c r="O11" s="52">
        <v>71.422464270000006</v>
      </c>
      <c r="P11" s="48" t="s">
        <v>957</v>
      </c>
      <c r="Q11" s="49">
        <v>5</v>
      </c>
      <c r="R11" s="49">
        <f>+[1]Structures!E20</f>
        <v>3</v>
      </c>
      <c r="S11" s="49">
        <f>+[1]Roof!C20</f>
        <v>3</v>
      </c>
      <c r="T11" s="49">
        <f>+'[1]Internal Finishings'!E20</f>
        <v>0</v>
      </c>
      <c r="U11" s="49">
        <v>0</v>
      </c>
    </row>
    <row r="12" spans="1:21" s="50" customFormat="1" ht="22.5" x14ac:dyDescent="0.15">
      <c r="A12" s="52">
        <v>22</v>
      </c>
      <c r="B12" s="52">
        <v>1</v>
      </c>
      <c r="C12" s="52">
        <v>1</v>
      </c>
      <c r="D12" s="52" t="s">
        <v>940</v>
      </c>
      <c r="E12" s="52" t="s">
        <v>587</v>
      </c>
      <c r="F12" s="52">
        <v>1960</v>
      </c>
      <c r="G12" s="52">
        <v>4</v>
      </c>
      <c r="H12" s="53">
        <v>40000</v>
      </c>
      <c r="I12" s="52">
        <v>2035</v>
      </c>
      <c r="J12" s="52">
        <f t="shared" si="0"/>
        <v>75</v>
      </c>
      <c r="K12" s="52" t="s">
        <v>890</v>
      </c>
      <c r="L12" s="52"/>
      <c r="M12" s="52">
        <v>1759343.3060000001</v>
      </c>
      <c r="N12" s="52">
        <v>5914543.3229999999</v>
      </c>
      <c r="O12" s="52">
        <v>97.561328930000002</v>
      </c>
      <c r="P12" s="48" t="s">
        <v>941</v>
      </c>
      <c r="Q12" s="49">
        <v>4</v>
      </c>
      <c r="R12" s="49">
        <f>+[1]Structures!E2</f>
        <v>3</v>
      </c>
      <c r="S12" s="49">
        <f>+[1]Roof!C2</f>
        <v>4</v>
      </c>
      <c r="T12" s="49">
        <f>+'[1]Internal Finishings'!E2</f>
        <v>0</v>
      </c>
      <c r="U12" s="49">
        <v>0</v>
      </c>
    </row>
    <row r="13" spans="1:21" s="50" customFormat="1" ht="22.5" x14ac:dyDescent="0.15">
      <c r="A13" s="52">
        <v>5</v>
      </c>
      <c r="B13" s="52">
        <v>23</v>
      </c>
      <c r="C13" s="52">
        <v>1</v>
      </c>
      <c r="D13" s="52" t="s">
        <v>889</v>
      </c>
      <c r="E13" s="52" t="s">
        <v>587</v>
      </c>
      <c r="F13" s="52">
        <v>1975</v>
      </c>
      <c r="G13" s="52">
        <v>4</v>
      </c>
      <c r="H13" s="53">
        <v>145000</v>
      </c>
      <c r="I13" s="52">
        <v>2035</v>
      </c>
      <c r="J13" s="52">
        <f t="shared" si="0"/>
        <v>60</v>
      </c>
      <c r="K13" s="52" t="s">
        <v>890</v>
      </c>
      <c r="L13" s="52"/>
      <c r="M13" s="52">
        <v>1759363.514</v>
      </c>
      <c r="N13" s="52">
        <v>5914475.3370000003</v>
      </c>
      <c r="O13" s="52">
        <v>193.29541399999999</v>
      </c>
      <c r="P13" s="48" t="s">
        <v>891</v>
      </c>
      <c r="Q13" s="49">
        <v>4</v>
      </c>
      <c r="R13" s="49">
        <f>+[1]Structures!E24</f>
        <v>4</v>
      </c>
      <c r="S13" s="49">
        <f>+[1]Roof!C24</f>
        <v>4</v>
      </c>
      <c r="T13" s="49">
        <f>+'[1]Internal Finishings'!E24</f>
        <v>3</v>
      </c>
      <c r="U13" s="49">
        <v>0</v>
      </c>
    </row>
    <row r="14" spans="1:21" s="50" customFormat="1" x14ac:dyDescent="0.15">
      <c r="A14" s="52">
        <v>11</v>
      </c>
      <c r="B14" s="52">
        <v>40</v>
      </c>
      <c r="C14" s="52">
        <v>1</v>
      </c>
      <c r="D14" s="52" t="s">
        <v>912</v>
      </c>
      <c r="E14" s="52" t="s">
        <v>898</v>
      </c>
      <c r="F14" s="52">
        <v>1920</v>
      </c>
      <c r="G14" s="52">
        <v>4</v>
      </c>
      <c r="H14" s="53">
        <v>40000</v>
      </c>
      <c r="I14" s="52">
        <v>2025</v>
      </c>
      <c r="J14" s="52">
        <f t="shared" si="0"/>
        <v>105</v>
      </c>
      <c r="K14" s="52"/>
      <c r="L14" s="52"/>
      <c r="M14" s="52">
        <v>1758906.5989999999</v>
      </c>
      <c r="N14" s="52">
        <v>5914973.2249999996</v>
      </c>
      <c r="O14" s="52">
        <v>26.610038800000002</v>
      </c>
      <c r="P14" s="48" t="s">
        <v>913</v>
      </c>
      <c r="Q14" s="49">
        <v>4</v>
      </c>
      <c r="R14" s="49">
        <f>+[1]Structures!E41</f>
        <v>4</v>
      </c>
      <c r="S14" s="49">
        <f>+[1]Roof!C41</f>
        <v>4</v>
      </c>
      <c r="T14" s="49">
        <f>+'[1]Internal Finishings'!E41</f>
        <v>4</v>
      </c>
      <c r="U14" s="49">
        <v>0</v>
      </c>
    </row>
    <row r="15" spans="1:21" s="50" customFormat="1" x14ac:dyDescent="0.15">
      <c r="A15" s="52">
        <v>30</v>
      </c>
      <c r="B15" s="52">
        <v>22</v>
      </c>
      <c r="C15" s="52">
        <v>1</v>
      </c>
      <c r="D15" s="52" t="s">
        <v>961</v>
      </c>
      <c r="E15" s="52" t="s">
        <v>898</v>
      </c>
      <c r="F15" s="52"/>
      <c r="G15" s="52">
        <v>1</v>
      </c>
      <c r="H15" s="54">
        <v>1500000</v>
      </c>
      <c r="I15" s="52">
        <v>2060</v>
      </c>
      <c r="J15" s="52">
        <f t="shared" si="0"/>
        <v>2060</v>
      </c>
      <c r="K15" s="52"/>
      <c r="L15" s="52" t="s">
        <v>962</v>
      </c>
      <c r="M15" s="52">
        <v>1759374.8640000001</v>
      </c>
      <c r="N15" s="52">
        <v>5915209.6409999998</v>
      </c>
      <c r="O15" s="52">
        <v>319.07620109999999</v>
      </c>
      <c r="P15" s="48" t="s">
        <v>963</v>
      </c>
      <c r="Q15" s="49">
        <v>1</v>
      </c>
      <c r="R15" s="49">
        <f>+[1]Structures!E23</f>
        <v>1</v>
      </c>
      <c r="S15" s="49">
        <f>+[1]Roof!C23</f>
        <v>1</v>
      </c>
      <c r="T15" s="49">
        <f>+'[1]Internal Finishings'!E23</f>
        <v>1</v>
      </c>
      <c r="U15" s="49">
        <v>0</v>
      </c>
    </row>
    <row r="16" spans="1:21" s="50" customFormat="1" ht="33.75" x14ac:dyDescent="0.15">
      <c r="A16" s="52">
        <v>7</v>
      </c>
      <c r="B16" s="52">
        <v>38</v>
      </c>
      <c r="C16" s="52">
        <v>1</v>
      </c>
      <c r="D16" s="52" t="s">
        <v>897</v>
      </c>
      <c r="E16" s="52" t="s">
        <v>898</v>
      </c>
      <c r="F16" s="52" t="s">
        <v>899</v>
      </c>
      <c r="G16" s="52">
        <v>4</v>
      </c>
      <c r="H16" s="53">
        <v>2100000</v>
      </c>
      <c r="I16" s="52">
        <v>2075</v>
      </c>
      <c r="J16" s="52">
        <v>60</v>
      </c>
      <c r="K16" s="52"/>
      <c r="L16" s="52"/>
      <c r="M16" s="52">
        <v>1758920.3870000001</v>
      </c>
      <c r="N16" s="52">
        <v>5914975.8339999998</v>
      </c>
      <c r="O16" s="52">
        <v>368.27794360000001</v>
      </c>
      <c r="P16" s="48" t="s">
        <v>900</v>
      </c>
      <c r="Q16" s="49">
        <v>4</v>
      </c>
      <c r="R16" s="49">
        <f>+[1]Structures!E39</f>
        <v>3</v>
      </c>
      <c r="S16" s="49">
        <f>+[1]Roof!C39</f>
        <v>4</v>
      </c>
      <c r="T16" s="49">
        <f>+'[1]Internal Finishings'!E39</f>
        <v>4</v>
      </c>
      <c r="U16" s="49">
        <v>0</v>
      </c>
    </row>
    <row r="17" spans="1:21" s="50" customFormat="1" ht="45" x14ac:dyDescent="0.15">
      <c r="A17" s="52">
        <v>6</v>
      </c>
      <c r="B17" s="52">
        <v>33</v>
      </c>
      <c r="C17" s="52">
        <v>1</v>
      </c>
      <c r="D17" s="52" t="s">
        <v>892</v>
      </c>
      <c r="E17" s="52" t="s">
        <v>893</v>
      </c>
      <c r="F17" s="52">
        <v>1841</v>
      </c>
      <c r="G17" s="52">
        <v>4</v>
      </c>
      <c r="H17" s="53">
        <v>500000</v>
      </c>
      <c r="I17" s="52" t="s">
        <v>894</v>
      </c>
      <c r="J17" s="52" t="s">
        <v>894</v>
      </c>
      <c r="K17" s="52" t="s">
        <v>895</v>
      </c>
      <c r="L17" s="52">
        <v>2060</v>
      </c>
      <c r="M17" s="52">
        <v>1758947.6429999999</v>
      </c>
      <c r="N17" s="52">
        <v>5915009.8810000001</v>
      </c>
      <c r="O17" s="52">
        <v>70.104503280000003</v>
      </c>
      <c r="P17" s="48" t="s">
        <v>896</v>
      </c>
      <c r="Q17" s="49">
        <v>4</v>
      </c>
      <c r="R17" s="49">
        <f>+[1]Structures!E34</f>
        <v>3</v>
      </c>
      <c r="S17" s="49">
        <f>+[1]Roof!C34</f>
        <v>4</v>
      </c>
      <c r="T17" s="49">
        <f>+'[1]Internal Finishings'!E34</f>
        <v>4</v>
      </c>
      <c r="U17" s="49">
        <v>0</v>
      </c>
    </row>
    <row r="18" spans="1:21" s="50" customFormat="1" ht="33.75" x14ac:dyDescent="0.15">
      <c r="A18" s="52">
        <v>10</v>
      </c>
      <c r="B18" s="52">
        <v>20</v>
      </c>
      <c r="C18" s="52">
        <v>1</v>
      </c>
      <c r="D18" s="52" t="s">
        <v>907</v>
      </c>
      <c r="E18" s="52" t="s">
        <v>893</v>
      </c>
      <c r="F18" s="52" t="s">
        <v>908</v>
      </c>
      <c r="G18" s="52">
        <v>3</v>
      </c>
      <c r="H18" s="53">
        <v>1000000</v>
      </c>
      <c r="I18" s="52" t="s">
        <v>909</v>
      </c>
      <c r="J18" s="52">
        <f>2060-1906</f>
        <v>154</v>
      </c>
      <c r="K18" s="52" t="s">
        <v>910</v>
      </c>
      <c r="L18" s="52"/>
      <c r="M18" s="52">
        <v>1758921.8</v>
      </c>
      <c r="N18" s="52">
        <v>5914997.7240000004</v>
      </c>
      <c r="O18" s="52">
        <v>146.5641723</v>
      </c>
      <c r="P18" s="48" t="s">
        <v>911</v>
      </c>
      <c r="Q18" s="49">
        <v>3</v>
      </c>
      <c r="R18" s="49">
        <f>+[1]Structures!E21</f>
        <v>3</v>
      </c>
      <c r="S18" s="49">
        <f>+[1]Roof!C21</f>
        <v>3</v>
      </c>
      <c r="T18" s="49">
        <f>+'[1]Internal Finishings'!E21</f>
        <v>3</v>
      </c>
      <c r="U18" s="49">
        <v>0</v>
      </c>
    </row>
    <row r="19" spans="1:21" s="50" customFormat="1" ht="22.5" x14ac:dyDescent="0.15">
      <c r="A19" s="52">
        <v>8</v>
      </c>
      <c r="B19" s="52">
        <v>39</v>
      </c>
      <c r="C19" s="52">
        <v>1</v>
      </c>
      <c r="D19" s="52" t="s">
        <v>901</v>
      </c>
      <c r="E19" s="52" t="s">
        <v>893</v>
      </c>
      <c r="F19" s="52">
        <v>2002</v>
      </c>
      <c r="G19" s="52">
        <v>2</v>
      </c>
      <c r="H19" s="53">
        <v>450000</v>
      </c>
      <c r="I19" s="52">
        <v>2060</v>
      </c>
      <c r="J19" s="52">
        <f t="shared" ref="J19:J47" si="1">+I19-F19</f>
        <v>58</v>
      </c>
      <c r="K19" s="52"/>
      <c r="L19" s="52"/>
      <c r="M19" s="52">
        <v>1758910.273</v>
      </c>
      <c r="N19" s="52">
        <v>5915002.0760000004</v>
      </c>
      <c r="O19" s="52">
        <v>85.046714530000003</v>
      </c>
      <c r="P19" s="48" t="s">
        <v>902</v>
      </c>
      <c r="Q19" s="49">
        <v>4</v>
      </c>
      <c r="R19" s="49">
        <f>+[1]Structures!E40</f>
        <v>2</v>
      </c>
      <c r="S19" s="49">
        <f>+[1]Roof!C40</f>
        <v>4</v>
      </c>
      <c r="T19" s="49">
        <f>+'[1]Internal Finishings'!E40</f>
        <v>4</v>
      </c>
      <c r="U19" s="49">
        <v>0</v>
      </c>
    </row>
    <row r="20" spans="1:21" s="50" customFormat="1" ht="33.75" x14ac:dyDescent="0.15">
      <c r="A20" s="52">
        <v>42</v>
      </c>
      <c r="B20" s="52">
        <v>41</v>
      </c>
      <c r="C20" s="52">
        <v>1</v>
      </c>
      <c r="D20" s="52" t="s">
        <v>995</v>
      </c>
      <c r="E20" s="52" t="s">
        <v>71</v>
      </c>
      <c r="F20" s="52">
        <v>1960</v>
      </c>
      <c r="G20" s="52">
        <v>4</v>
      </c>
      <c r="H20" s="53">
        <v>25000</v>
      </c>
      <c r="I20" s="52">
        <v>2020</v>
      </c>
      <c r="J20" s="52">
        <f t="shared" si="1"/>
        <v>60</v>
      </c>
      <c r="K20" s="52" t="s">
        <v>996</v>
      </c>
      <c r="L20" s="52"/>
      <c r="M20" s="52"/>
      <c r="N20" s="52"/>
      <c r="O20" s="52"/>
      <c r="P20" s="48" t="s">
        <v>997</v>
      </c>
      <c r="Q20" s="49">
        <v>4</v>
      </c>
      <c r="R20" s="49">
        <f>+[1]Structures!E42</f>
        <v>4</v>
      </c>
      <c r="S20" s="49">
        <f>+[1]Roof!C42</f>
        <v>4</v>
      </c>
      <c r="T20" s="49">
        <f>+'[1]Internal Finishings'!E42</f>
        <v>4</v>
      </c>
      <c r="U20" s="49">
        <v>0</v>
      </c>
    </row>
    <row r="21" spans="1:21" s="50" customFormat="1" ht="22.5" x14ac:dyDescent="0.15">
      <c r="A21" s="52">
        <v>43</v>
      </c>
      <c r="B21" s="52">
        <v>42</v>
      </c>
      <c r="C21" s="52">
        <v>1</v>
      </c>
      <c r="D21" s="52" t="s">
        <v>998</v>
      </c>
      <c r="E21" s="52" t="s">
        <v>71</v>
      </c>
      <c r="F21" s="52">
        <v>1960</v>
      </c>
      <c r="G21" s="52">
        <v>4</v>
      </c>
      <c r="H21" s="53">
        <v>25000</v>
      </c>
      <c r="I21" s="52">
        <v>2020</v>
      </c>
      <c r="J21" s="52">
        <f t="shared" si="1"/>
        <v>60</v>
      </c>
      <c r="K21" s="52" t="s">
        <v>999</v>
      </c>
      <c r="L21" s="52"/>
      <c r="M21" s="52"/>
      <c r="N21" s="52"/>
      <c r="O21" s="52"/>
      <c r="P21" s="48" t="s">
        <v>1000</v>
      </c>
      <c r="Q21" s="49">
        <v>4</v>
      </c>
      <c r="R21" s="49">
        <f>+[1]Structures!E43</f>
        <v>4</v>
      </c>
      <c r="S21" s="49">
        <f>+[1]Roof!C43</f>
        <v>4</v>
      </c>
      <c r="T21" s="49">
        <f>+'[1]Internal Finishings'!E43</f>
        <v>4</v>
      </c>
      <c r="U21" s="49">
        <v>0</v>
      </c>
    </row>
    <row r="22" spans="1:21" s="50" customFormat="1" x14ac:dyDescent="0.15">
      <c r="A22" s="52">
        <v>44</v>
      </c>
      <c r="B22" s="52">
        <v>43</v>
      </c>
      <c r="C22" s="52">
        <v>1</v>
      </c>
      <c r="D22" s="52" t="s">
        <v>1001</v>
      </c>
      <c r="E22" s="52" t="s">
        <v>71</v>
      </c>
      <c r="F22" s="52">
        <v>1960</v>
      </c>
      <c r="G22" s="52">
        <v>4</v>
      </c>
      <c r="H22" s="53">
        <v>25000</v>
      </c>
      <c r="I22" s="52">
        <v>2020</v>
      </c>
      <c r="J22" s="52">
        <f t="shared" si="1"/>
        <v>60</v>
      </c>
      <c r="K22" s="52"/>
      <c r="L22" s="52"/>
      <c r="M22" s="52"/>
      <c r="N22" s="52"/>
      <c r="O22" s="52"/>
      <c r="P22" s="48" t="s">
        <v>1002</v>
      </c>
      <c r="Q22" s="49">
        <v>4</v>
      </c>
      <c r="R22" s="49">
        <f>+[1]Structures!E44</f>
        <v>4</v>
      </c>
      <c r="S22" s="49">
        <f>+[1]Roof!C44</f>
        <v>4</v>
      </c>
      <c r="T22" s="49">
        <f>+'[1]Internal Finishings'!E44</f>
        <v>4</v>
      </c>
      <c r="U22" s="49">
        <v>0</v>
      </c>
    </row>
    <row r="23" spans="1:21" s="50" customFormat="1" ht="22.5" x14ac:dyDescent="0.15">
      <c r="A23" s="52">
        <v>14</v>
      </c>
      <c r="B23" s="52">
        <v>4</v>
      </c>
      <c r="C23" s="52">
        <v>1</v>
      </c>
      <c r="D23" s="52" t="s">
        <v>920</v>
      </c>
      <c r="E23" s="52" t="s">
        <v>71</v>
      </c>
      <c r="F23" s="52">
        <v>1970</v>
      </c>
      <c r="G23" s="52">
        <v>3</v>
      </c>
      <c r="H23" s="53">
        <v>150000</v>
      </c>
      <c r="I23" s="52">
        <v>2030</v>
      </c>
      <c r="J23" s="52">
        <f t="shared" si="1"/>
        <v>60</v>
      </c>
      <c r="K23" s="52" t="s">
        <v>918</v>
      </c>
      <c r="L23" s="52"/>
      <c r="M23" s="52">
        <v>1759268.142</v>
      </c>
      <c r="N23" s="52">
        <v>5915624.5209999997</v>
      </c>
      <c r="O23" s="52">
        <v>440.60717959999999</v>
      </c>
      <c r="P23" s="48" t="s">
        <v>921</v>
      </c>
      <c r="Q23" s="49">
        <v>3</v>
      </c>
      <c r="R23" s="49">
        <f>+[1]Structures!E5</f>
        <v>3</v>
      </c>
      <c r="S23" s="49">
        <f>+[1]Roof!C5</f>
        <v>3</v>
      </c>
      <c r="T23" s="49">
        <f>+'[1]Internal Finishings'!E5</f>
        <v>3</v>
      </c>
      <c r="U23" s="49">
        <v>0</v>
      </c>
    </row>
    <row r="24" spans="1:21" s="50" customFormat="1" ht="22.5" x14ac:dyDescent="0.15">
      <c r="A24" s="52">
        <v>18</v>
      </c>
      <c r="B24" s="52">
        <v>8</v>
      </c>
      <c r="C24" s="52">
        <v>1</v>
      </c>
      <c r="D24" s="52" t="s">
        <v>929</v>
      </c>
      <c r="E24" s="52" t="s">
        <v>71</v>
      </c>
      <c r="F24" s="52">
        <v>1980</v>
      </c>
      <c r="G24" s="52">
        <v>4</v>
      </c>
      <c r="H24" s="53">
        <v>50000</v>
      </c>
      <c r="I24" s="52">
        <v>2040</v>
      </c>
      <c r="J24" s="52">
        <f t="shared" si="1"/>
        <v>60</v>
      </c>
      <c r="K24" s="52" t="s">
        <v>918</v>
      </c>
      <c r="L24" s="52"/>
      <c r="M24" s="52">
        <v>1759259.534</v>
      </c>
      <c r="N24" s="52">
        <v>5915672.8940000003</v>
      </c>
      <c r="O24" s="52">
        <v>116.93861920000001</v>
      </c>
      <c r="P24" s="51" t="s">
        <v>930</v>
      </c>
      <c r="Q24" s="49">
        <v>4</v>
      </c>
      <c r="R24" s="49">
        <f>+[1]Structures!E9</f>
        <v>3</v>
      </c>
      <c r="S24" s="49">
        <f>+[1]Roof!C9</f>
        <v>4</v>
      </c>
      <c r="T24" s="49">
        <f>+'[1]Internal Finishings'!E9</f>
        <v>4</v>
      </c>
      <c r="U24" s="49">
        <v>0</v>
      </c>
    </row>
    <row r="25" spans="1:21" s="50" customFormat="1" ht="22.5" x14ac:dyDescent="0.15">
      <c r="A25" s="52">
        <v>13</v>
      </c>
      <c r="B25" s="52">
        <v>3</v>
      </c>
      <c r="C25" s="52">
        <v>1</v>
      </c>
      <c r="D25" s="52" t="s">
        <v>917</v>
      </c>
      <c r="E25" s="52" t="s">
        <v>71</v>
      </c>
      <c r="F25" s="52">
        <v>1980</v>
      </c>
      <c r="G25" s="52">
        <v>4</v>
      </c>
      <c r="H25" s="53">
        <v>50000</v>
      </c>
      <c r="I25" s="52">
        <v>2040</v>
      </c>
      <c r="J25" s="52">
        <f t="shared" si="1"/>
        <v>60</v>
      </c>
      <c r="K25" s="52" t="s">
        <v>918</v>
      </c>
      <c r="L25" s="52"/>
      <c r="M25" s="52">
        <v>1759273.9739999999</v>
      </c>
      <c r="N25" s="52">
        <v>5915649.4539999999</v>
      </c>
      <c r="O25" s="52">
        <v>484.96093589999998</v>
      </c>
      <c r="P25" s="48" t="s">
        <v>919</v>
      </c>
      <c r="Q25" s="49">
        <v>4</v>
      </c>
      <c r="R25" s="49">
        <f>+[1]Structures!E4</f>
        <v>4</v>
      </c>
      <c r="S25" s="49">
        <f>+[1]Roof!C4</f>
        <v>4</v>
      </c>
      <c r="T25" s="49">
        <f>+'[1]Internal Finishings'!E4</f>
        <v>4</v>
      </c>
      <c r="U25" s="49">
        <v>0</v>
      </c>
    </row>
    <row r="26" spans="1:21" s="50" customFormat="1" ht="45" x14ac:dyDescent="0.15">
      <c r="A26" s="52">
        <v>39</v>
      </c>
      <c r="B26" s="52">
        <v>32</v>
      </c>
      <c r="C26" s="52">
        <v>1</v>
      </c>
      <c r="D26" s="52" t="s">
        <v>986</v>
      </c>
      <c r="E26" s="52" t="s">
        <v>987</v>
      </c>
      <c r="F26" s="52" t="s">
        <v>988</v>
      </c>
      <c r="G26" s="52">
        <v>3</v>
      </c>
      <c r="H26" s="53">
        <v>470000</v>
      </c>
      <c r="I26" s="52">
        <v>2050</v>
      </c>
      <c r="J26" s="52" t="e">
        <f t="shared" si="1"/>
        <v>#VALUE!</v>
      </c>
      <c r="K26" s="52" t="s">
        <v>989</v>
      </c>
      <c r="L26" s="52"/>
      <c r="M26" s="52">
        <v>1758896.29</v>
      </c>
      <c r="N26" s="52">
        <v>5915526.3030000003</v>
      </c>
      <c r="O26" s="52">
        <v>219.36311420000001</v>
      </c>
      <c r="P26" s="48" t="s">
        <v>990</v>
      </c>
      <c r="Q26" s="49">
        <v>3</v>
      </c>
      <c r="R26" s="49">
        <f>+[1]Structures!E33</f>
        <v>3</v>
      </c>
      <c r="S26" s="49">
        <f>+[1]Roof!C33</f>
        <v>3</v>
      </c>
      <c r="T26" s="49">
        <f>+'[1]Internal Finishings'!E33</f>
        <v>2</v>
      </c>
      <c r="U26" s="49">
        <v>0</v>
      </c>
    </row>
    <row r="27" spans="1:21" s="50" customFormat="1" x14ac:dyDescent="0.15">
      <c r="A27" s="52">
        <v>40</v>
      </c>
      <c r="B27" s="52">
        <v>34</v>
      </c>
      <c r="C27" s="52">
        <v>1</v>
      </c>
      <c r="D27" s="52" t="s">
        <v>991</v>
      </c>
      <c r="E27" s="52" t="s">
        <v>987</v>
      </c>
      <c r="F27" s="52">
        <v>1982</v>
      </c>
      <c r="G27" s="52">
        <v>3</v>
      </c>
      <c r="H27" s="53">
        <v>245000</v>
      </c>
      <c r="I27" s="52">
        <v>2060</v>
      </c>
      <c r="J27" s="52">
        <f t="shared" si="1"/>
        <v>78</v>
      </c>
      <c r="K27" s="52" t="s">
        <v>982</v>
      </c>
      <c r="L27" s="52"/>
      <c r="M27" s="52">
        <v>1758933.973</v>
      </c>
      <c r="N27" s="52">
        <v>5915539.1509999996</v>
      </c>
      <c r="O27" s="52">
        <v>170.250696</v>
      </c>
      <c r="P27" s="48" t="s">
        <v>992</v>
      </c>
      <c r="Q27" s="49">
        <v>3</v>
      </c>
      <c r="R27" s="49">
        <f>+[1]Structures!E35</f>
        <v>3</v>
      </c>
      <c r="S27" s="49">
        <f>+[1]Roof!C35</f>
        <v>3</v>
      </c>
      <c r="T27" s="49">
        <f>+'[1]Internal Finishings'!E35</f>
        <v>3</v>
      </c>
      <c r="U27" s="49">
        <v>0</v>
      </c>
    </row>
    <row r="28" spans="1:21" s="50" customFormat="1" x14ac:dyDescent="0.15">
      <c r="A28" s="52">
        <v>36</v>
      </c>
      <c r="B28" s="52">
        <v>29</v>
      </c>
      <c r="C28" s="52">
        <v>1</v>
      </c>
      <c r="D28" s="52" t="s">
        <v>978</v>
      </c>
      <c r="E28" s="52" t="s">
        <v>21</v>
      </c>
      <c r="F28" s="52"/>
      <c r="G28" s="52">
        <v>3</v>
      </c>
      <c r="H28" s="54">
        <v>20000</v>
      </c>
      <c r="I28" s="52">
        <v>2020</v>
      </c>
      <c r="J28" s="52">
        <f t="shared" si="1"/>
        <v>2020</v>
      </c>
      <c r="K28" s="52"/>
      <c r="L28" s="52"/>
      <c r="M28" s="52">
        <v>1759255.8470000001</v>
      </c>
      <c r="N28" s="52">
        <v>5915611.2630000003</v>
      </c>
      <c r="O28" s="52">
        <v>30.074228420000001</v>
      </c>
      <c r="P28" s="48" t="s">
        <v>979</v>
      </c>
      <c r="Q28" s="49">
        <v>3</v>
      </c>
      <c r="R28" s="49">
        <f>+[1]Structures!E30</f>
        <v>4</v>
      </c>
      <c r="S28" s="49">
        <f>+[1]Roof!C30</f>
        <v>4</v>
      </c>
      <c r="T28" s="49">
        <f>+'[1]Internal Finishings'!E30</f>
        <v>4</v>
      </c>
      <c r="U28" s="49">
        <v>0</v>
      </c>
    </row>
    <row r="29" spans="1:21" s="50" customFormat="1" x14ac:dyDescent="0.15">
      <c r="A29" s="52">
        <v>19</v>
      </c>
      <c r="B29" s="52">
        <v>9</v>
      </c>
      <c r="C29" s="52">
        <v>1</v>
      </c>
      <c r="D29" s="52" t="s">
        <v>931</v>
      </c>
      <c r="E29" s="52" t="s">
        <v>21</v>
      </c>
      <c r="F29" s="52">
        <v>1940</v>
      </c>
      <c r="G29" s="52">
        <v>2</v>
      </c>
      <c r="H29" s="53">
        <v>50000</v>
      </c>
      <c r="I29" s="52">
        <v>2035</v>
      </c>
      <c r="J29" s="52">
        <f t="shared" si="1"/>
        <v>95</v>
      </c>
      <c r="K29" s="52"/>
      <c r="L29" s="52"/>
      <c r="M29" s="52">
        <v>1759251.1159999999</v>
      </c>
      <c r="N29" s="52">
        <v>5915571.6509999996</v>
      </c>
      <c r="O29" s="52">
        <v>41.373833869999999</v>
      </c>
      <c r="P29" s="48" t="s">
        <v>932</v>
      </c>
      <c r="Q29" s="49">
        <v>2</v>
      </c>
      <c r="R29" s="49">
        <f>+[1]Structures!E10</f>
        <v>4</v>
      </c>
      <c r="S29" s="49">
        <f>+[1]Roof!C10</f>
        <v>4</v>
      </c>
      <c r="T29" s="49">
        <f>+'[1]Internal Finishings'!E10</f>
        <v>0</v>
      </c>
      <c r="U29" s="49">
        <v>0</v>
      </c>
    </row>
    <row r="30" spans="1:21" s="50" customFormat="1" ht="22.5" x14ac:dyDescent="0.15">
      <c r="A30" s="52">
        <v>9</v>
      </c>
      <c r="B30" s="52">
        <v>10</v>
      </c>
      <c r="C30" s="52">
        <v>1</v>
      </c>
      <c r="D30" s="52" t="s">
        <v>903</v>
      </c>
      <c r="E30" s="52" t="s">
        <v>904</v>
      </c>
      <c r="F30" s="52">
        <v>1950</v>
      </c>
      <c r="G30" s="52">
        <v>2</v>
      </c>
      <c r="H30" s="53">
        <v>400000</v>
      </c>
      <c r="I30" s="52">
        <v>2040</v>
      </c>
      <c r="J30" s="52">
        <f t="shared" si="1"/>
        <v>90</v>
      </c>
      <c r="K30" s="52"/>
      <c r="L30" s="52" t="s">
        <v>905</v>
      </c>
      <c r="M30" s="52">
        <v>1759402.6880000001</v>
      </c>
      <c r="N30" s="52">
        <v>5914247.4900000002</v>
      </c>
      <c r="O30" s="52">
        <v>127.2368525</v>
      </c>
      <c r="P30" s="48" t="s">
        <v>906</v>
      </c>
      <c r="Q30" s="49">
        <v>2</v>
      </c>
      <c r="R30" s="49">
        <f>+[1]Structures!E11</f>
        <v>3</v>
      </c>
      <c r="S30" s="49">
        <f>+[1]Roof!C11</f>
        <v>2</v>
      </c>
      <c r="T30" s="49">
        <f>+'[1]Internal Finishings'!E11</f>
        <v>0</v>
      </c>
      <c r="U30" s="49">
        <v>0</v>
      </c>
    </row>
    <row r="31" spans="1:21" s="50" customFormat="1" ht="33.75" x14ac:dyDescent="0.15">
      <c r="A31" s="52">
        <v>16</v>
      </c>
      <c r="B31" s="52">
        <v>6</v>
      </c>
      <c r="C31" s="52">
        <v>1</v>
      </c>
      <c r="D31" s="52" t="s">
        <v>924</v>
      </c>
      <c r="E31" s="52" t="s">
        <v>904</v>
      </c>
      <c r="F31" s="52" t="s">
        <v>925</v>
      </c>
      <c r="G31" s="52">
        <v>3</v>
      </c>
      <c r="H31" s="53">
        <v>500000</v>
      </c>
      <c r="I31" s="52">
        <v>2040</v>
      </c>
      <c r="J31" s="52" t="e">
        <f t="shared" si="1"/>
        <v>#VALUE!</v>
      </c>
      <c r="K31" s="52"/>
      <c r="L31" s="52"/>
      <c r="M31" s="52">
        <v>1759265.686</v>
      </c>
      <c r="N31" s="52">
        <v>5915586.4160000002</v>
      </c>
      <c r="O31" s="52">
        <v>202.52204599999999</v>
      </c>
      <c r="P31" s="48" t="s">
        <v>926</v>
      </c>
      <c r="Q31" s="49">
        <v>3</v>
      </c>
      <c r="R31" s="49">
        <f>+[1]Structures!E7</f>
        <v>3</v>
      </c>
      <c r="S31" s="49">
        <f>+[1]Roof!C7</f>
        <v>3</v>
      </c>
      <c r="T31" s="49">
        <f>+'[1]Internal Finishings'!E7</f>
        <v>2</v>
      </c>
      <c r="U31" s="49">
        <v>0</v>
      </c>
    </row>
    <row r="32" spans="1:21" s="50" customFormat="1" x14ac:dyDescent="0.15">
      <c r="A32" s="52">
        <v>15</v>
      </c>
      <c r="B32" s="52">
        <v>5</v>
      </c>
      <c r="C32" s="52">
        <v>1</v>
      </c>
      <c r="D32" s="52" t="s">
        <v>922</v>
      </c>
      <c r="E32" s="52" t="s">
        <v>904</v>
      </c>
      <c r="F32" s="52">
        <v>1950</v>
      </c>
      <c r="G32" s="52">
        <v>3</v>
      </c>
      <c r="H32" s="53">
        <v>420000</v>
      </c>
      <c r="I32" s="52">
        <v>2040</v>
      </c>
      <c r="J32" s="52">
        <f t="shared" si="1"/>
        <v>90</v>
      </c>
      <c r="K32" s="52"/>
      <c r="L32" s="52"/>
      <c r="M32" s="52">
        <v>1759254.4569999999</v>
      </c>
      <c r="N32" s="52">
        <v>5915552.21</v>
      </c>
      <c r="O32" s="52">
        <v>177.19248429999999</v>
      </c>
      <c r="P32" s="48" t="s">
        <v>923</v>
      </c>
      <c r="Q32" s="49">
        <v>3</v>
      </c>
      <c r="R32" s="49">
        <f>+[1]Structures!E6</f>
        <v>3</v>
      </c>
      <c r="S32" s="49">
        <f>+[1]Roof!C6</f>
        <v>3</v>
      </c>
      <c r="T32" s="49">
        <f>+'[1]Internal Finishings'!E6</f>
        <v>2</v>
      </c>
      <c r="U32" s="49">
        <v>0</v>
      </c>
    </row>
    <row r="33" spans="1:21" s="50" customFormat="1" x14ac:dyDescent="0.15">
      <c r="A33" s="52">
        <v>32</v>
      </c>
      <c r="B33" s="52">
        <v>25</v>
      </c>
      <c r="C33" s="52">
        <v>2</v>
      </c>
      <c r="D33" s="52" t="s">
        <v>966</v>
      </c>
      <c r="E33" s="52" t="s">
        <v>967</v>
      </c>
      <c r="F33" s="52">
        <v>2000</v>
      </c>
      <c r="G33" s="52">
        <v>3</v>
      </c>
      <c r="H33" s="53">
        <v>2300000</v>
      </c>
      <c r="I33" s="52">
        <v>2065</v>
      </c>
      <c r="J33" s="52">
        <f t="shared" si="1"/>
        <v>65</v>
      </c>
      <c r="K33" s="52"/>
      <c r="L33" s="52"/>
      <c r="M33" s="52">
        <v>1758985.1740000001</v>
      </c>
      <c r="N33" s="52">
        <v>5915784.9919999996</v>
      </c>
      <c r="O33" s="52">
        <v>382.68233190000001</v>
      </c>
      <c r="P33" s="48" t="s">
        <v>968</v>
      </c>
      <c r="Q33" s="49">
        <v>3</v>
      </c>
      <c r="R33" s="49">
        <f>+[1]Structures!E26</f>
        <v>2</v>
      </c>
      <c r="S33" s="49">
        <f>+[1]Roof!C26</f>
        <v>2</v>
      </c>
      <c r="T33" s="49">
        <f>+'[1]Internal Finishings'!E26</f>
        <v>0</v>
      </c>
      <c r="U33" s="49">
        <v>0</v>
      </c>
    </row>
    <row r="34" spans="1:21" s="50" customFormat="1" x14ac:dyDescent="0.15">
      <c r="A34" s="52">
        <v>1</v>
      </c>
      <c r="B34" s="52">
        <v>2</v>
      </c>
      <c r="C34" s="52">
        <v>2</v>
      </c>
      <c r="D34" s="52" t="s">
        <v>879</v>
      </c>
      <c r="E34" s="52" t="s">
        <v>880</v>
      </c>
      <c r="F34" s="52">
        <v>1990</v>
      </c>
      <c r="G34" s="52">
        <v>2</v>
      </c>
      <c r="H34" s="53"/>
      <c r="I34" s="52">
        <v>2055</v>
      </c>
      <c r="J34" s="52">
        <f t="shared" si="1"/>
        <v>65</v>
      </c>
      <c r="K34" s="52"/>
      <c r="L34" s="52"/>
      <c r="M34" s="52">
        <v>1758467.5249999999</v>
      </c>
      <c r="N34" s="52">
        <v>5916043.1710000001</v>
      </c>
      <c r="O34" s="52">
        <v>460.83455570000001</v>
      </c>
      <c r="P34" s="51" t="s">
        <v>881</v>
      </c>
      <c r="Q34" s="49">
        <v>2</v>
      </c>
      <c r="R34" s="49">
        <f>+[1]Structures!E3</f>
        <v>2</v>
      </c>
      <c r="S34" s="49">
        <f>+[1]Roof!C3</f>
        <v>2</v>
      </c>
      <c r="T34" s="49">
        <f>+'[1]Internal Finishings'!E3</f>
        <v>0</v>
      </c>
      <c r="U34" s="49">
        <v>0</v>
      </c>
    </row>
    <row r="35" spans="1:21" s="50" customFormat="1" x14ac:dyDescent="0.15">
      <c r="A35" s="52">
        <v>2</v>
      </c>
      <c r="B35" s="52">
        <v>35</v>
      </c>
      <c r="C35" s="52">
        <v>2</v>
      </c>
      <c r="D35" s="52" t="s">
        <v>882</v>
      </c>
      <c r="E35" s="52" t="s">
        <v>880</v>
      </c>
      <c r="F35" s="52"/>
      <c r="G35" s="52">
        <v>4</v>
      </c>
      <c r="H35" s="52"/>
      <c r="I35" s="52">
        <v>2030</v>
      </c>
      <c r="J35" s="52">
        <f t="shared" si="1"/>
        <v>2030</v>
      </c>
      <c r="K35" s="52"/>
      <c r="L35" s="52"/>
      <c r="M35" s="52">
        <v>1758503.72</v>
      </c>
      <c r="N35" s="52">
        <v>5916049.5159999998</v>
      </c>
      <c r="O35" s="52">
        <v>57.477597969999998</v>
      </c>
      <c r="P35" s="48" t="s">
        <v>883</v>
      </c>
      <c r="Q35" s="49">
        <v>4</v>
      </c>
      <c r="R35" s="49">
        <f>+[1]Structures!E36</f>
        <v>2</v>
      </c>
      <c r="S35" s="49">
        <f>+[1]Roof!C36</f>
        <v>4</v>
      </c>
      <c r="T35" s="49">
        <f>+'[1]Internal Finishings'!E36</f>
        <v>0</v>
      </c>
      <c r="U35" s="49">
        <v>0</v>
      </c>
    </row>
    <row r="36" spans="1:21" s="50" customFormat="1" x14ac:dyDescent="0.15">
      <c r="A36" s="52">
        <v>4</v>
      </c>
      <c r="B36" s="52">
        <v>12</v>
      </c>
      <c r="C36" s="52">
        <v>2</v>
      </c>
      <c r="D36" s="52" t="s">
        <v>887</v>
      </c>
      <c r="E36" s="52" t="s">
        <v>880</v>
      </c>
      <c r="F36" s="52"/>
      <c r="G36" s="52">
        <v>3</v>
      </c>
      <c r="H36" s="52"/>
      <c r="I36" s="52">
        <v>2030</v>
      </c>
      <c r="J36" s="52">
        <f t="shared" si="1"/>
        <v>2030</v>
      </c>
      <c r="K36" s="52"/>
      <c r="L36" s="52"/>
      <c r="M36" s="52">
        <v>1758493.419</v>
      </c>
      <c r="N36" s="52">
        <v>5916052.4950000001</v>
      </c>
      <c r="O36" s="52">
        <v>17.901704330000001</v>
      </c>
      <c r="P36" s="48" t="s">
        <v>888</v>
      </c>
      <c r="Q36" s="49">
        <v>3</v>
      </c>
      <c r="R36" s="49">
        <f>+[1]Structures!E13</f>
        <v>2</v>
      </c>
      <c r="S36" s="49">
        <f>+[1]Roof!C13</f>
        <v>3</v>
      </c>
      <c r="T36" s="49">
        <f>+'[1]Internal Finishings'!E13</f>
        <v>0</v>
      </c>
      <c r="U36" s="49">
        <v>0</v>
      </c>
    </row>
    <row r="37" spans="1:21" s="50" customFormat="1" x14ac:dyDescent="0.15">
      <c r="A37" s="52">
        <v>3</v>
      </c>
      <c r="B37" s="52">
        <v>36</v>
      </c>
      <c r="C37" s="52">
        <v>1</v>
      </c>
      <c r="D37" s="52" t="s">
        <v>884</v>
      </c>
      <c r="E37" s="52" t="s">
        <v>885</v>
      </c>
      <c r="F37" s="52">
        <v>1950</v>
      </c>
      <c r="G37" s="52">
        <v>2</v>
      </c>
      <c r="H37" s="53">
        <v>40000</v>
      </c>
      <c r="I37" s="52">
        <v>2060</v>
      </c>
      <c r="J37" s="52">
        <f t="shared" si="1"/>
        <v>110</v>
      </c>
      <c r="K37" s="52"/>
      <c r="L37" s="52"/>
      <c r="M37" s="52">
        <v>1759399.8759999999</v>
      </c>
      <c r="N37" s="52">
        <v>5914265.3470000001</v>
      </c>
      <c r="O37" s="52">
        <v>38.206980059999999</v>
      </c>
      <c r="P37" s="48" t="s">
        <v>886</v>
      </c>
      <c r="Q37" s="49">
        <v>2</v>
      </c>
      <c r="R37" s="49">
        <f>+[1]Structures!E37</f>
        <v>3</v>
      </c>
      <c r="S37" s="49">
        <f>+[1]Roof!C37</f>
        <v>2</v>
      </c>
      <c r="T37" s="49">
        <f>+'[1]Internal Finishings'!E37</f>
        <v>0</v>
      </c>
      <c r="U37" s="49">
        <v>0</v>
      </c>
    </row>
    <row r="38" spans="1:21" s="50" customFormat="1" ht="33.75" x14ac:dyDescent="0.15">
      <c r="A38" s="52">
        <v>37</v>
      </c>
      <c r="B38" s="52">
        <v>30</v>
      </c>
      <c r="C38" s="52">
        <v>1</v>
      </c>
      <c r="D38" s="52" t="s">
        <v>980</v>
      </c>
      <c r="E38" s="52" t="s">
        <v>885</v>
      </c>
      <c r="F38" s="52" t="s">
        <v>981</v>
      </c>
      <c r="G38" s="52">
        <v>3</v>
      </c>
      <c r="H38" s="53">
        <v>240000</v>
      </c>
      <c r="I38" s="52">
        <v>2040</v>
      </c>
      <c r="J38" s="52" t="e">
        <f t="shared" si="1"/>
        <v>#VALUE!</v>
      </c>
      <c r="K38" s="52" t="s">
        <v>982</v>
      </c>
      <c r="L38" s="52"/>
      <c r="M38" s="52">
        <v>1758912.436</v>
      </c>
      <c r="N38" s="52">
        <v>5915554.1189999999</v>
      </c>
      <c r="O38" s="52">
        <v>124.9293035</v>
      </c>
      <c r="P38" s="48" t="s">
        <v>983</v>
      </c>
      <c r="Q38" s="49">
        <v>4</v>
      </c>
      <c r="R38" s="49">
        <f>+[1]Structures!E31</f>
        <v>3</v>
      </c>
      <c r="S38" s="49">
        <f>+[1]Roof!C31</f>
        <v>3</v>
      </c>
      <c r="T38" s="49">
        <f>+'[1]Internal Finishings'!E31</f>
        <v>3</v>
      </c>
      <c r="U38" s="49">
        <v>0</v>
      </c>
    </row>
    <row r="39" spans="1:21" s="50" customFormat="1" ht="56.25" x14ac:dyDescent="0.15">
      <c r="A39" s="52">
        <v>29</v>
      </c>
      <c r="B39" s="52">
        <v>21</v>
      </c>
      <c r="C39" s="52">
        <v>1</v>
      </c>
      <c r="D39" s="52" t="s">
        <v>958</v>
      </c>
      <c r="E39" s="52" t="s">
        <v>885</v>
      </c>
      <c r="F39" s="52"/>
      <c r="G39" s="52">
        <v>5</v>
      </c>
      <c r="H39" s="52"/>
      <c r="I39" s="52"/>
      <c r="J39" s="52">
        <f t="shared" si="1"/>
        <v>0</v>
      </c>
      <c r="K39" s="52" t="s">
        <v>959</v>
      </c>
      <c r="L39" s="52"/>
      <c r="M39" s="52">
        <v>1759273.05</v>
      </c>
      <c r="N39" s="52">
        <v>5915119.608</v>
      </c>
      <c r="O39" s="52">
        <v>6.1115736050000002</v>
      </c>
      <c r="P39" s="48" t="s">
        <v>960</v>
      </c>
      <c r="Q39" s="49">
        <v>5</v>
      </c>
      <c r="R39" s="49">
        <f>+[1]Structures!E22</f>
        <v>4</v>
      </c>
      <c r="S39" s="49">
        <f>+[1]Roof!C22</f>
        <v>4</v>
      </c>
      <c r="T39" s="49">
        <f>+'[1]Internal Finishings'!E22</f>
        <v>0</v>
      </c>
      <c r="U39" s="49">
        <v>0</v>
      </c>
    </row>
    <row r="40" spans="1:21" s="50" customFormat="1" x14ac:dyDescent="0.15">
      <c r="A40" s="52">
        <v>20</v>
      </c>
      <c r="B40" s="52">
        <v>11</v>
      </c>
      <c r="C40" s="52">
        <v>1</v>
      </c>
      <c r="D40" s="52" t="s">
        <v>933</v>
      </c>
      <c r="E40" s="52" t="s">
        <v>885</v>
      </c>
      <c r="F40" s="52" t="s">
        <v>934</v>
      </c>
      <c r="G40" s="52">
        <v>4</v>
      </c>
      <c r="H40" s="53">
        <v>5000</v>
      </c>
      <c r="I40" s="52">
        <v>2035</v>
      </c>
      <c r="J40" s="52" t="e">
        <f t="shared" si="1"/>
        <v>#VALUE!</v>
      </c>
      <c r="K40" s="52"/>
      <c r="L40" s="52"/>
      <c r="M40" s="52">
        <v>1759273.199</v>
      </c>
      <c r="N40" s="52">
        <v>5915562.7019999996</v>
      </c>
      <c r="O40" s="52">
        <v>19.99182983</v>
      </c>
      <c r="P40" s="48" t="s">
        <v>935</v>
      </c>
      <c r="Q40" s="49">
        <v>4</v>
      </c>
      <c r="R40" s="49">
        <f>+[1]Structures!E12</f>
        <v>4</v>
      </c>
      <c r="S40" s="49">
        <f>+[1]Roof!C12</f>
        <v>4</v>
      </c>
      <c r="T40" s="49">
        <f>+'[1]Internal Finishings'!E12</f>
        <v>0</v>
      </c>
      <c r="U40" s="49">
        <v>0</v>
      </c>
    </row>
    <row r="41" spans="1:21" s="50" customFormat="1" x14ac:dyDescent="0.15">
      <c r="A41" s="52">
        <v>38</v>
      </c>
      <c r="B41" s="52">
        <v>31</v>
      </c>
      <c r="C41" s="52">
        <v>1</v>
      </c>
      <c r="D41" s="52" t="s">
        <v>984</v>
      </c>
      <c r="E41" s="52" t="s">
        <v>885</v>
      </c>
      <c r="F41" s="52">
        <v>1947</v>
      </c>
      <c r="G41" s="52">
        <v>3</v>
      </c>
      <c r="H41" s="53">
        <v>230000</v>
      </c>
      <c r="I41" s="52">
        <v>2040</v>
      </c>
      <c r="J41" s="52">
        <f t="shared" si="1"/>
        <v>93</v>
      </c>
      <c r="K41" s="52"/>
      <c r="L41" s="52"/>
      <c r="M41" s="52">
        <v>1758928.2549999999</v>
      </c>
      <c r="N41" s="52">
        <v>5915563.7970000003</v>
      </c>
      <c r="O41" s="52">
        <v>245.67297350000001</v>
      </c>
      <c r="P41" s="48" t="s">
        <v>985</v>
      </c>
      <c r="Q41" s="49">
        <v>3</v>
      </c>
      <c r="R41" s="49">
        <f>+[1]Structures!E32</f>
        <v>3</v>
      </c>
      <c r="S41" s="49">
        <f>+[1]Roof!C32</f>
        <v>3</v>
      </c>
      <c r="T41" s="49">
        <f>+'[1]Internal Finishings'!E32</f>
        <v>3</v>
      </c>
      <c r="U41" s="49">
        <v>0</v>
      </c>
    </row>
    <row r="42" spans="1:21" s="50" customFormat="1" ht="45" x14ac:dyDescent="0.15">
      <c r="A42" s="52">
        <v>21</v>
      </c>
      <c r="B42" s="52">
        <v>13</v>
      </c>
      <c r="C42" s="52">
        <v>1</v>
      </c>
      <c r="D42" s="52" t="s">
        <v>936</v>
      </c>
      <c r="E42" s="52" t="s">
        <v>885</v>
      </c>
      <c r="F42" s="52"/>
      <c r="G42" s="52">
        <v>4</v>
      </c>
      <c r="H42" s="53">
        <v>40000</v>
      </c>
      <c r="I42" s="52">
        <v>2040</v>
      </c>
      <c r="J42" s="52">
        <f t="shared" si="1"/>
        <v>2040</v>
      </c>
      <c r="K42" s="52" t="s">
        <v>937</v>
      </c>
      <c r="L42" s="52" t="s">
        <v>938</v>
      </c>
      <c r="M42" s="52">
        <v>1758301.7439999999</v>
      </c>
      <c r="N42" s="52">
        <v>5915947.5609999998</v>
      </c>
      <c r="O42" s="52">
        <v>39.377136120000003</v>
      </c>
      <c r="P42" s="48" t="s">
        <v>939</v>
      </c>
      <c r="Q42" s="49">
        <v>4</v>
      </c>
      <c r="R42" s="49">
        <f>+[1]Structures!E14</f>
        <v>4</v>
      </c>
      <c r="S42" s="49">
        <f>+[1]Roof!C14</f>
        <v>4</v>
      </c>
      <c r="T42" s="49">
        <f>+'[1]Internal Finishings'!E14</f>
        <v>0</v>
      </c>
      <c r="U42" s="49">
        <v>0</v>
      </c>
    </row>
    <row r="43" spans="1:21" s="50" customFormat="1" x14ac:dyDescent="0.15">
      <c r="A43" s="52">
        <v>17</v>
      </c>
      <c r="B43" s="52">
        <v>7</v>
      </c>
      <c r="C43" s="52">
        <v>2</v>
      </c>
      <c r="D43" s="52" t="s">
        <v>927</v>
      </c>
      <c r="E43" s="52" t="s">
        <v>927</v>
      </c>
      <c r="F43" s="52">
        <v>1980</v>
      </c>
      <c r="G43" s="52">
        <v>3</v>
      </c>
      <c r="H43" s="53">
        <v>2000000</v>
      </c>
      <c r="I43" s="52">
        <v>2040</v>
      </c>
      <c r="J43" s="52">
        <f t="shared" si="1"/>
        <v>60</v>
      </c>
      <c r="K43" s="52"/>
      <c r="L43" s="52"/>
      <c r="M43" s="52">
        <v>1759289.4169999999</v>
      </c>
      <c r="N43" s="52">
        <v>5915583.9450000003</v>
      </c>
      <c r="O43" s="52">
        <v>185.30444689999999</v>
      </c>
      <c r="P43" s="48" t="s">
        <v>928</v>
      </c>
      <c r="Q43" s="49">
        <v>3</v>
      </c>
      <c r="R43" s="49">
        <f>+[1]Structures!E8</f>
        <v>3</v>
      </c>
      <c r="S43" s="49">
        <f>+[1]Roof!C8</f>
        <v>3</v>
      </c>
      <c r="T43" s="49">
        <f>+'[1]Internal Finishings'!E8</f>
        <v>2</v>
      </c>
      <c r="U43" s="49">
        <v>0</v>
      </c>
    </row>
    <row r="44" spans="1:21" s="50" customFormat="1" ht="56.25" x14ac:dyDescent="0.15">
      <c r="A44" s="52">
        <v>23</v>
      </c>
      <c r="B44" s="52">
        <v>14</v>
      </c>
      <c r="C44" s="52">
        <v>1</v>
      </c>
      <c r="D44" s="52" t="s">
        <v>942</v>
      </c>
      <c r="E44" s="52" t="s">
        <v>915</v>
      </c>
      <c r="F44" s="52">
        <v>1930</v>
      </c>
      <c r="G44" s="52">
        <v>3</v>
      </c>
      <c r="H44" s="53">
        <v>300000</v>
      </c>
      <c r="I44" s="52">
        <v>2040</v>
      </c>
      <c r="J44" s="52">
        <f t="shared" si="1"/>
        <v>110</v>
      </c>
      <c r="K44" s="52" t="s">
        <v>943</v>
      </c>
      <c r="L44" s="52"/>
      <c r="M44" s="52">
        <v>1758939.513</v>
      </c>
      <c r="N44" s="52">
        <v>5914326.6009999998</v>
      </c>
      <c r="O44" s="52">
        <v>67.423150579999998</v>
      </c>
      <c r="P44" s="48" t="s">
        <v>944</v>
      </c>
      <c r="Q44" s="49">
        <v>3</v>
      </c>
      <c r="R44" s="49">
        <f>+[1]Structures!E15</f>
        <v>3</v>
      </c>
      <c r="S44" s="49">
        <f>+[1]Roof!C15</f>
        <v>3</v>
      </c>
      <c r="T44" s="49">
        <f>+'[1]Internal Finishings'!E15</f>
        <v>0</v>
      </c>
      <c r="U44" s="49">
        <v>0</v>
      </c>
    </row>
    <row r="45" spans="1:21" s="50" customFormat="1" ht="33.75" x14ac:dyDescent="0.15">
      <c r="A45" s="52">
        <v>33</v>
      </c>
      <c r="B45" s="52">
        <v>26</v>
      </c>
      <c r="C45" s="52">
        <v>1</v>
      </c>
      <c r="D45" s="52" t="s">
        <v>969</v>
      </c>
      <c r="E45" s="52" t="s">
        <v>915</v>
      </c>
      <c r="F45" s="52">
        <v>1940</v>
      </c>
      <c r="G45" s="52">
        <v>3</v>
      </c>
      <c r="H45" s="53">
        <v>130000</v>
      </c>
      <c r="I45" s="52">
        <v>2050</v>
      </c>
      <c r="J45" s="52">
        <f t="shared" si="1"/>
        <v>110</v>
      </c>
      <c r="K45" s="52" t="s">
        <v>970</v>
      </c>
      <c r="L45" s="52"/>
      <c r="M45" s="52">
        <v>1759303.307</v>
      </c>
      <c r="N45" s="52">
        <v>5915134.5159999998</v>
      </c>
      <c r="O45" s="52">
        <v>31.797060349999999</v>
      </c>
      <c r="P45" s="48" t="s">
        <v>971</v>
      </c>
      <c r="Q45" s="49">
        <v>3</v>
      </c>
      <c r="R45" s="49">
        <f>+[1]Structures!E27</f>
        <v>3</v>
      </c>
      <c r="S45" s="49">
        <f>+[1]Roof!C27</f>
        <v>3</v>
      </c>
      <c r="T45" s="49">
        <f>+'[1]Internal Finishings'!E27</f>
        <v>4</v>
      </c>
      <c r="U45" s="49">
        <v>0</v>
      </c>
    </row>
    <row r="46" spans="1:21" s="50" customFormat="1" x14ac:dyDescent="0.15">
      <c r="A46" s="52">
        <v>12</v>
      </c>
      <c r="B46" s="52">
        <v>44</v>
      </c>
      <c r="C46" s="52">
        <v>1</v>
      </c>
      <c r="D46" s="52" t="s">
        <v>914</v>
      </c>
      <c r="E46" s="52" t="s">
        <v>915</v>
      </c>
      <c r="F46" s="52">
        <v>1970</v>
      </c>
      <c r="G46" s="52">
        <v>2</v>
      </c>
      <c r="H46" s="53">
        <v>230000</v>
      </c>
      <c r="I46" s="52">
        <v>2040</v>
      </c>
      <c r="J46" s="52">
        <f t="shared" si="1"/>
        <v>70</v>
      </c>
      <c r="K46" s="52"/>
      <c r="L46" s="52"/>
      <c r="M46" s="52">
        <v>1758919.6969999999</v>
      </c>
      <c r="N46" s="52">
        <v>5914942.3480000002</v>
      </c>
      <c r="O46" s="52">
        <v>56.602993400000003</v>
      </c>
      <c r="P46" s="48" t="s">
        <v>916</v>
      </c>
      <c r="Q46" s="49">
        <v>3</v>
      </c>
      <c r="R46" s="49">
        <f>+[1]Structures!E45</f>
        <v>3</v>
      </c>
      <c r="S46" s="49">
        <f>+[1]Roof!C45</f>
        <v>3</v>
      </c>
      <c r="T46" s="49">
        <f>+'[1]Internal Finishings'!E45</f>
        <v>0</v>
      </c>
      <c r="U46" s="49">
        <v>0</v>
      </c>
    </row>
    <row r="47" spans="1:21" s="50" customFormat="1" ht="22.5" x14ac:dyDescent="0.15">
      <c r="A47" s="52">
        <v>31</v>
      </c>
      <c r="B47" s="52">
        <v>24</v>
      </c>
      <c r="C47" s="52">
        <v>1</v>
      </c>
      <c r="D47" s="52" t="s">
        <v>964</v>
      </c>
      <c r="E47" s="52" t="s">
        <v>915</v>
      </c>
      <c r="F47" s="52">
        <v>1930</v>
      </c>
      <c r="G47" s="52">
        <v>3</v>
      </c>
      <c r="H47" s="53">
        <v>370000</v>
      </c>
      <c r="I47" s="52">
        <v>2040</v>
      </c>
      <c r="J47" s="52">
        <f t="shared" si="1"/>
        <v>110</v>
      </c>
      <c r="K47" s="52"/>
      <c r="L47" s="52"/>
      <c r="M47" s="52">
        <v>1759111.416</v>
      </c>
      <c r="N47" s="52">
        <v>5915139.1270000003</v>
      </c>
      <c r="O47" s="52">
        <v>35.478740969999997</v>
      </c>
      <c r="P47" s="48" t="s">
        <v>965</v>
      </c>
      <c r="Q47" s="49">
        <v>3</v>
      </c>
      <c r="R47" s="49">
        <f>+[1]Structures!E25</f>
        <v>3</v>
      </c>
      <c r="S47" s="49">
        <f>+[1]Roof!C25</f>
        <v>3</v>
      </c>
      <c r="T47" s="49">
        <f>+'[1]Internal Finishings'!E25</f>
        <v>3</v>
      </c>
      <c r="U47" s="49">
        <v>0</v>
      </c>
    </row>
    <row r="48" spans="1:21" x14ac:dyDescent="0.15">
      <c r="J48" s="42">
        <f t="shared" ref="J48:J61" si="2">+I48-F48</f>
        <v>0</v>
      </c>
    </row>
    <row r="49" spans="4:10" x14ac:dyDescent="0.15">
      <c r="D49" s="47" t="s">
        <v>1003</v>
      </c>
      <c r="J49" s="42">
        <f t="shared" si="2"/>
        <v>0</v>
      </c>
    </row>
    <row r="50" spans="4:10" x14ac:dyDescent="0.15">
      <c r="J50" s="42">
        <f t="shared" si="2"/>
        <v>0</v>
      </c>
    </row>
    <row r="51" spans="4:10" x14ac:dyDescent="0.15">
      <c r="J51" s="42">
        <f t="shared" si="2"/>
        <v>0</v>
      </c>
    </row>
    <row r="52" spans="4:10" x14ac:dyDescent="0.15">
      <c r="E52" s="56">
        <f>SUM(H44:H47)</f>
        <v>1030000</v>
      </c>
      <c r="J52" s="42">
        <f t="shared" si="2"/>
        <v>0</v>
      </c>
    </row>
    <row r="53" spans="4:10" x14ac:dyDescent="0.15">
      <c r="J53" s="42">
        <f t="shared" si="2"/>
        <v>0</v>
      </c>
    </row>
    <row r="54" spans="4:10" x14ac:dyDescent="0.15">
      <c r="J54" s="42">
        <f t="shared" si="2"/>
        <v>0</v>
      </c>
    </row>
    <row r="55" spans="4:10" x14ac:dyDescent="0.15">
      <c r="J55" s="42">
        <f t="shared" si="2"/>
        <v>0</v>
      </c>
    </row>
    <row r="56" spans="4:10" x14ac:dyDescent="0.15">
      <c r="J56" s="42">
        <f t="shared" si="2"/>
        <v>0</v>
      </c>
    </row>
    <row r="57" spans="4:10" x14ac:dyDescent="0.15">
      <c r="J57" s="42">
        <f t="shared" si="2"/>
        <v>0</v>
      </c>
    </row>
    <row r="58" spans="4:10" x14ac:dyDescent="0.15">
      <c r="J58" s="42">
        <f t="shared" si="2"/>
        <v>0</v>
      </c>
    </row>
    <row r="59" spans="4:10" x14ac:dyDescent="0.15">
      <c r="J59" s="42">
        <f t="shared" si="2"/>
        <v>0</v>
      </c>
    </row>
    <row r="60" spans="4:10" x14ac:dyDescent="0.15">
      <c r="J60" s="42">
        <f t="shared" si="2"/>
        <v>0</v>
      </c>
    </row>
    <row r="61" spans="4:10" x14ac:dyDescent="0.15">
      <c r="J61" s="42">
        <f t="shared" si="2"/>
        <v>0</v>
      </c>
    </row>
  </sheetData>
  <sortState ref="A4:U47">
    <sortCondition ref="E4:E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F24" sqref="F24"/>
    </sheetView>
  </sheetViews>
  <sheetFormatPr defaultRowHeight="11.25" x14ac:dyDescent="0.15"/>
  <cols>
    <col min="1" max="1" width="9.625" customWidth="1"/>
    <col min="2" max="2" width="14" customWidth="1"/>
    <col min="3" max="3" width="7.875" bestFit="1" customWidth="1"/>
    <col min="4" max="4" width="10.25" customWidth="1"/>
    <col min="5" max="5" width="8.875" bestFit="1" customWidth="1"/>
    <col min="6" max="6" width="12.25" customWidth="1"/>
    <col min="7" max="8" width="12" customWidth="1"/>
    <col min="9" max="9" width="6" bestFit="1" customWidth="1"/>
    <col min="10" max="10" width="5" bestFit="1" customWidth="1"/>
    <col min="11" max="11" width="9.5" bestFit="1" customWidth="1"/>
    <col min="12" max="12" width="36.125" hidden="1" customWidth="1"/>
    <col min="13" max="13" width="11.875" style="10" bestFit="1" customWidth="1"/>
    <col min="14" max="14" width="29.75" customWidth="1"/>
    <col min="15" max="15" width="8.875" bestFit="1" customWidth="1"/>
    <col min="19" max="19" width="9.875" bestFit="1" customWidth="1"/>
  </cols>
  <sheetData>
    <row r="1" spans="1:19" x14ac:dyDescent="0.15">
      <c r="F1" t="s">
        <v>118</v>
      </c>
    </row>
    <row r="3" spans="1:19" ht="33.75" x14ac:dyDescent="0.15">
      <c r="A3" s="14" t="s">
        <v>0</v>
      </c>
      <c r="B3" s="14" t="s">
        <v>119</v>
      </c>
      <c r="C3" s="14" t="s">
        <v>2</v>
      </c>
      <c r="D3" s="14" t="s">
        <v>107</v>
      </c>
      <c r="E3" s="14" t="s">
        <v>3</v>
      </c>
      <c r="F3" s="14" t="s">
        <v>108</v>
      </c>
      <c r="G3" s="14" t="s">
        <v>110</v>
      </c>
      <c r="H3" s="14" t="s">
        <v>111</v>
      </c>
      <c r="I3" s="14" t="s">
        <v>4</v>
      </c>
      <c r="J3" s="14" t="s">
        <v>5</v>
      </c>
      <c r="K3" s="14" t="s">
        <v>6</v>
      </c>
      <c r="L3" s="14" t="s">
        <v>7</v>
      </c>
      <c r="M3" s="15" t="s">
        <v>8</v>
      </c>
      <c r="N3" s="14" t="s">
        <v>9</v>
      </c>
      <c r="O3" s="14" t="s">
        <v>10</v>
      </c>
    </row>
    <row r="4" spans="1:19" ht="22.5" x14ac:dyDescent="0.15">
      <c r="A4" s="16">
        <v>7</v>
      </c>
      <c r="B4" s="16" t="s">
        <v>131</v>
      </c>
      <c r="C4" s="16" t="s">
        <v>51</v>
      </c>
      <c r="D4" s="16"/>
      <c r="E4" s="16">
        <v>1</v>
      </c>
      <c r="F4" s="17">
        <v>272800</v>
      </c>
      <c r="G4" s="16">
        <v>2055</v>
      </c>
      <c r="H4" s="16">
        <v>40</v>
      </c>
      <c r="I4" s="16">
        <v>7</v>
      </c>
      <c r="J4" s="16" t="s">
        <v>49</v>
      </c>
      <c r="K4" s="16" t="s">
        <v>13</v>
      </c>
      <c r="L4" s="16" t="s">
        <v>132</v>
      </c>
      <c r="M4" s="18">
        <v>354.29680789999998</v>
      </c>
      <c r="N4" s="16"/>
      <c r="O4" s="16"/>
      <c r="Q4" t="s">
        <v>155</v>
      </c>
      <c r="R4" t="s">
        <v>108</v>
      </c>
    </row>
    <row r="5" spans="1:19" ht="22.5" x14ac:dyDescent="0.15">
      <c r="A5" s="16">
        <v>2</v>
      </c>
      <c r="B5" s="16" t="s">
        <v>104</v>
      </c>
      <c r="C5" s="16" t="s">
        <v>51</v>
      </c>
      <c r="D5" s="16"/>
      <c r="E5" s="16">
        <v>2</v>
      </c>
      <c r="F5" s="17">
        <v>628000</v>
      </c>
      <c r="G5" s="16">
        <v>2045</v>
      </c>
      <c r="H5" s="16">
        <v>40</v>
      </c>
      <c r="I5" s="16">
        <v>8</v>
      </c>
      <c r="J5" s="16" t="s">
        <v>49</v>
      </c>
      <c r="K5" s="16" t="s">
        <v>49</v>
      </c>
      <c r="L5" s="16" t="s">
        <v>120</v>
      </c>
      <c r="M5" s="18">
        <v>713.73623399999997</v>
      </c>
      <c r="N5" s="16"/>
      <c r="O5" s="16"/>
      <c r="P5" t="s">
        <v>112</v>
      </c>
      <c r="Q5" s="12">
        <f>+M4</f>
        <v>354.29680789999998</v>
      </c>
      <c r="R5">
        <v>2055</v>
      </c>
      <c r="S5" s="13">
        <f>SUM(F4)</f>
        <v>272800</v>
      </c>
    </row>
    <row r="6" spans="1:19" ht="22.5" x14ac:dyDescent="0.15">
      <c r="A6" s="16">
        <v>3</v>
      </c>
      <c r="B6" s="16" t="s">
        <v>121</v>
      </c>
      <c r="C6" s="16" t="s">
        <v>51</v>
      </c>
      <c r="D6" s="16"/>
      <c r="E6" s="16">
        <v>2</v>
      </c>
      <c r="F6" s="17">
        <v>623000</v>
      </c>
      <c r="G6" s="16">
        <v>2045</v>
      </c>
      <c r="H6" s="16">
        <v>40</v>
      </c>
      <c r="I6" s="16">
        <v>6</v>
      </c>
      <c r="J6" s="16" t="s">
        <v>49</v>
      </c>
      <c r="K6" s="16" t="s">
        <v>49</v>
      </c>
      <c r="L6" s="16" t="s">
        <v>122</v>
      </c>
      <c r="M6" s="18">
        <v>470.01048780000002</v>
      </c>
      <c r="N6" s="16" t="s">
        <v>123</v>
      </c>
      <c r="O6" s="16"/>
      <c r="P6" t="s">
        <v>113</v>
      </c>
      <c r="Q6" s="12">
        <f>SUM(M5:M17)</f>
        <v>5440.6059507</v>
      </c>
      <c r="R6">
        <v>2045</v>
      </c>
      <c r="S6" s="13">
        <f>SUM(F5:F17)</f>
        <v>7061600</v>
      </c>
    </row>
    <row r="7" spans="1:19" x14ac:dyDescent="0.15">
      <c r="A7" s="16">
        <v>4</v>
      </c>
      <c r="B7" s="16" t="s">
        <v>124</v>
      </c>
      <c r="C7" s="16" t="s">
        <v>51</v>
      </c>
      <c r="D7" s="16"/>
      <c r="E7" s="16">
        <v>2</v>
      </c>
      <c r="F7" s="17">
        <v>582000</v>
      </c>
      <c r="G7" s="16">
        <v>2045</v>
      </c>
      <c r="H7" s="16">
        <v>40</v>
      </c>
      <c r="I7" s="16">
        <v>5</v>
      </c>
      <c r="J7" s="16" t="s">
        <v>49</v>
      </c>
      <c r="K7" s="16" t="s">
        <v>13</v>
      </c>
      <c r="L7" s="16" t="s">
        <v>125</v>
      </c>
      <c r="M7" s="18">
        <v>485.73131469999998</v>
      </c>
      <c r="N7" s="16" t="s">
        <v>126</v>
      </c>
      <c r="O7" s="16"/>
      <c r="P7" t="s">
        <v>114</v>
      </c>
      <c r="Q7" s="12">
        <f>SUM(M18:M21)</f>
        <v>1060.4877280000001</v>
      </c>
      <c r="R7">
        <v>2035</v>
      </c>
      <c r="S7" s="13">
        <f>SUM(G18:G21)</f>
        <v>8140</v>
      </c>
    </row>
    <row r="8" spans="1:19" x14ac:dyDescent="0.15">
      <c r="A8" s="16">
        <v>5</v>
      </c>
      <c r="B8" s="16" t="s">
        <v>124</v>
      </c>
      <c r="C8" s="16" t="s">
        <v>51</v>
      </c>
      <c r="D8" s="16"/>
      <c r="E8" s="16">
        <v>2</v>
      </c>
      <c r="F8" s="17">
        <v>582000</v>
      </c>
      <c r="G8" s="16">
        <v>2045</v>
      </c>
      <c r="H8" s="16">
        <v>40</v>
      </c>
      <c r="I8" s="16">
        <v>5</v>
      </c>
      <c r="J8" s="16" t="s">
        <v>49</v>
      </c>
      <c r="K8" s="16" t="s">
        <v>13</v>
      </c>
      <c r="L8" s="16" t="s">
        <v>127</v>
      </c>
      <c r="M8" s="18">
        <v>487.95261049999999</v>
      </c>
      <c r="N8" s="16" t="s">
        <v>126</v>
      </c>
      <c r="O8" s="16"/>
      <c r="P8" t="s">
        <v>115</v>
      </c>
      <c r="Q8" s="12">
        <v>0</v>
      </c>
      <c r="S8" s="13">
        <f>+D53</f>
        <v>0</v>
      </c>
    </row>
    <row r="9" spans="1:19" ht="33.75" x14ac:dyDescent="0.15">
      <c r="A9" s="16">
        <v>6</v>
      </c>
      <c r="B9" s="16" t="s">
        <v>128</v>
      </c>
      <c r="C9" s="16" t="s">
        <v>51</v>
      </c>
      <c r="D9" s="16"/>
      <c r="E9" s="16">
        <v>2</v>
      </c>
      <c r="F9" s="17">
        <v>569000</v>
      </c>
      <c r="G9" s="16">
        <v>2045</v>
      </c>
      <c r="H9" s="16">
        <v>40</v>
      </c>
      <c r="I9" s="16">
        <v>10</v>
      </c>
      <c r="J9" s="16" t="s">
        <v>49</v>
      </c>
      <c r="K9" s="16" t="s">
        <v>13</v>
      </c>
      <c r="L9" s="16" t="s">
        <v>129</v>
      </c>
      <c r="M9" s="18">
        <v>390.45520140000002</v>
      </c>
      <c r="N9" s="16" t="s">
        <v>130</v>
      </c>
      <c r="O9" s="16"/>
      <c r="P9" t="s">
        <v>116</v>
      </c>
      <c r="Q9" s="12">
        <v>0</v>
      </c>
    </row>
    <row r="10" spans="1:19" x14ac:dyDescent="0.15">
      <c r="A10" s="16">
        <v>8</v>
      </c>
      <c r="B10" s="16" t="s">
        <v>74</v>
      </c>
      <c r="C10" s="16" t="s">
        <v>51</v>
      </c>
      <c r="D10" s="16"/>
      <c r="E10" s="16">
        <v>2</v>
      </c>
      <c r="F10" s="17">
        <v>1138500</v>
      </c>
      <c r="G10" s="16">
        <v>2045</v>
      </c>
      <c r="H10" s="16">
        <v>40</v>
      </c>
      <c r="I10" s="16">
        <v>10</v>
      </c>
      <c r="J10" s="16" t="s">
        <v>49</v>
      </c>
      <c r="K10" s="16" t="s">
        <v>13</v>
      </c>
      <c r="L10" s="16" t="s">
        <v>133</v>
      </c>
      <c r="M10" s="18">
        <v>1034.5836039999999</v>
      </c>
      <c r="N10" s="16"/>
      <c r="O10" s="16"/>
      <c r="Q10" s="12">
        <f>SUM(Q5:Q9)</f>
        <v>6855.3904866000003</v>
      </c>
      <c r="S10" s="13">
        <f>SUM(S5:S9)</f>
        <v>7342540</v>
      </c>
    </row>
    <row r="11" spans="1:19" ht="22.5" x14ac:dyDescent="0.15">
      <c r="A11" s="16">
        <v>9</v>
      </c>
      <c r="B11" s="16" t="s">
        <v>134</v>
      </c>
      <c r="C11" s="16" t="s">
        <v>51</v>
      </c>
      <c r="D11" s="16"/>
      <c r="E11" s="16">
        <v>2</v>
      </c>
      <c r="F11" s="17">
        <v>179300</v>
      </c>
      <c r="G11" s="16">
        <v>2045</v>
      </c>
      <c r="H11" s="16">
        <v>40</v>
      </c>
      <c r="I11" s="16">
        <v>10</v>
      </c>
      <c r="J11" s="16" t="s">
        <v>49</v>
      </c>
      <c r="K11" s="16" t="s">
        <v>13</v>
      </c>
      <c r="L11" s="16" t="s">
        <v>135</v>
      </c>
      <c r="M11" s="18">
        <v>162.8765779</v>
      </c>
      <c r="N11" s="16"/>
      <c r="O11" s="16"/>
    </row>
    <row r="12" spans="1:19" ht="33.75" x14ac:dyDescent="0.15">
      <c r="A12" s="16">
        <v>12</v>
      </c>
      <c r="B12" s="16" t="s">
        <v>128</v>
      </c>
      <c r="C12" s="16" t="s">
        <v>51</v>
      </c>
      <c r="D12" s="16"/>
      <c r="E12" s="16">
        <v>2</v>
      </c>
      <c r="F12" s="17">
        <v>569000</v>
      </c>
      <c r="G12" s="16">
        <v>2045</v>
      </c>
      <c r="H12" s="16">
        <v>40</v>
      </c>
      <c r="I12" s="16">
        <v>5</v>
      </c>
      <c r="J12" s="16" t="s">
        <v>49</v>
      </c>
      <c r="K12" s="16" t="s">
        <v>13</v>
      </c>
      <c r="L12" s="16" t="s">
        <v>136</v>
      </c>
      <c r="M12" s="18">
        <v>33.433576600000002</v>
      </c>
      <c r="N12" s="16" t="s">
        <v>130</v>
      </c>
      <c r="O12" s="16"/>
    </row>
    <row r="13" spans="1:19" ht="33.75" x14ac:dyDescent="0.15">
      <c r="A13" s="16">
        <v>13</v>
      </c>
      <c r="B13" s="16" t="s">
        <v>128</v>
      </c>
      <c r="C13" s="16" t="s">
        <v>51</v>
      </c>
      <c r="D13" s="16"/>
      <c r="E13" s="16">
        <v>2</v>
      </c>
      <c r="F13" s="17">
        <v>569000</v>
      </c>
      <c r="G13" s="16">
        <v>2045</v>
      </c>
      <c r="H13" s="16">
        <v>40</v>
      </c>
      <c r="I13" s="16">
        <v>6</v>
      </c>
      <c r="J13" s="16" t="s">
        <v>49</v>
      </c>
      <c r="K13" s="16" t="s">
        <v>13</v>
      </c>
      <c r="L13" s="16" t="s">
        <v>137</v>
      </c>
      <c r="M13" s="18">
        <v>182.64339480000001</v>
      </c>
      <c r="N13" s="16" t="s">
        <v>130</v>
      </c>
      <c r="O13" s="16"/>
    </row>
    <row r="14" spans="1:19" ht="22.5" x14ac:dyDescent="0.15">
      <c r="A14" s="16">
        <v>14</v>
      </c>
      <c r="B14" s="16" t="s">
        <v>121</v>
      </c>
      <c r="C14" s="16" t="s">
        <v>51</v>
      </c>
      <c r="D14" s="16"/>
      <c r="E14" s="16">
        <v>2</v>
      </c>
      <c r="F14" s="17">
        <v>623000</v>
      </c>
      <c r="G14" s="16">
        <v>2045</v>
      </c>
      <c r="H14" s="16">
        <v>40</v>
      </c>
      <c r="I14" s="16">
        <v>5</v>
      </c>
      <c r="J14" s="16" t="s">
        <v>49</v>
      </c>
      <c r="K14" s="16" t="s">
        <v>13</v>
      </c>
      <c r="L14" s="16" t="s">
        <v>138</v>
      </c>
      <c r="M14" s="18">
        <v>61.6627048</v>
      </c>
      <c r="N14" s="16" t="s">
        <v>123</v>
      </c>
      <c r="O14" s="16"/>
    </row>
    <row r="15" spans="1:19" x14ac:dyDescent="0.15">
      <c r="A15" s="16">
        <v>17</v>
      </c>
      <c r="B15" s="16" t="s">
        <v>142</v>
      </c>
      <c r="C15" s="16" t="s">
        <v>51</v>
      </c>
      <c r="D15" s="16"/>
      <c r="E15" s="16">
        <v>2</v>
      </c>
      <c r="F15" s="16"/>
      <c r="G15" s="16">
        <v>2045</v>
      </c>
      <c r="H15" s="16">
        <v>40</v>
      </c>
      <c r="I15" s="16">
        <v>20</v>
      </c>
      <c r="J15" s="16" t="s">
        <v>49</v>
      </c>
      <c r="K15" s="16" t="s">
        <v>13</v>
      </c>
      <c r="L15" s="16" t="s">
        <v>143</v>
      </c>
      <c r="M15" s="18">
        <v>627.14335700000004</v>
      </c>
      <c r="N15" s="16" t="s">
        <v>144</v>
      </c>
      <c r="O15" s="16"/>
    </row>
    <row r="16" spans="1:19" x14ac:dyDescent="0.15">
      <c r="A16" s="16">
        <v>22</v>
      </c>
      <c r="B16" s="16" t="s">
        <v>150</v>
      </c>
      <c r="C16" s="16" t="s">
        <v>51</v>
      </c>
      <c r="D16" s="16"/>
      <c r="E16" s="16">
        <v>2</v>
      </c>
      <c r="F16" s="17">
        <v>416800</v>
      </c>
      <c r="G16" s="16">
        <v>2045</v>
      </c>
      <c r="H16" s="16">
        <v>40</v>
      </c>
      <c r="I16" s="16">
        <v>10</v>
      </c>
      <c r="J16" s="16" t="s">
        <v>49</v>
      </c>
      <c r="K16" s="16" t="s">
        <v>13</v>
      </c>
      <c r="L16" s="16" t="s">
        <v>151</v>
      </c>
      <c r="M16" s="18">
        <v>377.98226590000002</v>
      </c>
      <c r="N16" s="16"/>
      <c r="O16" s="16"/>
    </row>
    <row r="17" spans="1:15" x14ac:dyDescent="0.15">
      <c r="A17" s="16">
        <v>24</v>
      </c>
      <c r="B17" s="16" t="s">
        <v>48</v>
      </c>
      <c r="C17" s="16" t="s">
        <v>51</v>
      </c>
      <c r="D17" s="16"/>
      <c r="E17" s="16">
        <v>2</v>
      </c>
      <c r="F17" s="17">
        <v>582000</v>
      </c>
      <c r="G17" s="16">
        <v>2045</v>
      </c>
      <c r="H17" s="16">
        <v>40</v>
      </c>
      <c r="I17" s="16">
        <v>6</v>
      </c>
      <c r="J17" s="16" t="s">
        <v>49</v>
      </c>
      <c r="K17" s="16" t="s">
        <v>49</v>
      </c>
      <c r="L17" s="16" t="s">
        <v>152</v>
      </c>
      <c r="M17" s="18">
        <v>412.39462129999998</v>
      </c>
      <c r="N17" s="16"/>
      <c r="O17" s="16"/>
    </row>
    <row r="18" spans="1:15" x14ac:dyDescent="0.15">
      <c r="A18" s="16">
        <v>16</v>
      </c>
      <c r="B18" s="16" t="s">
        <v>139</v>
      </c>
      <c r="C18" s="16" t="s">
        <v>51</v>
      </c>
      <c r="D18" s="16"/>
      <c r="E18" s="16">
        <v>3</v>
      </c>
      <c r="F18" s="17">
        <v>51700</v>
      </c>
      <c r="G18" s="16">
        <v>2035</v>
      </c>
      <c r="H18" s="16">
        <v>40</v>
      </c>
      <c r="I18" s="16">
        <v>4</v>
      </c>
      <c r="J18" s="16" t="s">
        <v>49</v>
      </c>
      <c r="K18" s="16" t="s">
        <v>13</v>
      </c>
      <c r="L18" s="16" t="s">
        <v>140</v>
      </c>
      <c r="M18" s="18">
        <v>117.6954638</v>
      </c>
      <c r="N18" s="16" t="s">
        <v>141</v>
      </c>
      <c r="O18" s="16"/>
    </row>
    <row r="19" spans="1:15" x14ac:dyDescent="0.15">
      <c r="A19" s="16">
        <v>20</v>
      </c>
      <c r="B19" s="16" t="s">
        <v>139</v>
      </c>
      <c r="C19" s="16" t="s">
        <v>21</v>
      </c>
      <c r="D19" s="16"/>
      <c r="E19" s="16">
        <v>3</v>
      </c>
      <c r="F19" s="17">
        <v>88500</v>
      </c>
      <c r="G19" s="16">
        <v>2035</v>
      </c>
      <c r="H19" s="16">
        <v>40</v>
      </c>
      <c r="I19" s="16">
        <v>5</v>
      </c>
      <c r="J19" s="16" t="s">
        <v>49</v>
      </c>
      <c r="K19" s="16" t="s">
        <v>13</v>
      </c>
      <c r="L19" s="16" t="s">
        <v>145</v>
      </c>
      <c r="M19" s="18">
        <v>160.61973309999999</v>
      </c>
      <c r="N19" s="16" t="s">
        <v>146</v>
      </c>
      <c r="O19" s="16"/>
    </row>
    <row r="20" spans="1:15" ht="33.75" x14ac:dyDescent="0.15">
      <c r="A20" s="16">
        <v>21</v>
      </c>
      <c r="B20" s="16" t="s">
        <v>147</v>
      </c>
      <c r="C20" s="16" t="s">
        <v>51</v>
      </c>
      <c r="D20" s="16"/>
      <c r="E20" s="16">
        <v>3</v>
      </c>
      <c r="F20" s="17">
        <v>710000</v>
      </c>
      <c r="G20" s="16">
        <v>2035</v>
      </c>
      <c r="H20" s="16">
        <v>40</v>
      </c>
      <c r="I20" s="16">
        <v>8</v>
      </c>
      <c r="J20" s="16" t="s">
        <v>49</v>
      </c>
      <c r="K20" s="16" t="s">
        <v>13</v>
      </c>
      <c r="L20" s="16" t="s">
        <v>148</v>
      </c>
      <c r="M20" s="18">
        <v>782.17253110000001</v>
      </c>
      <c r="N20" s="16" t="s">
        <v>149</v>
      </c>
      <c r="O20" s="16"/>
    </row>
    <row r="21" spans="1:15" ht="33.75" x14ac:dyDescent="0.15">
      <c r="A21" s="16">
        <v>25</v>
      </c>
      <c r="B21" s="16" t="s">
        <v>147</v>
      </c>
      <c r="C21" s="16" t="s">
        <v>51</v>
      </c>
      <c r="D21" s="16"/>
      <c r="E21" s="16">
        <v>3</v>
      </c>
      <c r="F21" s="17">
        <v>710000</v>
      </c>
      <c r="G21" s="16">
        <v>2035</v>
      </c>
      <c r="H21" s="16">
        <v>40</v>
      </c>
      <c r="I21" s="16">
        <v>4</v>
      </c>
      <c r="J21" s="16" t="s">
        <v>49</v>
      </c>
      <c r="K21" s="16" t="s">
        <v>13</v>
      </c>
      <c r="L21" s="16" t="s">
        <v>153</v>
      </c>
      <c r="M21" s="18"/>
      <c r="N21" s="16" t="s">
        <v>154</v>
      </c>
      <c r="O21" s="16"/>
    </row>
    <row r="23" spans="1:15" x14ac:dyDescent="0.15">
      <c r="F23" s="13">
        <f>SUM(F4:F21)</f>
        <v>8894600</v>
      </c>
    </row>
  </sheetData>
  <sortState ref="A4:O21">
    <sortCondition ref="E4:E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N4" sqref="N4:S31"/>
    </sheetView>
  </sheetViews>
  <sheetFormatPr defaultRowHeight="11.25" x14ac:dyDescent="0.15"/>
  <cols>
    <col min="1" max="1" width="9.625" style="16" customWidth="1"/>
    <col min="2" max="2" width="17.375" style="16" bestFit="1" customWidth="1"/>
    <col min="3" max="3" width="15.875" style="16" bestFit="1" customWidth="1"/>
    <col min="4" max="4" width="12" style="16" customWidth="1"/>
    <col min="5" max="5" width="8.875" style="16" bestFit="1" customWidth="1"/>
    <col min="6" max="6" width="14" style="16" customWidth="1"/>
    <col min="7" max="8" width="14.25" style="16" customWidth="1"/>
    <col min="9" max="9" width="11.875" style="18" bestFit="1" customWidth="1"/>
    <col min="10" max="10" width="5" style="16" bestFit="1" customWidth="1"/>
    <col min="11" max="11" width="35.875" style="16" hidden="1" customWidth="1"/>
    <col min="12" max="12" width="19.625" style="16" customWidth="1"/>
    <col min="13" max="13" width="8.875" style="16" hidden="1" customWidth="1"/>
  </cols>
  <sheetData>
    <row r="1" spans="1:17" x14ac:dyDescent="0.15">
      <c r="E1" s="16" t="s">
        <v>156</v>
      </c>
    </row>
    <row r="3" spans="1:17" s="19" customFormat="1" ht="22.5" x14ac:dyDescent="0.15">
      <c r="A3" s="14" t="s">
        <v>0</v>
      </c>
      <c r="B3" s="14" t="s">
        <v>1</v>
      </c>
      <c r="C3" s="14" t="s">
        <v>2</v>
      </c>
      <c r="D3" s="14" t="s">
        <v>107</v>
      </c>
      <c r="E3" s="14" t="s">
        <v>3</v>
      </c>
      <c r="F3" s="14" t="s">
        <v>108</v>
      </c>
      <c r="G3" s="14" t="s">
        <v>110</v>
      </c>
      <c r="H3" s="14" t="s">
        <v>111</v>
      </c>
      <c r="I3" s="15" t="s">
        <v>157</v>
      </c>
      <c r="J3" s="14" t="s">
        <v>5</v>
      </c>
      <c r="K3" s="14" t="s">
        <v>7</v>
      </c>
      <c r="L3" s="14" t="s">
        <v>9</v>
      </c>
      <c r="M3" s="14" t="s">
        <v>10</v>
      </c>
    </row>
    <row r="4" spans="1:17" x14ac:dyDescent="0.15">
      <c r="A4" s="16">
        <v>17</v>
      </c>
      <c r="B4" s="16" t="s">
        <v>77</v>
      </c>
      <c r="C4" s="16" t="s">
        <v>51</v>
      </c>
      <c r="E4" s="16">
        <v>2</v>
      </c>
      <c r="F4" s="17">
        <v>100100</v>
      </c>
      <c r="G4" s="16">
        <v>2040</v>
      </c>
      <c r="H4" s="20">
        <v>40</v>
      </c>
      <c r="I4" s="18">
        <v>1009.076188</v>
      </c>
      <c r="J4" s="16" t="s">
        <v>49</v>
      </c>
      <c r="K4" s="16" t="s">
        <v>168</v>
      </c>
      <c r="M4" s="21"/>
      <c r="O4" t="s">
        <v>191</v>
      </c>
      <c r="P4" t="s">
        <v>108</v>
      </c>
    </row>
    <row r="5" spans="1:17" x14ac:dyDescent="0.15">
      <c r="A5" s="16">
        <v>20</v>
      </c>
      <c r="B5" s="16" t="s">
        <v>74</v>
      </c>
      <c r="C5" s="16" t="s">
        <v>51</v>
      </c>
      <c r="E5" s="16">
        <v>2</v>
      </c>
      <c r="F5" s="17">
        <v>70000</v>
      </c>
      <c r="G5" s="16">
        <v>2040</v>
      </c>
      <c r="H5" s="20">
        <v>40</v>
      </c>
      <c r="I5" s="18">
        <v>698.80539839999994</v>
      </c>
      <c r="J5" s="16" t="s">
        <v>49</v>
      </c>
      <c r="K5" s="16" t="s">
        <v>169</v>
      </c>
      <c r="M5" s="21"/>
      <c r="N5" t="s">
        <v>112</v>
      </c>
      <c r="O5" s="12">
        <v>0</v>
      </c>
      <c r="P5">
        <v>2035</v>
      </c>
      <c r="Q5" s="13">
        <f>SUM(B4:B9)</f>
        <v>0</v>
      </c>
    </row>
    <row r="6" spans="1:17" ht="22.5" x14ac:dyDescent="0.15">
      <c r="A6" s="16">
        <v>30</v>
      </c>
      <c r="B6" s="16" t="s">
        <v>91</v>
      </c>
      <c r="C6" s="16" t="s">
        <v>182</v>
      </c>
      <c r="E6" s="16">
        <v>2</v>
      </c>
      <c r="F6" s="17">
        <v>134000</v>
      </c>
      <c r="G6" s="16">
        <v>2040</v>
      </c>
      <c r="H6" s="20">
        <v>40</v>
      </c>
      <c r="I6" s="18">
        <v>834.66470879999997</v>
      </c>
      <c r="J6" s="16" t="s">
        <v>49</v>
      </c>
      <c r="K6" s="16" t="s">
        <v>183</v>
      </c>
      <c r="L6" s="16" t="s">
        <v>184</v>
      </c>
      <c r="M6" s="21"/>
      <c r="N6" t="s">
        <v>113</v>
      </c>
      <c r="O6" s="12">
        <f>SUM(I4:I7)</f>
        <v>3507.1549023999996</v>
      </c>
      <c r="P6">
        <v>2030</v>
      </c>
      <c r="Q6" s="13">
        <f>SUM(B10:B30)</f>
        <v>0</v>
      </c>
    </row>
    <row r="7" spans="1:17" x14ac:dyDescent="0.15">
      <c r="A7" s="16">
        <v>32</v>
      </c>
      <c r="B7" s="16" t="s">
        <v>185</v>
      </c>
      <c r="C7" s="16" t="s">
        <v>51</v>
      </c>
      <c r="E7" s="16">
        <v>2</v>
      </c>
      <c r="F7" s="17">
        <v>96500</v>
      </c>
      <c r="G7" s="16">
        <v>2040</v>
      </c>
      <c r="H7" s="20">
        <v>40</v>
      </c>
      <c r="I7" s="18">
        <v>964.60860720000005</v>
      </c>
      <c r="J7" s="16" t="s">
        <v>49</v>
      </c>
      <c r="K7" s="16" t="s">
        <v>188</v>
      </c>
      <c r="L7" s="16" t="s">
        <v>189</v>
      </c>
      <c r="M7" s="21"/>
      <c r="N7" t="s">
        <v>114</v>
      </c>
      <c r="O7" s="12">
        <f>SUM(I8:I23)</f>
        <v>23342.898077199992</v>
      </c>
      <c r="P7">
        <v>2025</v>
      </c>
      <c r="Q7" s="13">
        <f>SUM(B31:B52)</f>
        <v>0</v>
      </c>
    </row>
    <row r="8" spans="1:17" x14ac:dyDescent="0.15">
      <c r="A8" s="16">
        <v>1</v>
      </c>
      <c r="B8" s="16" t="s">
        <v>158</v>
      </c>
      <c r="C8" s="16" t="s">
        <v>51</v>
      </c>
      <c r="E8" s="16">
        <v>3</v>
      </c>
      <c r="F8" s="17">
        <v>166000</v>
      </c>
      <c r="G8" s="16">
        <v>2035</v>
      </c>
      <c r="H8" s="20">
        <v>40</v>
      </c>
      <c r="I8" s="18">
        <v>1661.5217869999999</v>
      </c>
      <c r="J8" s="16" t="s">
        <v>13</v>
      </c>
      <c r="K8" s="16" t="s">
        <v>159</v>
      </c>
      <c r="M8" s="21"/>
      <c r="N8" t="s">
        <v>115</v>
      </c>
      <c r="O8" s="12">
        <f>+I24</f>
        <v>4482.3313939999998</v>
      </c>
      <c r="P8">
        <v>2020</v>
      </c>
      <c r="Q8" s="13">
        <f>+B53</f>
        <v>0</v>
      </c>
    </row>
    <row r="9" spans="1:17" x14ac:dyDescent="0.15">
      <c r="A9" s="16">
        <v>3</v>
      </c>
      <c r="B9" s="16" t="s">
        <v>48</v>
      </c>
      <c r="C9" s="16" t="s">
        <v>51</v>
      </c>
      <c r="E9" s="16">
        <v>3</v>
      </c>
      <c r="F9" s="17">
        <v>27000</v>
      </c>
      <c r="G9" s="16">
        <v>2035</v>
      </c>
      <c r="H9" s="20">
        <v>40</v>
      </c>
      <c r="I9" s="18">
        <v>270.34935610000002</v>
      </c>
      <c r="J9" s="16" t="s">
        <v>49</v>
      </c>
      <c r="K9" s="16" t="s">
        <v>160</v>
      </c>
      <c r="M9" s="21"/>
      <c r="N9" t="s">
        <v>116</v>
      </c>
      <c r="O9" s="12">
        <f>+I25</f>
        <v>1047.1411760000001</v>
      </c>
    </row>
    <row r="10" spans="1:17" x14ac:dyDescent="0.15">
      <c r="A10" s="16">
        <v>9</v>
      </c>
      <c r="B10" s="16" t="s">
        <v>58</v>
      </c>
      <c r="C10" s="16" t="s">
        <v>51</v>
      </c>
      <c r="E10" s="16">
        <v>3</v>
      </c>
      <c r="F10" s="17">
        <v>550000</v>
      </c>
      <c r="G10" s="16">
        <v>2035</v>
      </c>
      <c r="H10" s="20">
        <v>40</v>
      </c>
      <c r="I10" s="18">
        <v>5481.6063409999997</v>
      </c>
      <c r="J10" s="16" t="s">
        <v>49</v>
      </c>
      <c r="K10" s="16" t="s">
        <v>161</v>
      </c>
      <c r="M10" s="21"/>
      <c r="O10" s="12">
        <f>SUM(O5:O9)</f>
        <v>32379.525549599992</v>
      </c>
      <c r="Q10" s="13"/>
    </row>
    <row r="11" spans="1:17" x14ac:dyDescent="0.15">
      <c r="A11" s="16">
        <v>10</v>
      </c>
      <c r="B11" s="16" t="s">
        <v>53</v>
      </c>
      <c r="C11" s="16" t="s">
        <v>51</v>
      </c>
      <c r="E11" s="16">
        <v>3</v>
      </c>
      <c r="F11" s="17">
        <v>302000</v>
      </c>
      <c r="G11" s="16">
        <v>2035</v>
      </c>
      <c r="H11" s="20">
        <v>40</v>
      </c>
      <c r="I11" s="18">
        <v>3017.3133309999998</v>
      </c>
      <c r="J11" s="16" t="s">
        <v>49</v>
      </c>
      <c r="K11" s="16" t="s">
        <v>162</v>
      </c>
      <c r="M11" s="21"/>
    </row>
    <row r="12" spans="1:17" x14ac:dyDescent="0.15">
      <c r="A12" s="16">
        <v>12</v>
      </c>
      <c r="B12" s="16" t="s">
        <v>53</v>
      </c>
      <c r="C12" s="16" t="s">
        <v>51</v>
      </c>
      <c r="E12" s="16">
        <v>3</v>
      </c>
      <c r="F12" s="17">
        <v>13800</v>
      </c>
      <c r="G12" s="16">
        <v>2035</v>
      </c>
      <c r="H12" s="20">
        <v>40</v>
      </c>
      <c r="I12" s="18">
        <v>138.12778839999999</v>
      </c>
      <c r="J12" s="16" t="s">
        <v>49</v>
      </c>
      <c r="K12" s="16" t="s">
        <v>163</v>
      </c>
      <c r="M12" s="21"/>
    </row>
    <row r="13" spans="1:17" x14ac:dyDescent="0.15">
      <c r="A13" s="16">
        <v>13</v>
      </c>
      <c r="B13" s="16" t="s">
        <v>164</v>
      </c>
      <c r="C13" s="16" t="s">
        <v>51</v>
      </c>
      <c r="E13" s="16">
        <v>3</v>
      </c>
      <c r="F13" s="17">
        <v>74300</v>
      </c>
      <c r="G13" s="16">
        <v>2035</v>
      </c>
      <c r="H13" s="20">
        <v>40</v>
      </c>
      <c r="I13" s="18">
        <v>743.4919026</v>
      </c>
      <c r="J13" s="16" t="s">
        <v>49</v>
      </c>
      <c r="K13" s="16" t="s">
        <v>165</v>
      </c>
      <c r="M13" s="21"/>
    </row>
    <row r="14" spans="1:17" x14ac:dyDescent="0.15">
      <c r="A14" s="16">
        <v>21</v>
      </c>
      <c r="B14" s="16" t="s">
        <v>89</v>
      </c>
      <c r="C14" s="16" t="s">
        <v>51</v>
      </c>
      <c r="E14" s="16">
        <v>3</v>
      </c>
      <c r="F14" s="17">
        <v>535000</v>
      </c>
      <c r="G14" s="16">
        <v>2035</v>
      </c>
      <c r="H14" s="20">
        <v>40</v>
      </c>
      <c r="I14" s="18">
        <v>5350.5478110000004</v>
      </c>
      <c r="J14" s="16" t="s">
        <v>13</v>
      </c>
      <c r="K14" s="16" t="s">
        <v>170</v>
      </c>
      <c r="M14" s="21"/>
    </row>
    <row r="15" spans="1:17" x14ac:dyDescent="0.15">
      <c r="A15" s="16">
        <v>22</v>
      </c>
      <c r="B15" s="16" t="s">
        <v>91</v>
      </c>
      <c r="C15" s="16" t="s">
        <v>51</v>
      </c>
      <c r="E15" s="16">
        <v>3</v>
      </c>
      <c r="F15" s="17">
        <v>320000</v>
      </c>
      <c r="G15" s="16">
        <v>2035</v>
      </c>
      <c r="H15" s="20">
        <v>40</v>
      </c>
      <c r="I15" s="18">
        <v>3198.089344</v>
      </c>
      <c r="J15" s="16" t="s">
        <v>49</v>
      </c>
      <c r="K15" s="16" t="s">
        <v>171</v>
      </c>
      <c r="M15" s="21"/>
    </row>
    <row r="16" spans="1:17" x14ac:dyDescent="0.15">
      <c r="A16" s="16">
        <v>23</v>
      </c>
      <c r="B16" s="16" t="s">
        <v>101</v>
      </c>
      <c r="C16" s="16" t="s">
        <v>51</v>
      </c>
      <c r="E16" s="16">
        <v>3</v>
      </c>
      <c r="F16" s="17">
        <v>40000</v>
      </c>
      <c r="G16" s="16">
        <v>2035</v>
      </c>
      <c r="H16" s="20">
        <v>40</v>
      </c>
      <c r="I16" s="18">
        <v>396.70693089999997</v>
      </c>
      <c r="J16" s="16" t="s">
        <v>49</v>
      </c>
      <c r="K16" s="16" t="s">
        <v>172</v>
      </c>
      <c r="M16" s="21"/>
    </row>
    <row r="17" spans="1:13" x14ac:dyDescent="0.15">
      <c r="A17" s="16">
        <v>24</v>
      </c>
      <c r="B17" s="16" t="s">
        <v>173</v>
      </c>
      <c r="C17" s="16" t="s">
        <v>51</v>
      </c>
      <c r="E17" s="16">
        <v>3</v>
      </c>
      <c r="F17" s="17">
        <v>19500</v>
      </c>
      <c r="G17" s="16">
        <v>2035</v>
      </c>
      <c r="H17" s="20">
        <v>40</v>
      </c>
      <c r="I17" s="18">
        <v>195.43029749999999</v>
      </c>
      <c r="J17" s="16" t="s">
        <v>49</v>
      </c>
      <c r="K17" s="16" t="s">
        <v>174</v>
      </c>
      <c r="M17" s="21"/>
    </row>
    <row r="18" spans="1:13" x14ac:dyDescent="0.15">
      <c r="A18" s="16">
        <v>25</v>
      </c>
      <c r="B18" s="16" t="s">
        <v>175</v>
      </c>
      <c r="C18" s="16" t="s">
        <v>51</v>
      </c>
      <c r="E18" s="16">
        <v>3</v>
      </c>
      <c r="F18" s="17">
        <v>30000</v>
      </c>
      <c r="G18" s="16">
        <v>2035</v>
      </c>
      <c r="H18" s="20">
        <v>40</v>
      </c>
      <c r="I18" s="18">
        <v>299.01814309999997</v>
      </c>
      <c r="J18" s="16" t="s">
        <v>49</v>
      </c>
      <c r="K18" s="16" t="s">
        <v>176</v>
      </c>
      <c r="M18" s="21"/>
    </row>
    <row r="19" spans="1:13" x14ac:dyDescent="0.15">
      <c r="A19" s="16">
        <v>26</v>
      </c>
      <c r="B19" s="16" t="s">
        <v>175</v>
      </c>
      <c r="C19" s="16" t="s">
        <v>51</v>
      </c>
      <c r="E19" s="16">
        <v>3</v>
      </c>
      <c r="F19" s="17">
        <v>16500</v>
      </c>
      <c r="G19" s="16">
        <v>2035</v>
      </c>
      <c r="H19" s="20">
        <v>40</v>
      </c>
      <c r="I19" s="18">
        <v>164.34705600000001</v>
      </c>
      <c r="J19" s="16" t="s">
        <v>49</v>
      </c>
      <c r="K19" s="16" t="s">
        <v>177</v>
      </c>
      <c r="M19" s="21"/>
    </row>
    <row r="20" spans="1:13" x14ac:dyDescent="0.15">
      <c r="A20" s="16">
        <v>27</v>
      </c>
      <c r="B20" s="16" t="s">
        <v>178</v>
      </c>
      <c r="C20" s="16" t="s">
        <v>51</v>
      </c>
      <c r="E20" s="16">
        <v>3</v>
      </c>
      <c r="F20" s="17">
        <v>38000</v>
      </c>
      <c r="G20" s="16">
        <v>2035</v>
      </c>
      <c r="H20" s="20">
        <v>40</v>
      </c>
      <c r="I20" s="18">
        <v>381.79285859999999</v>
      </c>
      <c r="J20" s="16" t="s">
        <v>49</v>
      </c>
      <c r="K20" s="16" t="s">
        <v>179</v>
      </c>
      <c r="M20" s="21"/>
    </row>
    <row r="21" spans="1:13" x14ac:dyDescent="0.15">
      <c r="A21" s="16">
        <v>28</v>
      </c>
      <c r="B21" s="16" t="s">
        <v>104</v>
      </c>
      <c r="C21" s="16" t="s">
        <v>51</v>
      </c>
      <c r="E21" s="16">
        <v>3</v>
      </c>
      <c r="F21" s="17">
        <v>26000</v>
      </c>
      <c r="G21" s="16">
        <v>2025</v>
      </c>
      <c r="H21" s="20">
        <v>40</v>
      </c>
      <c r="I21" s="18">
        <v>257.04999509999999</v>
      </c>
      <c r="J21" s="16" t="s">
        <v>49</v>
      </c>
      <c r="K21" s="16" t="s">
        <v>180</v>
      </c>
      <c r="M21" s="21"/>
    </row>
    <row r="22" spans="1:13" x14ac:dyDescent="0.15">
      <c r="A22" s="16">
        <v>29</v>
      </c>
      <c r="B22" s="16" t="s">
        <v>53</v>
      </c>
      <c r="C22" s="16" t="s">
        <v>51</v>
      </c>
      <c r="E22" s="16">
        <v>3</v>
      </c>
      <c r="F22" s="17">
        <v>12000</v>
      </c>
      <c r="G22" s="16">
        <v>2035</v>
      </c>
      <c r="H22" s="20">
        <v>40</v>
      </c>
      <c r="I22" s="18">
        <v>118.1932359</v>
      </c>
      <c r="J22" s="16" t="s">
        <v>49</v>
      </c>
      <c r="K22" s="16" t="s">
        <v>181</v>
      </c>
      <c r="M22" s="21"/>
    </row>
    <row r="23" spans="1:13" x14ac:dyDescent="0.15">
      <c r="A23" s="16">
        <v>33</v>
      </c>
      <c r="B23" s="16" t="s">
        <v>60</v>
      </c>
      <c r="C23" s="16" t="s">
        <v>51</v>
      </c>
      <c r="E23" s="16">
        <v>3</v>
      </c>
      <c r="F23" s="17">
        <v>167000</v>
      </c>
      <c r="G23" s="16">
        <v>2035</v>
      </c>
      <c r="H23" s="20">
        <v>40</v>
      </c>
      <c r="I23" s="18">
        <v>1669.311899</v>
      </c>
      <c r="J23" s="16" t="s">
        <v>49</v>
      </c>
      <c r="K23" s="22" t="s">
        <v>190</v>
      </c>
      <c r="M23" s="21"/>
    </row>
    <row r="24" spans="1:13" ht="22.5" x14ac:dyDescent="0.15">
      <c r="A24" s="16">
        <v>31</v>
      </c>
      <c r="B24" s="16" t="s">
        <v>185</v>
      </c>
      <c r="C24" s="16" t="s">
        <v>21</v>
      </c>
      <c r="E24" s="16">
        <v>4</v>
      </c>
      <c r="F24" s="17">
        <v>450000</v>
      </c>
      <c r="G24" s="16">
        <v>2025</v>
      </c>
      <c r="H24" s="20">
        <v>40</v>
      </c>
      <c r="I24" s="18">
        <v>4482.3313939999998</v>
      </c>
      <c r="J24" s="16" t="s">
        <v>49</v>
      </c>
      <c r="K24" s="16" t="s">
        <v>186</v>
      </c>
      <c r="L24" s="16" t="s">
        <v>187</v>
      </c>
      <c r="M24" s="21"/>
    </row>
    <row r="25" spans="1:13" ht="22.5" x14ac:dyDescent="0.15">
      <c r="A25" s="16">
        <v>14</v>
      </c>
      <c r="B25" s="16" t="s">
        <v>164</v>
      </c>
      <c r="C25" s="16" t="s">
        <v>21</v>
      </c>
      <c r="E25" s="16">
        <v>5</v>
      </c>
      <c r="F25" s="17">
        <v>105000</v>
      </c>
      <c r="G25" s="16">
        <v>2020</v>
      </c>
      <c r="H25" s="20">
        <v>40</v>
      </c>
      <c r="I25" s="18">
        <v>1047.1411760000001</v>
      </c>
      <c r="J25" s="16" t="s">
        <v>13</v>
      </c>
      <c r="K25" s="16" t="s">
        <v>166</v>
      </c>
      <c r="L25" s="16" t="s">
        <v>167</v>
      </c>
      <c r="M25" s="21"/>
    </row>
    <row r="27" spans="1:13" x14ac:dyDescent="0.15">
      <c r="F27" s="17">
        <f>SUM(F4:F25)</f>
        <v>3292700</v>
      </c>
    </row>
  </sheetData>
  <sortState ref="A4:L26">
    <sortCondition ref="E4:E2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9"/>
  <sheetViews>
    <sheetView topLeftCell="A275" workbookViewId="0">
      <selection activeCell="I315" sqref="I315"/>
    </sheetView>
  </sheetViews>
  <sheetFormatPr defaultRowHeight="11.25" x14ac:dyDescent="0.15"/>
  <cols>
    <col min="1" max="1" width="8.5" style="21" customWidth="1"/>
    <col min="2" max="2" width="18.125" style="21" bestFit="1" customWidth="1"/>
    <col min="3" max="3" width="13.625" style="21" bestFit="1" customWidth="1"/>
    <col min="4" max="4" width="12.625" style="21" customWidth="1"/>
    <col min="5" max="5" width="9.5" style="21" customWidth="1"/>
    <col min="6" max="6" width="10.5" style="21" customWidth="1"/>
    <col min="7" max="7" width="12.375" style="21" customWidth="1"/>
    <col min="8" max="8" width="22.375" style="23" customWidth="1"/>
    <col min="9" max="9" width="13.625" style="21" customWidth="1"/>
    <col min="10" max="10" width="10.5" style="21" customWidth="1"/>
    <col min="11" max="11" width="5.625" style="21" hidden="1" customWidth="1"/>
    <col min="12" max="12" width="10.75" style="21" customWidth="1"/>
    <col min="13" max="13" width="8.875" style="21" customWidth="1"/>
    <col min="14" max="14" width="11.875" style="24" bestFit="1" customWidth="1"/>
    <col min="15" max="15" width="7.875" customWidth="1"/>
  </cols>
  <sheetData>
    <row r="1" spans="1:20" x14ac:dyDescent="0.15">
      <c r="G1" s="21" t="s">
        <v>192</v>
      </c>
    </row>
    <row r="3" spans="1:20" s="19" customFormat="1" ht="12.75" x14ac:dyDescent="0.15">
      <c r="A3" s="25" t="s">
        <v>0</v>
      </c>
      <c r="B3" s="25" t="s">
        <v>1</v>
      </c>
      <c r="C3" s="25" t="s">
        <v>193</v>
      </c>
      <c r="D3" s="25" t="s">
        <v>2</v>
      </c>
      <c r="E3" s="25" t="s">
        <v>194</v>
      </c>
      <c r="F3" s="25" t="s">
        <v>3</v>
      </c>
      <c r="G3" s="25" t="s">
        <v>195</v>
      </c>
      <c r="H3" s="26" t="s">
        <v>196</v>
      </c>
      <c r="I3" s="25" t="s">
        <v>110</v>
      </c>
      <c r="J3" s="25" t="s">
        <v>111</v>
      </c>
      <c r="K3" s="25" t="s">
        <v>7</v>
      </c>
      <c r="L3" s="14" t="s">
        <v>9</v>
      </c>
      <c r="M3" s="25" t="s">
        <v>10</v>
      </c>
      <c r="N3" s="27" t="s">
        <v>8</v>
      </c>
      <c r="P3" s="19" t="s">
        <v>805</v>
      </c>
    </row>
    <row r="4" spans="1:20" x14ac:dyDescent="0.15">
      <c r="A4">
        <v>280</v>
      </c>
      <c r="B4" t="s">
        <v>26</v>
      </c>
      <c r="C4" t="s">
        <v>206</v>
      </c>
      <c r="D4" t="s">
        <v>207</v>
      </c>
      <c r="E4">
        <v>1.4</v>
      </c>
      <c r="F4">
        <v>1</v>
      </c>
      <c r="H4" s="28">
        <v>3600</v>
      </c>
      <c r="I4" s="1">
        <v>2040</v>
      </c>
      <c r="J4" s="1">
        <v>30</v>
      </c>
      <c r="K4" t="s">
        <v>208</v>
      </c>
      <c r="L4"/>
      <c r="N4" s="10">
        <v>19.716667146652899</v>
      </c>
      <c r="O4" s="11">
        <f t="shared" ref="O4:O67" si="0">+H4/N4</f>
        <v>182.58663968018226</v>
      </c>
      <c r="P4">
        <f>+H4/J4</f>
        <v>120</v>
      </c>
    </row>
    <row r="5" spans="1:20" x14ac:dyDescent="0.15">
      <c r="A5">
        <v>298</v>
      </c>
      <c r="B5" t="s">
        <v>158</v>
      </c>
      <c r="C5" t="s">
        <v>206</v>
      </c>
      <c r="D5" t="s">
        <v>209</v>
      </c>
      <c r="E5">
        <v>1.8</v>
      </c>
      <c r="F5">
        <v>1</v>
      </c>
      <c r="H5" s="28">
        <v>2700</v>
      </c>
      <c r="I5" s="1">
        <v>2040</v>
      </c>
      <c r="J5" s="1">
        <v>30</v>
      </c>
      <c r="K5" t="s">
        <v>210</v>
      </c>
      <c r="L5"/>
      <c r="N5" s="10">
        <v>18.154497145135601</v>
      </c>
      <c r="O5" s="11">
        <f t="shared" si="0"/>
        <v>148.72348038146848</v>
      </c>
      <c r="P5">
        <f t="shared" ref="P5:P68" si="1">+H5/J5</f>
        <v>90</v>
      </c>
    </row>
    <row r="6" spans="1:20" x14ac:dyDescent="0.15">
      <c r="A6">
        <v>305</v>
      </c>
      <c r="B6" t="s">
        <v>158</v>
      </c>
      <c r="C6" t="s">
        <v>206</v>
      </c>
      <c r="D6" t="s">
        <v>79</v>
      </c>
      <c r="E6">
        <v>1.5</v>
      </c>
      <c r="F6">
        <v>1</v>
      </c>
      <c r="H6" s="28">
        <v>8400</v>
      </c>
      <c r="I6" s="1">
        <v>2050</v>
      </c>
      <c r="J6" s="1">
        <v>50</v>
      </c>
      <c r="K6" t="s">
        <v>211</v>
      </c>
      <c r="L6"/>
      <c r="N6" s="10">
        <v>21.615571560754798</v>
      </c>
      <c r="O6" s="11">
        <f t="shared" si="0"/>
        <v>388.60873867665975</v>
      </c>
      <c r="P6">
        <f t="shared" si="1"/>
        <v>168</v>
      </c>
    </row>
    <row r="7" spans="1:20" x14ac:dyDescent="0.15">
      <c r="A7">
        <v>19</v>
      </c>
      <c r="B7" t="s">
        <v>197</v>
      </c>
      <c r="C7" t="s">
        <v>198</v>
      </c>
      <c r="D7" t="s">
        <v>199</v>
      </c>
      <c r="E7">
        <v>1.2</v>
      </c>
      <c r="F7">
        <v>1</v>
      </c>
      <c r="H7" s="28">
        <v>26700</v>
      </c>
      <c r="I7" s="1">
        <v>2040</v>
      </c>
      <c r="J7" s="1">
        <v>30</v>
      </c>
      <c r="K7" t="s">
        <v>200</v>
      </c>
      <c r="L7"/>
      <c r="N7" s="10">
        <v>713.01592554358899</v>
      </c>
      <c r="O7" s="11">
        <f t="shared" si="0"/>
        <v>37.446568924311833</v>
      </c>
      <c r="P7">
        <f t="shared" si="1"/>
        <v>890</v>
      </c>
    </row>
    <row r="8" spans="1:20" x14ac:dyDescent="0.15">
      <c r="A8">
        <v>111</v>
      </c>
      <c r="B8" t="s">
        <v>26</v>
      </c>
      <c r="C8" t="s">
        <v>201</v>
      </c>
      <c r="D8" t="s">
        <v>202</v>
      </c>
      <c r="E8">
        <v>1.5</v>
      </c>
      <c r="F8">
        <v>1</v>
      </c>
      <c r="H8" s="28">
        <v>25000</v>
      </c>
      <c r="I8" s="1">
        <v>2060</v>
      </c>
      <c r="J8" s="1">
        <v>50</v>
      </c>
      <c r="K8" t="s">
        <v>203</v>
      </c>
      <c r="L8"/>
      <c r="N8" s="10">
        <v>25.966808438018202</v>
      </c>
      <c r="O8" s="11">
        <f t="shared" si="0"/>
        <v>962.76752915838938</v>
      </c>
      <c r="P8">
        <f t="shared" si="1"/>
        <v>500</v>
      </c>
    </row>
    <row r="9" spans="1:20" x14ac:dyDescent="0.15">
      <c r="A9">
        <v>246</v>
      </c>
      <c r="B9" t="s">
        <v>89</v>
      </c>
      <c r="C9" t="s">
        <v>201</v>
      </c>
      <c r="D9" t="s">
        <v>202</v>
      </c>
      <c r="E9">
        <v>1.6</v>
      </c>
      <c r="F9">
        <v>1</v>
      </c>
      <c r="H9" s="28">
        <v>27000</v>
      </c>
      <c r="I9" s="1">
        <v>2060</v>
      </c>
      <c r="J9" s="1">
        <v>50</v>
      </c>
      <c r="K9" t="s">
        <v>204</v>
      </c>
      <c r="L9"/>
      <c r="N9" s="10">
        <v>27.8237428184583</v>
      </c>
      <c r="O9" s="11">
        <f t="shared" si="0"/>
        <v>970.39424840026095</v>
      </c>
      <c r="P9">
        <f t="shared" si="1"/>
        <v>540</v>
      </c>
    </row>
    <row r="10" spans="1:20" x14ac:dyDescent="0.15">
      <c r="A10">
        <v>247</v>
      </c>
      <c r="B10" t="s">
        <v>89</v>
      </c>
      <c r="C10" t="s">
        <v>201</v>
      </c>
      <c r="D10" t="s">
        <v>202</v>
      </c>
      <c r="E10">
        <v>1.6</v>
      </c>
      <c r="F10">
        <v>1</v>
      </c>
      <c r="H10" s="28">
        <v>57000</v>
      </c>
      <c r="I10" s="1">
        <v>2060</v>
      </c>
      <c r="J10" s="1">
        <v>50</v>
      </c>
      <c r="K10" t="s">
        <v>205</v>
      </c>
      <c r="L10"/>
      <c r="N10" s="10">
        <v>56.782389641364098</v>
      </c>
      <c r="O10" s="11">
        <f t="shared" si="0"/>
        <v>1003.8323564754904</v>
      </c>
      <c r="P10">
        <f t="shared" si="1"/>
        <v>1140</v>
      </c>
    </row>
    <row r="11" spans="1:20" x14ac:dyDescent="0.15">
      <c r="A11">
        <v>110</v>
      </c>
      <c r="B11" t="s">
        <v>26</v>
      </c>
      <c r="C11" t="s">
        <v>206</v>
      </c>
      <c r="D11" t="s">
        <v>207</v>
      </c>
      <c r="E11">
        <v>1.5</v>
      </c>
      <c r="F11">
        <v>2</v>
      </c>
      <c r="H11" s="28">
        <v>7000</v>
      </c>
      <c r="I11" s="1">
        <v>2035</v>
      </c>
      <c r="J11" s="1">
        <v>30</v>
      </c>
      <c r="K11" t="s">
        <v>246</v>
      </c>
      <c r="L11"/>
      <c r="N11" s="10">
        <v>38.981283365232599</v>
      </c>
      <c r="O11" s="11">
        <f t="shared" si="0"/>
        <v>179.5733592045689</v>
      </c>
      <c r="P11">
        <f t="shared" si="1"/>
        <v>233.33333333333334</v>
      </c>
    </row>
    <row r="12" spans="1:20" x14ac:dyDescent="0.15">
      <c r="A12">
        <v>195</v>
      </c>
      <c r="B12" t="s">
        <v>185</v>
      </c>
      <c r="C12" t="s">
        <v>206</v>
      </c>
      <c r="D12" t="s">
        <v>218</v>
      </c>
      <c r="E12">
        <v>1.6</v>
      </c>
      <c r="F12">
        <v>2</v>
      </c>
      <c r="H12" s="28">
        <v>1800</v>
      </c>
      <c r="I12" s="1">
        <v>2035</v>
      </c>
      <c r="J12" s="1">
        <v>30</v>
      </c>
      <c r="K12" t="s">
        <v>258</v>
      </c>
      <c r="L12"/>
      <c r="N12" s="10">
        <v>47.694144905939098</v>
      </c>
      <c r="O12" s="11">
        <f t="shared" si="0"/>
        <v>37.740481636685253</v>
      </c>
      <c r="P12">
        <f t="shared" si="1"/>
        <v>60</v>
      </c>
    </row>
    <row r="13" spans="1:20" x14ac:dyDescent="0.15">
      <c r="A13">
        <v>196</v>
      </c>
      <c r="B13" t="s">
        <v>185</v>
      </c>
      <c r="C13" t="s">
        <v>206</v>
      </c>
      <c r="D13" t="s">
        <v>218</v>
      </c>
      <c r="E13">
        <v>1.4</v>
      </c>
      <c r="F13">
        <v>2</v>
      </c>
      <c r="H13" s="28">
        <v>10500</v>
      </c>
      <c r="I13" s="1">
        <v>2035</v>
      </c>
      <c r="J13" s="1">
        <v>30</v>
      </c>
      <c r="K13" t="s">
        <v>259</v>
      </c>
      <c r="L13"/>
      <c r="N13" s="10">
        <v>281.00160886644602</v>
      </c>
      <c r="O13" s="11">
        <f t="shared" si="0"/>
        <v>37.36633410163293</v>
      </c>
      <c r="P13">
        <f t="shared" si="1"/>
        <v>350</v>
      </c>
    </row>
    <row r="14" spans="1:20" x14ac:dyDescent="0.15">
      <c r="A14">
        <v>268</v>
      </c>
      <c r="B14" t="s">
        <v>30</v>
      </c>
      <c r="C14" t="s">
        <v>206</v>
      </c>
      <c r="D14" t="s">
        <v>207</v>
      </c>
      <c r="E14">
        <v>1.8</v>
      </c>
      <c r="F14">
        <v>2</v>
      </c>
      <c r="H14" s="28">
        <v>3600</v>
      </c>
      <c r="I14" s="1">
        <v>2035</v>
      </c>
      <c r="J14" s="1">
        <v>30</v>
      </c>
      <c r="K14" t="s">
        <v>285</v>
      </c>
      <c r="L14"/>
      <c r="N14" s="10">
        <v>20.079611801858199</v>
      </c>
      <c r="O14" s="11">
        <f t="shared" si="0"/>
        <v>179.28633459272606</v>
      </c>
      <c r="P14">
        <f t="shared" si="1"/>
        <v>120</v>
      </c>
    </row>
    <row r="15" spans="1:20" x14ac:dyDescent="0.15">
      <c r="A15">
        <v>274</v>
      </c>
      <c r="B15" t="s">
        <v>26</v>
      </c>
      <c r="C15" t="s">
        <v>206</v>
      </c>
      <c r="D15" t="s">
        <v>207</v>
      </c>
      <c r="E15">
        <v>1.6</v>
      </c>
      <c r="F15">
        <v>2</v>
      </c>
      <c r="H15" s="28">
        <v>20000</v>
      </c>
      <c r="I15" s="1">
        <v>2045</v>
      </c>
      <c r="J15" s="1">
        <v>30</v>
      </c>
      <c r="K15" t="s">
        <v>286</v>
      </c>
      <c r="L15"/>
      <c r="N15" s="10">
        <v>19.449395499000399</v>
      </c>
      <c r="O15" s="11">
        <f t="shared" si="0"/>
        <v>1028.3095945592704</v>
      </c>
      <c r="P15">
        <f t="shared" si="1"/>
        <v>666.66666666666663</v>
      </c>
      <c r="R15" s="12"/>
      <c r="T15" s="13"/>
    </row>
    <row r="16" spans="1:20" x14ac:dyDescent="0.15">
      <c r="A16">
        <v>281</v>
      </c>
      <c r="B16" t="s">
        <v>26</v>
      </c>
      <c r="C16" t="s">
        <v>206</v>
      </c>
      <c r="D16" t="s">
        <v>79</v>
      </c>
      <c r="E16">
        <v>1.8</v>
      </c>
      <c r="F16">
        <v>2</v>
      </c>
      <c r="H16" s="28">
        <v>10000</v>
      </c>
      <c r="I16" s="1">
        <v>2035</v>
      </c>
      <c r="J16" s="1">
        <v>50</v>
      </c>
      <c r="K16" t="s">
        <v>287</v>
      </c>
      <c r="L16"/>
      <c r="N16" s="10">
        <v>24.875585036348799</v>
      </c>
      <c r="O16" s="11">
        <f t="shared" si="0"/>
        <v>402.00059557947122</v>
      </c>
      <c r="P16">
        <f t="shared" si="1"/>
        <v>200</v>
      </c>
      <c r="R16" s="12"/>
      <c r="T16" s="13"/>
    </row>
    <row r="17" spans="1:20" x14ac:dyDescent="0.15">
      <c r="A17">
        <v>283</v>
      </c>
      <c r="B17" t="s">
        <v>26</v>
      </c>
      <c r="C17" t="s">
        <v>206</v>
      </c>
      <c r="D17" t="s">
        <v>207</v>
      </c>
      <c r="E17">
        <v>1.3</v>
      </c>
      <c r="F17">
        <v>2</v>
      </c>
      <c r="H17" s="28">
        <v>4100</v>
      </c>
      <c r="I17" s="1">
        <v>2035</v>
      </c>
      <c r="J17" s="1">
        <v>30</v>
      </c>
      <c r="K17" t="s">
        <v>288</v>
      </c>
      <c r="L17"/>
      <c r="N17" s="10">
        <v>23.830166307710201</v>
      </c>
      <c r="O17" s="11">
        <f t="shared" si="0"/>
        <v>172.05083452033875</v>
      </c>
      <c r="P17">
        <f t="shared" si="1"/>
        <v>136.66666666666666</v>
      </c>
      <c r="R17" s="12"/>
      <c r="T17" s="13"/>
    </row>
    <row r="18" spans="1:20" x14ac:dyDescent="0.15">
      <c r="A18">
        <v>287</v>
      </c>
      <c r="B18" t="s">
        <v>185</v>
      </c>
      <c r="C18" t="s">
        <v>206</v>
      </c>
      <c r="D18" t="s">
        <v>207</v>
      </c>
      <c r="E18">
        <v>1.6</v>
      </c>
      <c r="F18">
        <v>2</v>
      </c>
      <c r="H18" s="28">
        <v>7400</v>
      </c>
      <c r="I18" s="1">
        <v>2035</v>
      </c>
      <c r="J18" s="1">
        <v>30</v>
      </c>
      <c r="K18" t="s">
        <v>289</v>
      </c>
      <c r="L18"/>
      <c r="N18" s="10">
        <v>41.266445070110898</v>
      </c>
      <c r="O18" s="11">
        <f t="shared" si="0"/>
        <v>179.32244920606905</v>
      </c>
      <c r="P18">
        <f t="shared" si="1"/>
        <v>246.66666666666666</v>
      </c>
      <c r="R18" s="12"/>
      <c r="T18" s="13"/>
    </row>
    <row r="19" spans="1:20" x14ac:dyDescent="0.15">
      <c r="A19">
        <v>289</v>
      </c>
      <c r="B19" t="s">
        <v>185</v>
      </c>
      <c r="C19" t="s">
        <v>206</v>
      </c>
      <c r="D19" t="s">
        <v>207</v>
      </c>
      <c r="E19">
        <v>1.8</v>
      </c>
      <c r="F19">
        <v>2</v>
      </c>
      <c r="H19" s="28">
        <v>5600</v>
      </c>
      <c r="I19" s="1">
        <v>2035</v>
      </c>
      <c r="J19" s="1">
        <v>30</v>
      </c>
      <c r="K19" t="s">
        <v>290</v>
      </c>
      <c r="L19"/>
      <c r="N19" s="10">
        <v>13.964696615298401</v>
      </c>
      <c r="O19" s="11">
        <f t="shared" si="0"/>
        <v>401.01121809299957</v>
      </c>
      <c r="P19">
        <f t="shared" si="1"/>
        <v>186.66666666666666</v>
      </c>
      <c r="R19" s="12"/>
    </row>
    <row r="20" spans="1:20" x14ac:dyDescent="0.15">
      <c r="A20">
        <v>293</v>
      </c>
      <c r="B20" t="s">
        <v>185</v>
      </c>
      <c r="C20" t="s">
        <v>206</v>
      </c>
      <c r="D20" t="s">
        <v>202</v>
      </c>
      <c r="E20">
        <v>2</v>
      </c>
      <c r="F20">
        <v>2</v>
      </c>
      <c r="H20" s="28">
        <v>80000</v>
      </c>
      <c r="I20" s="1">
        <v>2055</v>
      </c>
      <c r="J20" s="1">
        <v>50</v>
      </c>
      <c r="K20" t="s">
        <v>291</v>
      </c>
      <c r="L20"/>
      <c r="N20" s="10">
        <v>79.658975287384294</v>
      </c>
      <c r="O20" s="11">
        <f t="shared" si="0"/>
        <v>1004.2810582409001</v>
      </c>
      <c r="P20">
        <f t="shared" si="1"/>
        <v>1600</v>
      </c>
      <c r="R20" s="12"/>
      <c r="T20" s="13"/>
    </row>
    <row r="21" spans="1:20" x14ac:dyDescent="0.15">
      <c r="A21">
        <v>300</v>
      </c>
      <c r="B21" t="s">
        <v>158</v>
      </c>
      <c r="C21" t="s">
        <v>206</v>
      </c>
      <c r="D21" t="s">
        <v>202</v>
      </c>
      <c r="E21">
        <v>1.6</v>
      </c>
      <c r="F21">
        <v>2</v>
      </c>
      <c r="H21" s="28">
        <v>20000</v>
      </c>
      <c r="I21" s="1">
        <v>2050</v>
      </c>
      <c r="J21" s="1">
        <v>30</v>
      </c>
      <c r="K21" t="s">
        <v>292</v>
      </c>
      <c r="L21"/>
      <c r="N21" s="10">
        <v>19.492203232484901</v>
      </c>
      <c r="O21" s="11">
        <f t="shared" si="0"/>
        <v>1026.0512760645152</v>
      </c>
      <c r="P21">
        <f t="shared" si="1"/>
        <v>666.66666666666663</v>
      </c>
    </row>
    <row r="22" spans="1:20" x14ac:dyDescent="0.15">
      <c r="A22">
        <v>303</v>
      </c>
      <c r="B22" t="s">
        <v>158</v>
      </c>
      <c r="C22" t="s">
        <v>206</v>
      </c>
      <c r="D22" t="s">
        <v>202</v>
      </c>
      <c r="E22">
        <v>1.6</v>
      </c>
      <c r="F22">
        <v>2</v>
      </c>
      <c r="H22" s="28">
        <v>17000</v>
      </c>
      <c r="I22" s="1">
        <v>2050</v>
      </c>
      <c r="J22" s="1">
        <v>50</v>
      </c>
      <c r="K22" t="s">
        <v>293</v>
      </c>
      <c r="L22"/>
      <c r="N22" s="10">
        <v>17.4506694294558</v>
      </c>
      <c r="O22" s="11">
        <f t="shared" si="0"/>
        <v>974.17466239460737</v>
      </c>
      <c r="P22">
        <f t="shared" si="1"/>
        <v>340</v>
      </c>
    </row>
    <row r="23" spans="1:20" x14ac:dyDescent="0.15">
      <c r="A23">
        <v>306</v>
      </c>
      <c r="B23" t="s">
        <v>158</v>
      </c>
      <c r="C23" t="s">
        <v>206</v>
      </c>
      <c r="D23" t="s">
        <v>209</v>
      </c>
      <c r="E23">
        <v>1.8</v>
      </c>
      <c r="F23">
        <v>2</v>
      </c>
      <c r="H23" s="28">
        <v>3000</v>
      </c>
      <c r="I23" s="1">
        <v>2035</v>
      </c>
      <c r="J23" s="1">
        <v>30</v>
      </c>
      <c r="K23" t="s">
        <v>294</v>
      </c>
      <c r="L23"/>
      <c r="N23" s="10">
        <v>19.162246208088799</v>
      </c>
      <c r="O23" s="11">
        <f t="shared" si="0"/>
        <v>156.55784647697695</v>
      </c>
      <c r="P23">
        <f t="shared" si="1"/>
        <v>100</v>
      </c>
    </row>
    <row r="24" spans="1:20" x14ac:dyDescent="0.15">
      <c r="A24">
        <v>307</v>
      </c>
      <c r="B24" t="s">
        <v>158</v>
      </c>
      <c r="C24" t="s">
        <v>206</v>
      </c>
      <c r="D24" t="s">
        <v>209</v>
      </c>
      <c r="E24">
        <v>1.8</v>
      </c>
      <c r="F24">
        <v>2</v>
      </c>
      <c r="H24" s="28">
        <v>7200</v>
      </c>
      <c r="I24" s="1">
        <v>2035</v>
      </c>
      <c r="J24" s="1">
        <v>30</v>
      </c>
      <c r="K24" t="s">
        <v>295</v>
      </c>
      <c r="L24"/>
      <c r="N24" s="10">
        <v>17.955588134372501</v>
      </c>
      <c r="O24" s="11">
        <f t="shared" si="0"/>
        <v>400.98937144904721</v>
      </c>
      <c r="P24">
        <f t="shared" si="1"/>
        <v>240</v>
      </c>
    </row>
    <row r="25" spans="1:20" x14ac:dyDescent="0.15">
      <c r="A25">
        <v>4</v>
      </c>
      <c r="B25" t="s">
        <v>212</v>
      </c>
      <c r="C25" t="s">
        <v>198</v>
      </c>
      <c r="D25" t="s">
        <v>199</v>
      </c>
      <c r="E25">
        <v>1.2</v>
      </c>
      <c r="F25">
        <v>2</v>
      </c>
      <c r="H25" s="28">
        <v>9000</v>
      </c>
      <c r="I25" s="1">
        <v>2035</v>
      </c>
      <c r="J25" s="1">
        <v>30</v>
      </c>
      <c r="K25" t="s">
        <v>213</v>
      </c>
      <c r="L25"/>
      <c r="N25" s="10">
        <v>238.107306243773</v>
      </c>
      <c r="O25" s="11">
        <f t="shared" si="0"/>
        <v>37.798084157845402</v>
      </c>
      <c r="P25">
        <f t="shared" si="1"/>
        <v>300</v>
      </c>
    </row>
    <row r="26" spans="1:20" x14ac:dyDescent="0.15">
      <c r="A26">
        <v>17</v>
      </c>
      <c r="B26" t="s">
        <v>215</v>
      </c>
      <c r="C26" t="s">
        <v>198</v>
      </c>
      <c r="D26" t="s">
        <v>199</v>
      </c>
      <c r="E26">
        <v>1.2</v>
      </c>
      <c r="F26">
        <v>2</v>
      </c>
      <c r="H26" s="28">
        <v>12300</v>
      </c>
      <c r="I26" s="1">
        <v>2035</v>
      </c>
      <c r="J26" s="1">
        <v>30</v>
      </c>
      <c r="K26" t="s">
        <v>216</v>
      </c>
      <c r="L26"/>
      <c r="N26" s="10">
        <v>328.452806996795</v>
      </c>
      <c r="O26" s="11">
        <f t="shared" si="0"/>
        <v>37.448302276558174</v>
      </c>
      <c r="P26">
        <f t="shared" si="1"/>
        <v>410</v>
      </c>
    </row>
    <row r="27" spans="1:20" x14ac:dyDescent="0.15">
      <c r="A27">
        <v>18</v>
      </c>
      <c r="B27" t="s">
        <v>197</v>
      </c>
      <c r="C27" t="s">
        <v>198</v>
      </c>
      <c r="D27" t="s">
        <v>199</v>
      </c>
      <c r="E27">
        <v>1.2</v>
      </c>
      <c r="F27">
        <v>2</v>
      </c>
      <c r="H27" s="28">
        <v>4800</v>
      </c>
      <c r="I27" s="1">
        <v>2035</v>
      </c>
      <c r="J27" s="1">
        <v>30</v>
      </c>
      <c r="K27" t="s">
        <v>217</v>
      </c>
      <c r="L27"/>
      <c r="N27" s="10">
        <v>128.31423528119899</v>
      </c>
      <c r="O27" s="11">
        <f t="shared" si="0"/>
        <v>37.408164335631675</v>
      </c>
      <c r="P27">
        <f t="shared" si="1"/>
        <v>160</v>
      </c>
    </row>
    <row r="28" spans="1:20" x14ac:dyDescent="0.15">
      <c r="A28">
        <v>21</v>
      </c>
      <c r="B28" t="s">
        <v>197</v>
      </c>
      <c r="C28" t="s">
        <v>198</v>
      </c>
      <c r="D28" t="s">
        <v>218</v>
      </c>
      <c r="E28">
        <v>1.3</v>
      </c>
      <c r="F28">
        <v>2</v>
      </c>
      <c r="H28" s="28">
        <v>300</v>
      </c>
      <c r="I28" s="1">
        <v>2035</v>
      </c>
      <c r="J28" s="1">
        <v>30</v>
      </c>
      <c r="K28" t="s">
        <v>219</v>
      </c>
      <c r="L28"/>
      <c r="N28" s="10">
        <v>7.26060216579664</v>
      </c>
      <c r="O28" s="11">
        <f t="shared" si="0"/>
        <v>41.31888693932919</v>
      </c>
      <c r="P28">
        <f t="shared" si="1"/>
        <v>10</v>
      </c>
    </row>
    <row r="29" spans="1:20" x14ac:dyDescent="0.15">
      <c r="A29">
        <v>23</v>
      </c>
      <c r="B29" t="s">
        <v>197</v>
      </c>
      <c r="C29" t="s">
        <v>198</v>
      </c>
      <c r="D29" t="s">
        <v>199</v>
      </c>
      <c r="E29">
        <v>1.3</v>
      </c>
      <c r="F29">
        <v>2</v>
      </c>
      <c r="H29" s="28">
        <v>7000</v>
      </c>
      <c r="I29" s="1">
        <v>2035</v>
      </c>
      <c r="J29" s="1">
        <v>30</v>
      </c>
      <c r="K29" t="s">
        <v>220</v>
      </c>
      <c r="L29"/>
      <c r="N29" s="10">
        <v>203.21334597567699</v>
      </c>
      <c r="O29" s="11">
        <f t="shared" si="0"/>
        <v>34.446556481766919</v>
      </c>
      <c r="P29">
        <f t="shared" si="1"/>
        <v>233.33333333333334</v>
      </c>
    </row>
    <row r="30" spans="1:20" x14ac:dyDescent="0.15">
      <c r="A30">
        <v>24</v>
      </c>
      <c r="B30" t="s">
        <v>197</v>
      </c>
      <c r="C30" t="s">
        <v>198</v>
      </c>
      <c r="D30" t="s">
        <v>199</v>
      </c>
      <c r="E30">
        <v>1.2</v>
      </c>
      <c r="F30">
        <v>2</v>
      </c>
      <c r="H30" s="28">
        <v>8900</v>
      </c>
      <c r="I30" s="1">
        <v>2035</v>
      </c>
      <c r="J30" s="1">
        <v>30</v>
      </c>
      <c r="K30" t="s">
        <v>221</v>
      </c>
      <c r="L30"/>
      <c r="N30" s="10">
        <v>237.92021359329399</v>
      </c>
      <c r="O30" s="11">
        <f t="shared" si="0"/>
        <v>37.407498360832236</v>
      </c>
      <c r="P30">
        <f t="shared" si="1"/>
        <v>296.66666666666669</v>
      </c>
    </row>
    <row r="31" spans="1:20" x14ac:dyDescent="0.15">
      <c r="A31">
        <v>30</v>
      </c>
      <c r="B31" t="s">
        <v>215</v>
      </c>
      <c r="C31" t="s">
        <v>198</v>
      </c>
      <c r="D31" t="s">
        <v>199</v>
      </c>
      <c r="E31">
        <v>1.2</v>
      </c>
      <c r="F31">
        <v>2</v>
      </c>
      <c r="H31" s="28">
        <v>3700</v>
      </c>
      <c r="I31" s="1">
        <v>2035</v>
      </c>
      <c r="J31" s="1">
        <v>30</v>
      </c>
      <c r="K31" t="s">
        <v>225</v>
      </c>
      <c r="L31"/>
      <c r="N31" s="10">
        <v>98.709407541416596</v>
      </c>
      <c r="O31" s="11">
        <f t="shared" si="0"/>
        <v>37.483762613482916</v>
      </c>
      <c r="P31">
        <f t="shared" si="1"/>
        <v>123.33333333333333</v>
      </c>
    </row>
    <row r="32" spans="1:20" x14ac:dyDescent="0.15">
      <c r="A32">
        <v>38</v>
      </c>
      <c r="B32" t="s">
        <v>64</v>
      </c>
      <c r="C32" t="s">
        <v>198</v>
      </c>
      <c r="D32" t="s">
        <v>199</v>
      </c>
      <c r="E32">
        <v>1.2</v>
      </c>
      <c r="F32">
        <v>2</v>
      </c>
      <c r="H32" s="28">
        <v>15300</v>
      </c>
      <c r="I32" s="1">
        <v>2035</v>
      </c>
      <c r="J32" s="1">
        <v>30</v>
      </c>
      <c r="K32" t="s">
        <v>231</v>
      </c>
      <c r="L32"/>
      <c r="N32" s="10">
        <v>410.70212751006102</v>
      </c>
      <c r="O32" s="11">
        <f t="shared" si="0"/>
        <v>37.253276706303872</v>
      </c>
      <c r="P32">
        <f t="shared" si="1"/>
        <v>510</v>
      </c>
    </row>
    <row r="33" spans="1:16" x14ac:dyDescent="0.15">
      <c r="A33">
        <v>98</v>
      </c>
      <c r="B33" t="s">
        <v>164</v>
      </c>
      <c r="C33" t="s">
        <v>198</v>
      </c>
      <c r="D33" t="s">
        <v>199</v>
      </c>
      <c r="E33">
        <v>1.2</v>
      </c>
      <c r="F33">
        <v>2</v>
      </c>
      <c r="H33" s="28">
        <v>6400</v>
      </c>
      <c r="I33" s="1">
        <v>2035</v>
      </c>
      <c r="J33" s="1">
        <v>30</v>
      </c>
      <c r="K33" t="s">
        <v>242</v>
      </c>
      <c r="L33"/>
      <c r="N33" s="10">
        <v>171.292302114508</v>
      </c>
      <c r="O33" s="11">
        <f t="shared" si="0"/>
        <v>37.363033370417504</v>
      </c>
      <c r="P33">
        <f t="shared" si="1"/>
        <v>213.33333333333334</v>
      </c>
    </row>
    <row r="34" spans="1:16" x14ac:dyDescent="0.15">
      <c r="A34">
        <v>100</v>
      </c>
      <c r="B34" t="s">
        <v>164</v>
      </c>
      <c r="C34" t="s">
        <v>198</v>
      </c>
      <c r="D34" t="s">
        <v>199</v>
      </c>
      <c r="E34">
        <v>1.2</v>
      </c>
      <c r="F34">
        <v>2</v>
      </c>
      <c r="H34" s="28">
        <v>1300</v>
      </c>
      <c r="I34" s="1">
        <v>2035</v>
      </c>
      <c r="J34" s="1">
        <v>30</v>
      </c>
      <c r="K34" t="s">
        <v>243</v>
      </c>
      <c r="L34"/>
      <c r="N34" s="10">
        <v>331.59950040203</v>
      </c>
      <c r="O34" s="11">
        <f t="shared" si="0"/>
        <v>3.9203919138113443</v>
      </c>
      <c r="P34">
        <f t="shared" si="1"/>
        <v>43.333333333333336</v>
      </c>
    </row>
    <row r="35" spans="1:16" x14ac:dyDescent="0.15">
      <c r="A35">
        <v>127</v>
      </c>
      <c r="B35" t="s">
        <v>30</v>
      </c>
      <c r="C35" t="s">
        <v>198</v>
      </c>
      <c r="D35" t="s">
        <v>218</v>
      </c>
      <c r="E35">
        <v>1.3</v>
      </c>
      <c r="F35">
        <v>2</v>
      </c>
      <c r="H35" s="28">
        <v>1400</v>
      </c>
      <c r="I35" s="1">
        <v>2035</v>
      </c>
      <c r="J35" s="1">
        <v>30</v>
      </c>
      <c r="K35" t="s">
        <v>249</v>
      </c>
      <c r="L35"/>
      <c r="N35" s="10">
        <v>3.5908963015052602</v>
      </c>
      <c r="O35" s="11">
        <f t="shared" si="0"/>
        <v>389.87480630201907</v>
      </c>
      <c r="P35">
        <f t="shared" si="1"/>
        <v>46.666666666666664</v>
      </c>
    </row>
    <row r="36" spans="1:16" x14ac:dyDescent="0.15">
      <c r="A36">
        <v>129</v>
      </c>
      <c r="B36" t="s">
        <v>30</v>
      </c>
      <c r="C36" t="s">
        <v>198</v>
      </c>
      <c r="D36" t="s">
        <v>199</v>
      </c>
      <c r="E36">
        <v>1.2</v>
      </c>
      <c r="F36">
        <v>2</v>
      </c>
      <c r="H36" s="28">
        <v>6800</v>
      </c>
      <c r="I36" s="1">
        <v>2035</v>
      </c>
      <c r="J36" s="1">
        <v>30</v>
      </c>
      <c r="K36" t="s">
        <v>250</v>
      </c>
      <c r="L36"/>
      <c r="N36" s="10">
        <v>179.74024625588501</v>
      </c>
      <c r="O36" s="11">
        <f t="shared" si="0"/>
        <v>37.832372780435954</v>
      </c>
      <c r="P36">
        <f t="shared" si="1"/>
        <v>226.66666666666666</v>
      </c>
    </row>
    <row r="37" spans="1:16" x14ac:dyDescent="0.15">
      <c r="A37">
        <v>178</v>
      </c>
      <c r="B37" t="s">
        <v>252</v>
      </c>
      <c r="C37" t="s">
        <v>198</v>
      </c>
      <c r="D37" t="s">
        <v>218</v>
      </c>
      <c r="E37">
        <v>1.2</v>
      </c>
      <c r="F37">
        <v>2</v>
      </c>
      <c r="H37" s="28">
        <v>4500</v>
      </c>
      <c r="I37" s="1">
        <v>2035</v>
      </c>
      <c r="J37" s="1">
        <v>30</v>
      </c>
      <c r="K37" t="s">
        <v>253</v>
      </c>
      <c r="L37"/>
      <c r="N37" s="10">
        <v>119.85848010524499</v>
      </c>
      <c r="O37" s="11">
        <f t="shared" si="0"/>
        <v>37.544277184631852</v>
      </c>
      <c r="P37">
        <f t="shared" si="1"/>
        <v>150</v>
      </c>
    </row>
    <row r="38" spans="1:16" x14ac:dyDescent="0.15">
      <c r="A38">
        <v>179</v>
      </c>
      <c r="B38" t="s">
        <v>252</v>
      </c>
      <c r="C38" t="s">
        <v>198</v>
      </c>
      <c r="D38" t="s">
        <v>218</v>
      </c>
      <c r="E38">
        <v>1.4</v>
      </c>
      <c r="F38">
        <v>2</v>
      </c>
      <c r="H38" s="28">
        <v>900</v>
      </c>
      <c r="I38" s="1">
        <v>2035</v>
      </c>
      <c r="J38" s="1">
        <v>30</v>
      </c>
      <c r="K38" t="s">
        <v>254</v>
      </c>
      <c r="L38"/>
      <c r="N38" s="10">
        <v>23.858826987797698</v>
      </c>
      <c r="O38" s="11">
        <f t="shared" si="0"/>
        <v>37.721888023258387</v>
      </c>
      <c r="P38">
        <f t="shared" si="1"/>
        <v>30</v>
      </c>
    </row>
    <row r="39" spans="1:16" x14ac:dyDescent="0.15">
      <c r="A39">
        <v>198</v>
      </c>
      <c r="B39" t="s">
        <v>71</v>
      </c>
      <c r="C39" t="s">
        <v>198</v>
      </c>
      <c r="D39" t="s">
        <v>218</v>
      </c>
      <c r="E39">
        <v>2</v>
      </c>
      <c r="F39">
        <v>2</v>
      </c>
      <c r="H39" s="28">
        <v>200</v>
      </c>
      <c r="I39" s="1">
        <v>2035</v>
      </c>
      <c r="J39" s="1">
        <v>30</v>
      </c>
      <c r="K39" t="s">
        <v>260</v>
      </c>
      <c r="L39"/>
      <c r="N39" s="10">
        <v>5.70069864612387</v>
      </c>
      <c r="O39" s="11">
        <f t="shared" si="0"/>
        <v>35.08341914126401</v>
      </c>
      <c r="P39">
        <f t="shared" si="1"/>
        <v>6.666666666666667</v>
      </c>
    </row>
    <row r="40" spans="1:16" x14ac:dyDescent="0.15">
      <c r="A40">
        <v>34</v>
      </c>
      <c r="B40" t="s">
        <v>185</v>
      </c>
      <c r="C40" t="s">
        <v>228</v>
      </c>
      <c r="D40" t="s">
        <v>202</v>
      </c>
      <c r="E40">
        <v>2</v>
      </c>
      <c r="F40">
        <v>2</v>
      </c>
      <c r="H40" s="28">
        <v>34000</v>
      </c>
      <c r="I40" s="1">
        <v>2035</v>
      </c>
      <c r="J40" s="1">
        <v>50</v>
      </c>
      <c r="K40" t="s">
        <v>229</v>
      </c>
      <c r="L40"/>
      <c r="N40" s="10">
        <v>34.297450998531502</v>
      </c>
      <c r="O40" s="11">
        <f t="shared" si="0"/>
        <v>991.32731471664647</v>
      </c>
      <c r="P40">
        <f t="shared" si="1"/>
        <v>680</v>
      </c>
    </row>
    <row r="41" spans="1:16" x14ac:dyDescent="0.15">
      <c r="A41">
        <v>35</v>
      </c>
      <c r="B41" t="s">
        <v>185</v>
      </c>
      <c r="C41" t="s">
        <v>228</v>
      </c>
      <c r="D41" t="s">
        <v>202</v>
      </c>
      <c r="E41">
        <v>1.5</v>
      </c>
      <c r="F41">
        <v>2</v>
      </c>
      <c r="H41" s="28">
        <v>24000</v>
      </c>
      <c r="I41" s="1">
        <v>2055</v>
      </c>
      <c r="J41" s="1">
        <v>50</v>
      </c>
      <c r="K41" t="s">
        <v>230</v>
      </c>
      <c r="L41"/>
      <c r="N41" s="10">
        <v>24.946629704104499</v>
      </c>
      <c r="O41" s="11">
        <f t="shared" si="0"/>
        <v>962.05380384714863</v>
      </c>
      <c r="P41">
        <f t="shared" si="1"/>
        <v>480</v>
      </c>
    </row>
    <row r="42" spans="1:16" x14ac:dyDescent="0.15">
      <c r="A42">
        <v>185</v>
      </c>
      <c r="B42" t="s">
        <v>101</v>
      </c>
      <c r="C42" t="s">
        <v>228</v>
      </c>
      <c r="D42" t="s">
        <v>202</v>
      </c>
      <c r="E42">
        <v>0.6</v>
      </c>
      <c r="F42">
        <v>2</v>
      </c>
      <c r="H42" s="28">
        <v>30000</v>
      </c>
      <c r="I42" s="1">
        <v>2055</v>
      </c>
      <c r="J42" s="1">
        <v>50</v>
      </c>
      <c r="K42" t="s">
        <v>255</v>
      </c>
      <c r="L42"/>
      <c r="N42" s="10">
        <v>30.3650982382275</v>
      </c>
      <c r="O42" s="11">
        <f t="shared" si="0"/>
        <v>987.97638540922401</v>
      </c>
      <c r="P42">
        <f t="shared" si="1"/>
        <v>600</v>
      </c>
    </row>
    <row r="43" spans="1:16" x14ac:dyDescent="0.15">
      <c r="A43">
        <v>219</v>
      </c>
      <c r="B43" t="s">
        <v>262</v>
      </c>
      <c r="C43" t="s">
        <v>228</v>
      </c>
      <c r="D43" t="s">
        <v>202</v>
      </c>
      <c r="E43">
        <v>2</v>
      </c>
      <c r="F43">
        <v>2</v>
      </c>
      <c r="H43" s="28">
        <v>12000</v>
      </c>
      <c r="I43" s="1">
        <v>2055</v>
      </c>
      <c r="J43" s="1">
        <v>50</v>
      </c>
      <c r="K43" t="s">
        <v>263</v>
      </c>
      <c r="L43"/>
      <c r="N43" s="10">
        <v>12.1881183051538</v>
      </c>
      <c r="O43" s="11">
        <f t="shared" si="0"/>
        <v>984.56543492244793</v>
      </c>
      <c r="P43">
        <f t="shared" si="1"/>
        <v>240</v>
      </c>
    </row>
    <row r="44" spans="1:16" x14ac:dyDescent="0.15">
      <c r="A44">
        <v>220</v>
      </c>
      <c r="B44" t="s">
        <v>262</v>
      </c>
      <c r="C44" t="s">
        <v>228</v>
      </c>
      <c r="D44" t="s">
        <v>202</v>
      </c>
      <c r="E44">
        <v>2</v>
      </c>
      <c r="F44">
        <v>2</v>
      </c>
      <c r="H44" s="28">
        <v>10000</v>
      </c>
      <c r="I44" s="1">
        <v>2055</v>
      </c>
      <c r="J44" s="1">
        <v>50</v>
      </c>
      <c r="K44" t="s">
        <v>264</v>
      </c>
      <c r="L44"/>
      <c r="N44" s="10">
        <v>10.194983508544601</v>
      </c>
      <c r="O44" s="11">
        <f t="shared" si="0"/>
        <v>980.87456361443037</v>
      </c>
      <c r="P44">
        <f t="shared" si="1"/>
        <v>200</v>
      </c>
    </row>
    <row r="45" spans="1:16" x14ac:dyDescent="0.15">
      <c r="A45">
        <v>235</v>
      </c>
      <c r="B45" t="s">
        <v>58</v>
      </c>
      <c r="C45" t="s">
        <v>228</v>
      </c>
      <c r="D45" t="s">
        <v>202</v>
      </c>
      <c r="E45">
        <v>1</v>
      </c>
      <c r="F45">
        <v>2</v>
      </c>
      <c r="H45" s="28">
        <v>33000</v>
      </c>
      <c r="I45" s="1">
        <v>2055</v>
      </c>
      <c r="J45" s="1">
        <v>50</v>
      </c>
      <c r="K45" t="s">
        <v>272</v>
      </c>
      <c r="L45"/>
      <c r="N45" s="10">
        <v>33.191006642902501</v>
      </c>
      <c r="O45" s="11">
        <f t="shared" si="0"/>
        <v>994.24522898755333</v>
      </c>
      <c r="P45">
        <f t="shared" si="1"/>
        <v>660</v>
      </c>
    </row>
    <row r="46" spans="1:16" x14ac:dyDescent="0.15">
      <c r="A46">
        <v>238</v>
      </c>
      <c r="B46" t="s">
        <v>53</v>
      </c>
      <c r="C46" t="s">
        <v>228</v>
      </c>
      <c r="D46" t="s">
        <v>202</v>
      </c>
      <c r="E46">
        <v>1</v>
      </c>
      <c r="F46">
        <v>2</v>
      </c>
      <c r="H46" s="28">
        <v>52000</v>
      </c>
      <c r="I46" s="1">
        <v>2055</v>
      </c>
      <c r="J46" s="1">
        <v>30</v>
      </c>
      <c r="K46" t="s">
        <v>275</v>
      </c>
      <c r="L46"/>
      <c r="N46" s="10">
        <v>52.093925674639699</v>
      </c>
      <c r="O46" s="11">
        <f t="shared" si="0"/>
        <v>998.19699372962737</v>
      </c>
      <c r="P46">
        <f t="shared" si="1"/>
        <v>1733.3333333333333</v>
      </c>
    </row>
    <row r="47" spans="1:16" x14ac:dyDescent="0.15">
      <c r="A47">
        <v>32</v>
      </c>
      <c r="B47" t="s">
        <v>74</v>
      </c>
      <c r="C47" t="s">
        <v>226</v>
      </c>
      <c r="D47" t="s">
        <v>199</v>
      </c>
      <c r="E47">
        <v>2</v>
      </c>
      <c r="F47">
        <v>2</v>
      </c>
      <c r="H47" s="28">
        <v>14000</v>
      </c>
      <c r="I47" s="1">
        <v>2035</v>
      </c>
      <c r="J47" s="1">
        <v>30</v>
      </c>
      <c r="K47" t="s">
        <v>227</v>
      </c>
      <c r="L47"/>
      <c r="N47" s="10">
        <v>374.95546201580902</v>
      </c>
      <c r="O47" s="11">
        <f t="shared" si="0"/>
        <v>37.337767863772918</v>
      </c>
      <c r="P47">
        <f t="shared" si="1"/>
        <v>466.66666666666669</v>
      </c>
    </row>
    <row r="48" spans="1:16" x14ac:dyDescent="0.15">
      <c r="A48">
        <v>27</v>
      </c>
      <c r="B48" t="s">
        <v>222</v>
      </c>
      <c r="C48" t="s">
        <v>223</v>
      </c>
      <c r="D48" t="s">
        <v>199</v>
      </c>
      <c r="E48">
        <v>1.2</v>
      </c>
      <c r="F48">
        <v>2</v>
      </c>
      <c r="H48" s="28">
        <v>3600</v>
      </c>
      <c r="I48" s="1">
        <v>2035</v>
      </c>
      <c r="J48" s="1">
        <v>30</v>
      </c>
      <c r="K48" t="s">
        <v>224</v>
      </c>
      <c r="L48"/>
      <c r="N48" s="10">
        <v>95.476845546234401</v>
      </c>
      <c r="O48" s="11">
        <f t="shared" si="0"/>
        <v>37.705476960450163</v>
      </c>
      <c r="P48">
        <f t="shared" si="1"/>
        <v>120</v>
      </c>
    </row>
    <row r="49" spans="1:16" x14ac:dyDescent="0.15">
      <c r="A49">
        <v>56</v>
      </c>
      <c r="B49" t="s">
        <v>232</v>
      </c>
      <c r="C49" t="s">
        <v>223</v>
      </c>
      <c r="D49" t="s">
        <v>218</v>
      </c>
      <c r="E49">
        <v>1.3</v>
      </c>
      <c r="F49">
        <v>2</v>
      </c>
      <c r="H49" s="28">
        <v>500</v>
      </c>
      <c r="I49" s="1">
        <v>2035</v>
      </c>
      <c r="J49" s="1">
        <v>30</v>
      </c>
      <c r="K49" t="s">
        <v>233</v>
      </c>
      <c r="L49"/>
      <c r="N49" s="10">
        <v>17.011984126844901</v>
      </c>
      <c r="O49" s="11">
        <f t="shared" si="0"/>
        <v>29.391045528369634</v>
      </c>
      <c r="P49">
        <f t="shared" si="1"/>
        <v>16.666666666666668</v>
      </c>
    </row>
    <row r="50" spans="1:16" x14ac:dyDescent="0.15">
      <c r="A50">
        <v>57</v>
      </c>
      <c r="B50" t="s">
        <v>232</v>
      </c>
      <c r="C50" t="s">
        <v>223</v>
      </c>
      <c r="D50" t="s">
        <v>218</v>
      </c>
      <c r="E50">
        <v>1.2</v>
      </c>
      <c r="F50">
        <v>2</v>
      </c>
      <c r="H50" s="28">
        <v>500</v>
      </c>
      <c r="I50" s="1">
        <v>2035</v>
      </c>
      <c r="J50" s="1">
        <v>30</v>
      </c>
      <c r="K50" t="s">
        <v>234</v>
      </c>
      <c r="L50"/>
      <c r="N50" s="10">
        <v>12.0173238059627</v>
      </c>
      <c r="O50" s="11">
        <f t="shared" si="0"/>
        <v>41.606601276060509</v>
      </c>
      <c r="P50">
        <f t="shared" si="1"/>
        <v>16.666666666666668</v>
      </c>
    </row>
    <row r="51" spans="1:16" x14ac:dyDescent="0.15">
      <c r="A51">
        <v>58</v>
      </c>
      <c r="B51" t="s">
        <v>232</v>
      </c>
      <c r="C51" t="s">
        <v>223</v>
      </c>
      <c r="D51" t="s">
        <v>218</v>
      </c>
      <c r="E51">
        <v>1.2</v>
      </c>
      <c r="F51">
        <v>2</v>
      </c>
      <c r="H51" s="28">
        <v>500</v>
      </c>
      <c r="I51" s="1">
        <v>2035</v>
      </c>
      <c r="J51" s="1">
        <v>30</v>
      </c>
      <c r="K51" t="s">
        <v>235</v>
      </c>
      <c r="L51"/>
      <c r="N51" s="10">
        <v>11.777391825926699</v>
      </c>
      <c r="O51" s="11">
        <f t="shared" si="0"/>
        <v>42.454221392150863</v>
      </c>
      <c r="P51">
        <f t="shared" si="1"/>
        <v>16.666666666666668</v>
      </c>
    </row>
    <row r="52" spans="1:16" x14ac:dyDescent="0.15">
      <c r="A52">
        <v>59</v>
      </c>
      <c r="B52" t="s">
        <v>232</v>
      </c>
      <c r="C52" t="s">
        <v>223</v>
      </c>
      <c r="D52" t="s">
        <v>218</v>
      </c>
      <c r="E52">
        <v>1.2</v>
      </c>
      <c r="F52">
        <v>2</v>
      </c>
      <c r="H52" s="28">
        <v>500</v>
      </c>
      <c r="I52" s="1">
        <v>2035</v>
      </c>
      <c r="J52" s="1">
        <v>30</v>
      </c>
      <c r="K52" t="s">
        <v>236</v>
      </c>
      <c r="L52"/>
      <c r="N52" s="10">
        <v>13.1393001763777</v>
      </c>
      <c r="O52" s="11">
        <f t="shared" si="0"/>
        <v>38.053777087680643</v>
      </c>
      <c r="P52">
        <f t="shared" si="1"/>
        <v>16.666666666666668</v>
      </c>
    </row>
    <row r="53" spans="1:16" x14ac:dyDescent="0.15">
      <c r="A53">
        <v>60</v>
      </c>
      <c r="B53" t="s">
        <v>232</v>
      </c>
      <c r="C53" t="s">
        <v>223</v>
      </c>
      <c r="D53" t="s">
        <v>218</v>
      </c>
      <c r="E53">
        <v>1.2</v>
      </c>
      <c r="F53">
        <v>2</v>
      </c>
      <c r="H53" s="28">
        <v>500</v>
      </c>
      <c r="I53" s="1">
        <v>2035</v>
      </c>
      <c r="J53" s="1">
        <v>30</v>
      </c>
      <c r="K53" t="s">
        <v>237</v>
      </c>
      <c r="L53"/>
      <c r="N53" s="10">
        <v>14.2482793461871</v>
      </c>
      <c r="O53" s="11">
        <f t="shared" si="0"/>
        <v>35.091956569043695</v>
      </c>
      <c r="P53">
        <f t="shared" si="1"/>
        <v>16.666666666666668</v>
      </c>
    </row>
    <row r="54" spans="1:16" x14ac:dyDescent="0.15">
      <c r="A54">
        <v>61</v>
      </c>
      <c r="B54" t="s">
        <v>232</v>
      </c>
      <c r="C54" t="s">
        <v>223</v>
      </c>
      <c r="D54" t="s">
        <v>218</v>
      </c>
      <c r="E54">
        <v>1.2</v>
      </c>
      <c r="F54">
        <v>2</v>
      </c>
      <c r="H54" s="28">
        <v>500</v>
      </c>
      <c r="I54" s="1">
        <v>2035</v>
      </c>
      <c r="J54" s="1">
        <v>30</v>
      </c>
      <c r="K54" t="s">
        <v>238</v>
      </c>
      <c r="L54"/>
      <c r="N54" s="10">
        <v>13.8725681691551</v>
      </c>
      <c r="O54" s="11">
        <f t="shared" si="0"/>
        <v>36.042353074301182</v>
      </c>
      <c r="P54">
        <f t="shared" si="1"/>
        <v>16.666666666666668</v>
      </c>
    </row>
    <row r="55" spans="1:16" x14ac:dyDescent="0.15">
      <c r="A55">
        <v>78</v>
      </c>
      <c r="B55" t="s">
        <v>104</v>
      </c>
      <c r="C55" t="s">
        <v>223</v>
      </c>
      <c r="D55" t="s">
        <v>199</v>
      </c>
      <c r="E55">
        <v>1.2</v>
      </c>
      <c r="F55">
        <v>2</v>
      </c>
      <c r="H55" s="28">
        <v>9100</v>
      </c>
      <c r="I55" s="1">
        <v>2035</v>
      </c>
      <c r="J55" s="1">
        <v>30</v>
      </c>
      <c r="K55" t="s">
        <v>241</v>
      </c>
      <c r="L55"/>
      <c r="N55" s="10">
        <v>243.09882623911301</v>
      </c>
      <c r="O55" s="11">
        <f t="shared" si="0"/>
        <v>37.4333358197674</v>
      </c>
      <c r="P55">
        <f t="shared" si="1"/>
        <v>303.33333333333331</v>
      </c>
    </row>
    <row r="56" spans="1:16" x14ac:dyDescent="0.15">
      <c r="A56">
        <v>123</v>
      </c>
      <c r="B56" t="s">
        <v>11</v>
      </c>
      <c r="C56" t="s">
        <v>223</v>
      </c>
      <c r="D56" t="s">
        <v>218</v>
      </c>
      <c r="E56">
        <v>1.3</v>
      </c>
      <c r="F56">
        <v>2</v>
      </c>
      <c r="H56" s="28">
        <v>1100</v>
      </c>
      <c r="I56" s="1">
        <v>2035</v>
      </c>
      <c r="J56" s="1">
        <v>30</v>
      </c>
      <c r="K56" s="29" t="s">
        <v>248</v>
      </c>
      <c r="L56"/>
      <c r="N56" s="10">
        <v>30.410994411696802</v>
      </c>
      <c r="O56" s="11">
        <f t="shared" si="0"/>
        <v>36.171128938056476</v>
      </c>
      <c r="P56">
        <f t="shared" si="1"/>
        <v>36.666666666666664</v>
      </c>
    </row>
    <row r="57" spans="1:16" x14ac:dyDescent="0.15">
      <c r="A57">
        <v>236</v>
      </c>
      <c r="B57" t="s">
        <v>53</v>
      </c>
      <c r="C57" t="s">
        <v>223</v>
      </c>
      <c r="D57" t="s">
        <v>202</v>
      </c>
      <c r="E57">
        <v>2</v>
      </c>
      <c r="F57">
        <v>2</v>
      </c>
      <c r="H57" s="28">
        <v>18000</v>
      </c>
      <c r="I57" s="1">
        <v>2055</v>
      </c>
      <c r="J57" s="1">
        <v>50</v>
      </c>
      <c r="K57" t="s">
        <v>273</v>
      </c>
      <c r="L57"/>
      <c r="N57" s="10">
        <v>18.769841736170399</v>
      </c>
      <c r="O57" s="11">
        <f t="shared" si="0"/>
        <v>958.98517702006643</v>
      </c>
      <c r="P57">
        <f t="shared" si="1"/>
        <v>360</v>
      </c>
    </row>
    <row r="58" spans="1:16" x14ac:dyDescent="0.15">
      <c r="A58">
        <v>245</v>
      </c>
      <c r="B58" t="s">
        <v>175</v>
      </c>
      <c r="C58" t="s">
        <v>223</v>
      </c>
      <c r="D58" t="s">
        <v>202</v>
      </c>
      <c r="E58">
        <v>0.3</v>
      </c>
      <c r="F58">
        <v>2</v>
      </c>
      <c r="H58" s="28">
        <v>5000</v>
      </c>
      <c r="I58" s="1">
        <v>2055</v>
      </c>
      <c r="J58" s="1">
        <v>50</v>
      </c>
      <c r="K58" t="s">
        <v>279</v>
      </c>
      <c r="L58"/>
      <c r="N58" s="10">
        <v>46.518237222782197</v>
      </c>
      <c r="O58" s="11">
        <f t="shared" si="0"/>
        <v>107.48472638922917</v>
      </c>
      <c r="P58">
        <f t="shared" si="1"/>
        <v>100</v>
      </c>
    </row>
    <row r="59" spans="1:16" x14ac:dyDescent="0.15">
      <c r="A59">
        <v>10</v>
      </c>
      <c r="B59" t="s">
        <v>85</v>
      </c>
      <c r="C59" t="s">
        <v>201</v>
      </c>
      <c r="D59" t="s">
        <v>202</v>
      </c>
      <c r="E59">
        <v>1.4</v>
      </c>
      <c r="F59">
        <v>2</v>
      </c>
      <c r="H59" s="28">
        <v>152000</v>
      </c>
      <c r="I59" s="1">
        <v>2055</v>
      </c>
      <c r="J59" s="1">
        <v>30</v>
      </c>
      <c r="K59" t="s">
        <v>214</v>
      </c>
      <c r="L59"/>
      <c r="N59" s="10">
        <v>152.30743243188601</v>
      </c>
      <c r="O59" s="11">
        <f t="shared" si="0"/>
        <v>997.98150079101686</v>
      </c>
      <c r="P59">
        <f t="shared" si="1"/>
        <v>5066.666666666667</v>
      </c>
    </row>
    <row r="60" spans="1:16" x14ac:dyDescent="0.15">
      <c r="A60">
        <v>67</v>
      </c>
      <c r="B60" t="s">
        <v>239</v>
      </c>
      <c r="C60" t="s">
        <v>201</v>
      </c>
      <c r="D60" t="s">
        <v>202</v>
      </c>
      <c r="E60">
        <v>1.5</v>
      </c>
      <c r="F60">
        <v>2</v>
      </c>
      <c r="H60" s="28">
        <v>12700</v>
      </c>
      <c r="I60" s="1">
        <v>2055</v>
      </c>
      <c r="J60" s="1">
        <v>50</v>
      </c>
      <c r="K60" t="s">
        <v>240</v>
      </c>
      <c r="L60"/>
      <c r="N60" s="10">
        <v>12.7219979687181</v>
      </c>
      <c r="O60" s="11">
        <f t="shared" si="0"/>
        <v>998.27087154296123</v>
      </c>
      <c r="P60">
        <f t="shared" si="1"/>
        <v>254</v>
      </c>
    </row>
    <row r="61" spans="1:16" x14ac:dyDescent="0.15">
      <c r="A61">
        <v>102</v>
      </c>
      <c r="B61" t="s">
        <v>244</v>
      </c>
      <c r="C61" t="s">
        <v>201</v>
      </c>
      <c r="D61" t="s">
        <v>202</v>
      </c>
      <c r="E61">
        <v>1.3</v>
      </c>
      <c r="F61">
        <v>2</v>
      </c>
      <c r="H61" s="28">
        <v>212000</v>
      </c>
      <c r="I61" s="1">
        <v>2055</v>
      </c>
      <c r="J61" s="1">
        <v>50</v>
      </c>
      <c r="K61" t="s">
        <v>245</v>
      </c>
      <c r="L61"/>
      <c r="N61" s="10">
        <v>211.959268974427</v>
      </c>
      <c r="O61" s="11">
        <f t="shared" si="0"/>
        <v>1000.1921643991795</v>
      </c>
      <c r="P61">
        <f t="shared" si="1"/>
        <v>4240</v>
      </c>
    </row>
    <row r="62" spans="1:16" x14ac:dyDescent="0.15">
      <c r="A62">
        <v>117</v>
      </c>
      <c r="B62" t="s">
        <v>26</v>
      </c>
      <c r="C62" t="s">
        <v>201</v>
      </c>
      <c r="D62" t="s">
        <v>202</v>
      </c>
      <c r="E62">
        <v>1.2</v>
      </c>
      <c r="F62">
        <v>2</v>
      </c>
      <c r="H62" s="28">
        <v>80000</v>
      </c>
      <c r="I62" s="1">
        <v>2055</v>
      </c>
      <c r="J62" s="1">
        <v>50</v>
      </c>
      <c r="K62" t="s">
        <v>247</v>
      </c>
      <c r="L62"/>
      <c r="N62" s="10">
        <v>79.337054106470305</v>
      </c>
      <c r="O62" s="11">
        <f t="shared" si="0"/>
        <v>1008.3560689389856</v>
      </c>
      <c r="P62">
        <f t="shared" si="1"/>
        <v>1600</v>
      </c>
    </row>
    <row r="63" spans="1:16" x14ac:dyDescent="0.15">
      <c r="A63">
        <v>130</v>
      </c>
      <c r="B63" t="s">
        <v>30</v>
      </c>
      <c r="C63" t="s">
        <v>201</v>
      </c>
      <c r="D63" t="s">
        <v>202</v>
      </c>
      <c r="E63">
        <v>2</v>
      </c>
      <c r="F63">
        <v>2</v>
      </c>
      <c r="H63" s="28">
        <v>25000</v>
      </c>
      <c r="I63" s="1">
        <v>2055</v>
      </c>
      <c r="J63" s="1">
        <v>30</v>
      </c>
      <c r="K63" t="s">
        <v>251</v>
      </c>
      <c r="L63"/>
      <c r="N63" s="10">
        <v>25.841318015111</v>
      </c>
      <c r="O63" s="11">
        <f t="shared" si="0"/>
        <v>967.44291391719923</v>
      </c>
      <c r="P63">
        <f t="shared" si="1"/>
        <v>833.33333333333337</v>
      </c>
    </row>
    <row r="64" spans="1:16" x14ac:dyDescent="0.15">
      <c r="A64">
        <v>187</v>
      </c>
      <c r="B64" t="s">
        <v>26</v>
      </c>
      <c r="C64" t="s">
        <v>201</v>
      </c>
      <c r="D64" t="s">
        <v>202</v>
      </c>
      <c r="E64">
        <v>1.5</v>
      </c>
      <c r="F64">
        <v>2</v>
      </c>
      <c r="H64" s="28">
        <v>8000</v>
      </c>
      <c r="I64" s="1">
        <v>2055</v>
      </c>
      <c r="J64" s="1">
        <v>50</v>
      </c>
      <c r="K64" t="s">
        <v>256</v>
      </c>
      <c r="L64"/>
      <c r="N64" s="10">
        <v>8.2002750536354991</v>
      </c>
      <c r="O64" s="11">
        <f t="shared" si="0"/>
        <v>975.57703219397388</v>
      </c>
      <c r="P64">
        <f t="shared" si="1"/>
        <v>160</v>
      </c>
    </row>
    <row r="65" spans="1:16" x14ac:dyDescent="0.15">
      <c r="A65">
        <v>188</v>
      </c>
      <c r="B65" t="s">
        <v>26</v>
      </c>
      <c r="C65" t="s">
        <v>201</v>
      </c>
      <c r="D65" t="s">
        <v>202</v>
      </c>
      <c r="E65">
        <v>1.5</v>
      </c>
      <c r="F65">
        <v>2</v>
      </c>
      <c r="H65" s="28">
        <v>9000</v>
      </c>
      <c r="I65" s="1">
        <v>2055</v>
      </c>
      <c r="J65" s="1">
        <v>50</v>
      </c>
      <c r="K65" t="s">
        <v>257</v>
      </c>
      <c r="L65"/>
      <c r="N65" s="10">
        <v>8.8169926405752808</v>
      </c>
      <c r="O65" s="11">
        <f t="shared" si="0"/>
        <v>1020.7562109763516</v>
      </c>
      <c r="P65">
        <f t="shared" si="1"/>
        <v>180</v>
      </c>
    </row>
    <row r="66" spans="1:16" x14ac:dyDescent="0.15">
      <c r="A66">
        <v>209</v>
      </c>
      <c r="B66" t="s">
        <v>239</v>
      </c>
      <c r="C66" t="s">
        <v>201</v>
      </c>
      <c r="D66" t="s">
        <v>202</v>
      </c>
      <c r="E66">
        <v>1.5</v>
      </c>
      <c r="F66">
        <v>2</v>
      </c>
      <c r="H66" s="28">
        <v>10500</v>
      </c>
      <c r="I66" s="1">
        <v>2055</v>
      </c>
      <c r="J66" s="1">
        <v>50</v>
      </c>
      <c r="K66" t="s">
        <v>261</v>
      </c>
      <c r="L66"/>
      <c r="N66" s="10">
        <v>10.556745824314801</v>
      </c>
      <c r="O66" s="11">
        <f t="shared" si="0"/>
        <v>994.62468593455185</v>
      </c>
      <c r="P66">
        <f t="shared" si="1"/>
        <v>210</v>
      </c>
    </row>
    <row r="67" spans="1:16" x14ac:dyDescent="0.15">
      <c r="A67">
        <v>224</v>
      </c>
      <c r="B67" t="s">
        <v>244</v>
      </c>
      <c r="C67" t="s">
        <v>201</v>
      </c>
      <c r="D67" t="s">
        <v>202</v>
      </c>
      <c r="E67">
        <v>1.5</v>
      </c>
      <c r="F67">
        <v>2</v>
      </c>
      <c r="H67" s="28">
        <v>10000</v>
      </c>
      <c r="I67" s="1">
        <v>2055</v>
      </c>
      <c r="J67" s="1">
        <v>50</v>
      </c>
      <c r="K67" t="s">
        <v>265</v>
      </c>
      <c r="L67"/>
      <c r="N67" s="10">
        <v>9.8890874860875506</v>
      </c>
      <c r="O67" s="11">
        <f t="shared" si="0"/>
        <v>1011.215646951095</v>
      </c>
      <c r="P67">
        <f t="shared" si="1"/>
        <v>200</v>
      </c>
    </row>
    <row r="68" spans="1:16" x14ac:dyDescent="0.15">
      <c r="A68">
        <v>225</v>
      </c>
      <c r="B68" t="s">
        <v>244</v>
      </c>
      <c r="C68" t="s">
        <v>201</v>
      </c>
      <c r="D68" t="s">
        <v>202</v>
      </c>
      <c r="E68">
        <v>1.5</v>
      </c>
      <c r="F68">
        <v>2</v>
      </c>
      <c r="H68" s="28">
        <v>4000</v>
      </c>
      <c r="I68" s="1">
        <v>2055</v>
      </c>
      <c r="J68" s="1">
        <v>50</v>
      </c>
      <c r="K68" t="s">
        <v>266</v>
      </c>
      <c r="L68"/>
      <c r="N68" s="10">
        <v>4.2553539515974199</v>
      </c>
      <c r="O68" s="11">
        <f t="shared" ref="O68:O131" si="2">+H68/N68</f>
        <v>939.99231215500595</v>
      </c>
      <c r="P68">
        <f t="shared" si="1"/>
        <v>80</v>
      </c>
    </row>
    <row r="69" spans="1:16" x14ac:dyDescent="0.15">
      <c r="A69">
        <v>226</v>
      </c>
      <c r="B69" t="s">
        <v>244</v>
      </c>
      <c r="C69" t="s">
        <v>201</v>
      </c>
      <c r="D69" t="s">
        <v>202</v>
      </c>
      <c r="E69">
        <v>1.5</v>
      </c>
      <c r="F69">
        <v>2</v>
      </c>
      <c r="H69" s="28">
        <v>3700</v>
      </c>
      <c r="I69" s="1">
        <v>2055</v>
      </c>
      <c r="J69" s="1">
        <v>50</v>
      </c>
      <c r="K69" t="s">
        <v>267</v>
      </c>
      <c r="L69"/>
      <c r="N69" s="10">
        <v>3.7814000597729098</v>
      </c>
      <c r="O69" s="11">
        <f t="shared" si="2"/>
        <v>978.4735657464928</v>
      </c>
      <c r="P69">
        <f t="shared" ref="P69:P132" si="3">+H69/J69</f>
        <v>74</v>
      </c>
    </row>
    <row r="70" spans="1:16" x14ac:dyDescent="0.15">
      <c r="A70">
        <v>227</v>
      </c>
      <c r="B70" t="s">
        <v>244</v>
      </c>
      <c r="C70" t="s">
        <v>201</v>
      </c>
      <c r="D70" t="s">
        <v>202</v>
      </c>
      <c r="E70">
        <v>2.5</v>
      </c>
      <c r="F70">
        <v>2</v>
      </c>
      <c r="H70" s="28">
        <v>3800</v>
      </c>
      <c r="I70" s="1">
        <v>2055</v>
      </c>
      <c r="J70" s="1">
        <v>50</v>
      </c>
      <c r="K70" t="s">
        <v>268</v>
      </c>
      <c r="L70"/>
      <c r="N70" s="10">
        <v>3.8880579419421299</v>
      </c>
      <c r="O70" s="11">
        <f t="shared" si="2"/>
        <v>977.35168990353475</v>
      </c>
      <c r="P70">
        <f t="shared" si="3"/>
        <v>76</v>
      </c>
    </row>
    <row r="71" spans="1:16" x14ac:dyDescent="0.15">
      <c r="A71">
        <v>228</v>
      </c>
      <c r="B71" t="s">
        <v>244</v>
      </c>
      <c r="C71" t="s">
        <v>201</v>
      </c>
      <c r="D71" t="s">
        <v>202</v>
      </c>
      <c r="E71">
        <v>1.5</v>
      </c>
      <c r="F71">
        <v>2</v>
      </c>
      <c r="H71" s="28">
        <v>3700</v>
      </c>
      <c r="I71" s="1">
        <v>2055</v>
      </c>
      <c r="J71" s="1">
        <v>50</v>
      </c>
      <c r="K71" t="s">
        <v>269</v>
      </c>
      <c r="L71"/>
      <c r="N71" s="10">
        <v>3.7589800805965301</v>
      </c>
      <c r="O71" s="11">
        <f t="shared" si="2"/>
        <v>984.30955223706042</v>
      </c>
      <c r="P71">
        <f t="shared" si="3"/>
        <v>74</v>
      </c>
    </row>
    <row r="72" spans="1:16" x14ac:dyDescent="0.15">
      <c r="A72">
        <v>229</v>
      </c>
      <c r="B72" t="s">
        <v>244</v>
      </c>
      <c r="C72" t="s">
        <v>201</v>
      </c>
      <c r="D72" t="s">
        <v>202</v>
      </c>
      <c r="E72">
        <v>1.5</v>
      </c>
      <c r="F72">
        <v>2</v>
      </c>
      <c r="H72" s="28">
        <v>10000</v>
      </c>
      <c r="I72" s="1">
        <v>2055</v>
      </c>
      <c r="J72" s="1">
        <v>50</v>
      </c>
      <c r="K72" t="s">
        <v>270</v>
      </c>
      <c r="L72"/>
      <c r="N72" s="10">
        <v>10.3506416556754</v>
      </c>
      <c r="O72" s="11">
        <f t="shared" si="2"/>
        <v>966.12367934859981</v>
      </c>
      <c r="P72">
        <f t="shared" si="3"/>
        <v>200</v>
      </c>
    </row>
    <row r="73" spans="1:16" x14ac:dyDescent="0.15">
      <c r="A73">
        <v>230</v>
      </c>
      <c r="B73" t="s">
        <v>244</v>
      </c>
      <c r="C73" t="s">
        <v>201</v>
      </c>
      <c r="D73" t="s">
        <v>202</v>
      </c>
      <c r="E73">
        <v>1.5</v>
      </c>
      <c r="F73">
        <v>2</v>
      </c>
      <c r="H73" s="28">
        <v>3700</v>
      </c>
      <c r="I73" s="1">
        <v>2055</v>
      </c>
      <c r="J73" s="1">
        <v>50</v>
      </c>
      <c r="K73" t="s">
        <v>271</v>
      </c>
      <c r="L73"/>
      <c r="N73" s="10">
        <v>3.6950882673429102</v>
      </c>
      <c r="O73" s="11">
        <f t="shared" si="2"/>
        <v>1001.3292598990123</v>
      </c>
      <c r="P73">
        <f t="shared" si="3"/>
        <v>74</v>
      </c>
    </row>
    <row r="74" spans="1:16" x14ac:dyDescent="0.15">
      <c r="A74">
        <v>237</v>
      </c>
      <c r="B74" t="s">
        <v>53</v>
      </c>
      <c r="C74" t="s">
        <v>201</v>
      </c>
      <c r="D74" t="s">
        <v>202</v>
      </c>
      <c r="E74">
        <v>1.4</v>
      </c>
      <c r="F74">
        <v>2</v>
      </c>
      <c r="H74" s="28">
        <v>11000</v>
      </c>
      <c r="I74" s="1">
        <v>2055</v>
      </c>
      <c r="J74" s="1">
        <v>50</v>
      </c>
      <c r="K74" t="s">
        <v>274</v>
      </c>
      <c r="L74"/>
      <c r="N74" s="10">
        <v>11.498981940476</v>
      </c>
      <c r="O74" s="11">
        <f t="shared" si="2"/>
        <v>956.60642454619381</v>
      </c>
      <c r="P74">
        <f t="shared" si="3"/>
        <v>220</v>
      </c>
    </row>
    <row r="75" spans="1:16" x14ac:dyDescent="0.15">
      <c r="A75">
        <v>242</v>
      </c>
      <c r="B75" t="s">
        <v>101</v>
      </c>
      <c r="C75" t="s">
        <v>201</v>
      </c>
      <c r="D75" t="s">
        <v>202</v>
      </c>
      <c r="E75">
        <v>1</v>
      </c>
      <c r="F75">
        <v>2</v>
      </c>
      <c r="H75" s="28">
        <v>22000</v>
      </c>
      <c r="I75" s="1">
        <v>2055</v>
      </c>
      <c r="J75" s="1">
        <v>50</v>
      </c>
      <c r="K75" t="s">
        <v>276</v>
      </c>
      <c r="L75"/>
      <c r="N75" s="10">
        <v>22.582581251890701</v>
      </c>
      <c r="O75" s="11">
        <f t="shared" si="2"/>
        <v>974.20218506500782</v>
      </c>
      <c r="P75">
        <f t="shared" si="3"/>
        <v>440</v>
      </c>
    </row>
    <row r="76" spans="1:16" x14ac:dyDescent="0.15">
      <c r="A76">
        <v>243</v>
      </c>
      <c r="B76" t="s">
        <v>101</v>
      </c>
      <c r="C76" t="s">
        <v>201</v>
      </c>
      <c r="D76" t="s">
        <v>202</v>
      </c>
      <c r="E76">
        <v>1.5</v>
      </c>
      <c r="F76">
        <v>2</v>
      </c>
      <c r="H76" s="23">
        <v>9600</v>
      </c>
      <c r="I76" s="1">
        <v>2055</v>
      </c>
      <c r="J76" s="1">
        <v>50</v>
      </c>
      <c r="K76" t="s">
        <v>277</v>
      </c>
      <c r="L76"/>
      <c r="N76" s="10">
        <v>9.6462738005281796</v>
      </c>
      <c r="O76" s="11">
        <f t="shared" si="2"/>
        <v>995.20293519704512</v>
      </c>
      <c r="P76">
        <f t="shared" si="3"/>
        <v>192</v>
      </c>
    </row>
    <row r="77" spans="1:16" x14ac:dyDescent="0.15">
      <c r="A77">
        <v>244</v>
      </c>
      <c r="B77" t="s">
        <v>101</v>
      </c>
      <c r="C77" t="s">
        <v>201</v>
      </c>
      <c r="D77" t="s">
        <v>202</v>
      </c>
      <c r="E77">
        <v>0.8</v>
      </c>
      <c r="F77">
        <v>2</v>
      </c>
      <c r="H77" s="28">
        <v>20000</v>
      </c>
      <c r="I77" s="1">
        <v>2055</v>
      </c>
      <c r="J77" s="1">
        <v>50</v>
      </c>
      <c r="K77" t="s">
        <v>278</v>
      </c>
      <c r="L77"/>
      <c r="N77" s="10">
        <v>20.268089969892198</v>
      </c>
      <c r="O77" s="11">
        <f t="shared" si="2"/>
        <v>986.77280541528876</v>
      </c>
      <c r="P77">
        <f t="shared" si="3"/>
        <v>400</v>
      </c>
    </row>
    <row r="78" spans="1:16" x14ac:dyDescent="0.15">
      <c r="A78">
        <v>248</v>
      </c>
      <c r="B78" t="s">
        <v>26</v>
      </c>
      <c r="C78" t="s">
        <v>201</v>
      </c>
      <c r="D78" t="s">
        <v>202</v>
      </c>
      <c r="E78">
        <v>1.4</v>
      </c>
      <c r="F78">
        <v>2</v>
      </c>
      <c r="H78" s="28">
        <v>3000</v>
      </c>
      <c r="I78" s="1">
        <v>2055</v>
      </c>
      <c r="J78" s="1">
        <v>50</v>
      </c>
      <c r="K78" t="s">
        <v>280</v>
      </c>
      <c r="L78"/>
      <c r="N78" s="10">
        <v>2.9294729295654598</v>
      </c>
      <c r="O78" s="11">
        <f t="shared" si="2"/>
        <v>1024.0750032959006</v>
      </c>
      <c r="P78">
        <f t="shared" si="3"/>
        <v>60</v>
      </c>
    </row>
    <row r="79" spans="1:16" x14ac:dyDescent="0.15">
      <c r="A79">
        <v>251</v>
      </c>
      <c r="B79" t="s">
        <v>91</v>
      </c>
      <c r="C79" t="s">
        <v>201</v>
      </c>
      <c r="D79" t="s">
        <v>202</v>
      </c>
      <c r="E79">
        <v>1.4</v>
      </c>
      <c r="F79">
        <v>2</v>
      </c>
      <c r="H79" s="28">
        <v>39000</v>
      </c>
      <c r="I79" s="1">
        <v>2055</v>
      </c>
      <c r="J79" s="1">
        <v>50</v>
      </c>
      <c r="K79" t="s">
        <v>281</v>
      </c>
      <c r="L79"/>
      <c r="N79" s="10">
        <v>38.617135246258599</v>
      </c>
      <c r="O79" s="11">
        <f t="shared" si="2"/>
        <v>1009.9143748312738</v>
      </c>
      <c r="P79">
        <f t="shared" si="3"/>
        <v>780</v>
      </c>
    </row>
    <row r="80" spans="1:16" x14ac:dyDescent="0.15">
      <c r="A80">
        <v>252</v>
      </c>
      <c r="B80" t="s">
        <v>91</v>
      </c>
      <c r="C80" t="s">
        <v>201</v>
      </c>
      <c r="D80" t="s">
        <v>202</v>
      </c>
      <c r="E80">
        <v>1.2</v>
      </c>
      <c r="F80">
        <v>2</v>
      </c>
      <c r="H80" s="28">
        <v>38000</v>
      </c>
      <c r="I80" s="1">
        <v>2055</v>
      </c>
      <c r="J80" s="1">
        <v>50</v>
      </c>
      <c r="K80" t="s">
        <v>282</v>
      </c>
      <c r="L80"/>
      <c r="N80" s="10">
        <v>38.053188245113198</v>
      </c>
      <c r="O80" s="11">
        <f t="shared" si="2"/>
        <v>998.60226573472391</v>
      </c>
      <c r="P80">
        <f t="shared" si="3"/>
        <v>760</v>
      </c>
    </row>
    <row r="81" spans="1:16" x14ac:dyDescent="0.15">
      <c r="A81">
        <v>261</v>
      </c>
      <c r="B81" t="s">
        <v>283</v>
      </c>
      <c r="C81" t="s">
        <v>201</v>
      </c>
      <c r="D81" t="s">
        <v>202</v>
      </c>
      <c r="E81">
        <v>1.6</v>
      </c>
      <c r="F81">
        <v>2</v>
      </c>
      <c r="H81" s="28">
        <v>16000</v>
      </c>
      <c r="I81" s="1">
        <v>2055</v>
      </c>
      <c r="J81" s="1">
        <v>50</v>
      </c>
      <c r="K81" t="s">
        <v>284</v>
      </c>
      <c r="L81"/>
      <c r="N81" s="10">
        <v>16.636127284731899</v>
      </c>
      <c r="O81" s="11">
        <f t="shared" si="2"/>
        <v>961.7622975681536</v>
      </c>
      <c r="P81">
        <f t="shared" si="3"/>
        <v>320</v>
      </c>
    </row>
    <row r="82" spans="1:16" x14ac:dyDescent="0.15">
      <c r="A82">
        <v>315</v>
      </c>
      <c r="B82" t="s">
        <v>89</v>
      </c>
      <c r="C82" t="s">
        <v>201</v>
      </c>
      <c r="D82" t="s">
        <v>202</v>
      </c>
      <c r="E82">
        <v>0.4</v>
      </c>
      <c r="F82">
        <v>2</v>
      </c>
      <c r="H82" s="28">
        <v>10000</v>
      </c>
      <c r="I82" s="1">
        <v>2055</v>
      </c>
      <c r="J82" s="1">
        <v>50</v>
      </c>
      <c r="K82" t="s">
        <v>296</v>
      </c>
      <c r="L82"/>
      <c r="N82" s="10">
        <v>27.424430750597299</v>
      </c>
      <c r="O82" s="11">
        <f t="shared" si="2"/>
        <v>364.63837995186833</v>
      </c>
      <c r="P82">
        <f t="shared" si="3"/>
        <v>200</v>
      </c>
    </row>
    <row r="83" spans="1:16" x14ac:dyDescent="0.15">
      <c r="A83">
        <v>316</v>
      </c>
      <c r="B83" t="s">
        <v>89</v>
      </c>
      <c r="C83" t="s">
        <v>201</v>
      </c>
      <c r="D83" t="s">
        <v>202</v>
      </c>
      <c r="E83">
        <v>0.4</v>
      </c>
      <c r="F83">
        <v>2</v>
      </c>
      <c r="H83" s="28">
        <v>10000</v>
      </c>
      <c r="I83" s="1">
        <v>2055</v>
      </c>
      <c r="J83" s="1">
        <v>50</v>
      </c>
      <c r="K83" t="s">
        <v>297</v>
      </c>
      <c r="L83"/>
      <c r="N83" s="10">
        <v>32.493750453485802</v>
      </c>
      <c r="O83" s="11">
        <f t="shared" si="2"/>
        <v>307.7514863762745</v>
      </c>
      <c r="P83">
        <f t="shared" si="3"/>
        <v>200</v>
      </c>
    </row>
    <row r="84" spans="1:16" x14ac:dyDescent="0.15">
      <c r="A84">
        <v>223</v>
      </c>
      <c r="B84" t="s">
        <v>77</v>
      </c>
      <c r="C84" t="s">
        <v>206</v>
      </c>
      <c r="D84" t="s">
        <v>218</v>
      </c>
      <c r="E84">
        <v>1.7</v>
      </c>
      <c r="F84">
        <v>3</v>
      </c>
      <c r="H84" s="28">
        <v>3900</v>
      </c>
      <c r="I84" s="1">
        <v>2030</v>
      </c>
      <c r="J84" s="1">
        <v>30</v>
      </c>
      <c r="K84" t="s">
        <v>422</v>
      </c>
      <c r="L84"/>
      <c r="N84" s="10">
        <v>104.656018392012</v>
      </c>
      <c r="O84" s="11">
        <f t="shared" si="2"/>
        <v>37.264937649277819</v>
      </c>
      <c r="P84">
        <f t="shared" si="3"/>
        <v>130</v>
      </c>
    </row>
    <row r="85" spans="1:16" x14ac:dyDescent="0.15">
      <c r="A85">
        <v>257</v>
      </c>
      <c r="B85" t="s">
        <v>197</v>
      </c>
      <c r="C85" t="s">
        <v>206</v>
      </c>
      <c r="D85" t="s">
        <v>207</v>
      </c>
      <c r="E85">
        <v>1.5</v>
      </c>
      <c r="F85">
        <v>3</v>
      </c>
      <c r="H85" s="28">
        <v>3500</v>
      </c>
      <c r="I85" s="1">
        <v>2030</v>
      </c>
      <c r="J85" s="1">
        <v>30</v>
      </c>
      <c r="K85" t="s">
        <v>433</v>
      </c>
      <c r="L85"/>
      <c r="N85" s="10">
        <v>19.4623809197813</v>
      </c>
      <c r="O85" s="11">
        <f t="shared" si="2"/>
        <v>179.83411250792278</v>
      </c>
      <c r="P85">
        <f t="shared" si="3"/>
        <v>116.66666666666667</v>
      </c>
    </row>
    <row r="86" spans="1:16" x14ac:dyDescent="0.15">
      <c r="A86">
        <v>259</v>
      </c>
      <c r="B86" t="s">
        <v>283</v>
      </c>
      <c r="C86" t="s">
        <v>206</v>
      </c>
      <c r="D86" t="s">
        <v>209</v>
      </c>
      <c r="E86">
        <v>1.8</v>
      </c>
      <c r="F86">
        <v>3</v>
      </c>
      <c r="H86" s="28">
        <v>5500</v>
      </c>
      <c r="I86" s="1">
        <v>2030</v>
      </c>
      <c r="J86" s="1">
        <v>30</v>
      </c>
      <c r="K86" t="s">
        <v>434</v>
      </c>
      <c r="L86"/>
      <c r="N86" s="10">
        <v>37.141725066577699</v>
      </c>
      <c r="O86" s="11">
        <f t="shared" si="2"/>
        <v>148.08143644758229</v>
      </c>
      <c r="P86">
        <f t="shared" si="3"/>
        <v>183.33333333333334</v>
      </c>
    </row>
    <row r="87" spans="1:16" x14ac:dyDescent="0.15">
      <c r="A87">
        <v>260</v>
      </c>
      <c r="B87" t="s">
        <v>283</v>
      </c>
      <c r="C87" t="s">
        <v>206</v>
      </c>
      <c r="D87" t="s">
        <v>435</v>
      </c>
      <c r="E87">
        <v>1.8</v>
      </c>
      <c r="F87">
        <v>3</v>
      </c>
      <c r="H87" s="28">
        <v>3600</v>
      </c>
      <c r="I87" s="1">
        <v>2030</v>
      </c>
      <c r="J87" s="1">
        <v>30</v>
      </c>
      <c r="K87" t="s">
        <v>436</v>
      </c>
      <c r="L87"/>
      <c r="N87" s="10">
        <v>18.246099226778199</v>
      </c>
      <c r="O87" s="11">
        <f t="shared" si="2"/>
        <v>197.30244559432165</v>
      </c>
      <c r="P87">
        <f t="shared" si="3"/>
        <v>120</v>
      </c>
    </row>
    <row r="88" spans="1:16" x14ac:dyDescent="0.15">
      <c r="A88">
        <v>262</v>
      </c>
      <c r="B88" t="s">
        <v>283</v>
      </c>
      <c r="C88" t="s">
        <v>206</v>
      </c>
      <c r="D88" t="s">
        <v>209</v>
      </c>
      <c r="E88">
        <v>1.8</v>
      </c>
      <c r="F88">
        <v>3</v>
      </c>
      <c r="H88" s="28">
        <v>5700</v>
      </c>
      <c r="I88" s="1">
        <v>2030</v>
      </c>
      <c r="J88" s="1">
        <v>30</v>
      </c>
      <c r="K88" t="s">
        <v>437</v>
      </c>
      <c r="L88"/>
      <c r="N88" s="10">
        <v>38.903567618975003</v>
      </c>
      <c r="O88" s="11">
        <f t="shared" si="2"/>
        <v>146.51612561157131</v>
      </c>
      <c r="P88">
        <f t="shared" si="3"/>
        <v>190</v>
      </c>
    </row>
    <row r="89" spans="1:16" x14ac:dyDescent="0.15">
      <c r="A89">
        <v>263</v>
      </c>
      <c r="B89" t="s">
        <v>283</v>
      </c>
      <c r="C89" t="s">
        <v>206</v>
      </c>
      <c r="D89" t="s">
        <v>218</v>
      </c>
      <c r="E89">
        <v>1.2</v>
      </c>
      <c r="F89">
        <v>3</v>
      </c>
      <c r="H89" s="28">
        <v>800</v>
      </c>
      <c r="I89" s="1">
        <v>2030</v>
      </c>
      <c r="J89" s="1">
        <v>30</v>
      </c>
      <c r="K89" t="s">
        <v>438</v>
      </c>
      <c r="L89"/>
      <c r="N89" s="10">
        <v>20.802126947165799</v>
      </c>
      <c r="O89" s="11">
        <f t="shared" si="2"/>
        <v>38.457605899236981</v>
      </c>
      <c r="P89">
        <f t="shared" si="3"/>
        <v>26.666666666666668</v>
      </c>
    </row>
    <row r="90" spans="1:16" x14ac:dyDescent="0.15">
      <c r="A90">
        <v>264</v>
      </c>
      <c r="B90" t="s">
        <v>283</v>
      </c>
      <c r="C90" t="s">
        <v>206</v>
      </c>
      <c r="D90" t="s">
        <v>218</v>
      </c>
      <c r="E90">
        <v>1.4</v>
      </c>
      <c r="F90">
        <v>3</v>
      </c>
      <c r="H90" s="28">
        <v>1000</v>
      </c>
      <c r="I90" s="1">
        <v>2030</v>
      </c>
      <c r="J90" s="1">
        <v>30</v>
      </c>
      <c r="K90" t="s">
        <v>439</v>
      </c>
      <c r="L90"/>
      <c r="N90" s="10">
        <v>25.819739991769701</v>
      </c>
      <c r="O90" s="11">
        <f t="shared" si="2"/>
        <v>38.73005693778326</v>
      </c>
      <c r="P90">
        <f t="shared" si="3"/>
        <v>33.333333333333336</v>
      </c>
    </row>
    <row r="91" spans="1:16" x14ac:dyDescent="0.15">
      <c r="A91">
        <v>269</v>
      </c>
      <c r="B91" t="s">
        <v>30</v>
      </c>
      <c r="C91" t="s">
        <v>206</v>
      </c>
      <c r="D91" t="s">
        <v>199</v>
      </c>
      <c r="E91">
        <v>1.3</v>
      </c>
      <c r="F91">
        <v>3</v>
      </c>
      <c r="H91" s="28">
        <v>1500</v>
      </c>
      <c r="I91" s="1">
        <v>2030</v>
      </c>
      <c r="J91" s="1">
        <v>30</v>
      </c>
      <c r="K91" t="s">
        <v>440</v>
      </c>
      <c r="L91"/>
      <c r="N91" s="10">
        <v>40.5443119430359</v>
      </c>
      <c r="O91" s="11">
        <f t="shared" si="2"/>
        <v>36.996558286831345</v>
      </c>
      <c r="P91">
        <f t="shared" si="3"/>
        <v>50</v>
      </c>
    </row>
    <row r="92" spans="1:16" x14ac:dyDescent="0.15">
      <c r="A92">
        <v>270</v>
      </c>
      <c r="B92" t="s">
        <v>30</v>
      </c>
      <c r="C92" t="s">
        <v>206</v>
      </c>
      <c r="D92" t="s">
        <v>207</v>
      </c>
      <c r="E92">
        <v>1.6</v>
      </c>
      <c r="F92">
        <v>3</v>
      </c>
      <c r="H92" s="28">
        <v>7200</v>
      </c>
      <c r="I92" s="1">
        <v>2030</v>
      </c>
      <c r="J92" s="1">
        <v>30</v>
      </c>
      <c r="K92" t="s">
        <v>441</v>
      </c>
      <c r="L92"/>
      <c r="N92" s="10">
        <v>39.801461383802</v>
      </c>
      <c r="O92" s="11">
        <f t="shared" si="2"/>
        <v>180.89788037105049</v>
      </c>
      <c r="P92">
        <f t="shared" si="3"/>
        <v>240</v>
      </c>
    </row>
    <row r="93" spans="1:16" x14ac:dyDescent="0.15">
      <c r="A93">
        <v>272</v>
      </c>
      <c r="B93" t="s">
        <v>26</v>
      </c>
      <c r="C93" t="s">
        <v>206</v>
      </c>
      <c r="D93" t="s">
        <v>207</v>
      </c>
      <c r="E93">
        <v>1.6</v>
      </c>
      <c r="F93">
        <v>3</v>
      </c>
      <c r="H93" s="28">
        <v>2400</v>
      </c>
      <c r="I93" s="1">
        <v>2030</v>
      </c>
      <c r="J93" s="1">
        <v>30</v>
      </c>
      <c r="K93" t="s">
        <v>442</v>
      </c>
      <c r="L93"/>
      <c r="N93" s="10">
        <v>13.533997373715801</v>
      </c>
      <c r="O93" s="11">
        <f t="shared" si="2"/>
        <v>177.33120036368624</v>
      </c>
      <c r="P93">
        <f t="shared" si="3"/>
        <v>80</v>
      </c>
    </row>
    <row r="94" spans="1:16" x14ac:dyDescent="0.15">
      <c r="A94">
        <v>273</v>
      </c>
      <c r="B94" t="s">
        <v>26</v>
      </c>
      <c r="C94" t="s">
        <v>206</v>
      </c>
      <c r="D94" t="s">
        <v>202</v>
      </c>
      <c r="E94">
        <v>1.8</v>
      </c>
      <c r="F94">
        <v>3</v>
      </c>
      <c r="H94" s="28">
        <v>20000</v>
      </c>
      <c r="I94" s="1">
        <v>2045</v>
      </c>
      <c r="J94" s="1">
        <v>50</v>
      </c>
      <c r="K94" t="s">
        <v>443</v>
      </c>
      <c r="L94"/>
      <c r="N94" s="10">
        <v>20.380023451345799</v>
      </c>
      <c r="O94" s="11">
        <f t="shared" si="2"/>
        <v>981.35313964416935</v>
      </c>
      <c r="P94">
        <f t="shared" si="3"/>
        <v>400</v>
      </c>
    </row>
    <row r="95" spans="1:16" x14ac:dyDescent="0.15">
      <c r="A95">
        <v>275</v>
      </c>
      <c r="B95" t="s">
        <v>26</v>
      </c>
      <c r="C95" t="s">
        <v>206</v>
      </c>
      <c r="D95" t="s">
        <v>79</v>
      </c>
      <c r="E95">
        <v>2.2000000000000002</v>
      </c>
      <c r="F95">
        <v>3</v>
      </c>
      <c r="H95" s="28">
        <v>1700</v>
      </c>
      <c r="I95" s="1">
        <v>2035</v>
      </c>
      <c r="J95" s="1">
        <v>50</v>
      </c>
      <c r="K95" t="s">
        <v>444</v>
      </c>
      <c r="L95"/>
      <c r="N95" s="10">
        <v>4.3907285231804503</v>
      </c>
      <c r="O95" s="11">
        <f t="shared" si="2"/>
        <v>387.17948309147454</v>
      </c>
      <c r="P95">
        <f t="shared" si="3"/>
        <v>34</v>
      </c>
    </row>
    <row r="96" spans="1:16" x14ac:dyDescent="0.15">
      <c r="A96">
        <v>276</v>
      </c>
      <c r="B96" t="s">
        <v>26</v>
      </c>
      <c r="C96" t="s">
        <v>206</v>
      </c>
      <c r="D96" t="s">
        <v>207</v>
      </c>
      <c r="E96">
        <v>1.5</v>
      </c>
      <c r="F96">
        <v>3</v>
      </c>
      <c r="H96" s="28">
        <v>6100</v>
      </c>
      <c r="I96" s="1">
        <v>2030</v>
      </c>
      <c r="J96" s="1">
        <v>30</v>
      </c>
      <c r="K96" t="s">
        <v>445</v>
      </c>
      <c r="L96"/>
      <c r="N96" s="10">
        <v>34.984975512357103</v>
      </c>
      <c r="O96" s="11">
        <f t="shared" si="2"/>
        <v>174.36056223179028</v>
      </c>
      <c r="P96">
        <f t="shared" si="3"/>
        <v>203.33333333333334</v>
      </c>
    </row>
    <row r="97" spans="1:16" x14ac:dyDescent="0.15">
      <c r="A97">
        <v>278</v>
      </c>
      <c r="B97" t="s">
        <v>26</v>
      </c>
      <c r="C97" t="s">
        <v>206</v>
      </c>
      <c r="D97" t="s">
        <v>218</v>
      </c>
      <c r="E97">
        <v>1.3</v>
      </c>
      <c r="F97">
        <v>3</v>
      </c>
      <c r="H97" s="28">
        <v>1500</v>
      </c>
      <c r="I97" s="1">
        <v>2030</v>
      </c>
      <c r="J97" s="1">
        <v>30</v>
      </c>
      <c r="K97" t="s">
        <v>446</v>
      </c>
      <c r="L97"/>
      <c r="N97" s="10">
        <v>39.9099121703306</v>
      </c>
      <c r="O97" s="11">
        <f t="shared" si="2"/>
        <v>37.584647984144496</v>
      </c>
      <c r="P97">
        <f t="shared" si="3"/>
        <v>50</v>
      </c>
    </row>
    <row r="98" spans="1:16" x14ac:dyDescent="0.15">
      <c r="A98">
        <v>279</v>
      </c>
      <c r="B98" t="s">
        <v>26</v>
      </c>
      <c r="C98" t="s">
        <v>206</v>
      </c>
      <c r="D98" t="s">
        <v>209</v>
      </c>
      <c r="E98">
        <v>1.6</v>
      </c>
      <c r="F98">
        <v>3</v>
      </c>
      <c r="H98" s="28">
        <v>3000</v>
      </c>
      <c r="I98" s="1">
        <v>2030</v>
      </c>
      <c r="J98" s="1">
        <v>30</v>
      </c>
      <c r="K98" t="s">
        <v>447</v>
      </c>
      <c r="L98"/>
      <c r="N98" s="10">
        <v>19.831925626282501</v>
      </c>
      <c r="O98" s="11">
        <f t="shared" si="2"/>
        <v>151.27124095424267</v>
      </c>
      <c r="P98">
        <f t="shared" si="3"/>
        <v>100</v>
      </c>
    </row>
    <row r="99" spans="1:16" x14ac:dyDescent="0.15">
      <c r="A99">
        <v>282</v>
      </c>
      <c r="B99" t="s">
        <v>26</v>
      </c>
      <c r="C99" t="s">
        <v>206</v>
      </c>
      <c r="D99" t="s">
        <v>79</v>
      </c>
      <c r="E99">
        <v>2.2000000000000002</v>
      </c>
      <c r="F99">
        <v>3</v>
      </c>
      <c r="H99" s="28">
        <v>28000</v>
      </c>
      <c r="I99" s="1">
        <v>2030</v>
      </c>
      <c r="J99" s="1">
        <v>50</v>
      </c>
      <c r="K99" t="s">
        <v>448</v>
      </c>
      <c r="L99"/>
      <c r="N99" s="10">
        <v>72.594343379376696</v>
      </c>
      <c r="O99" s="11">
        <f t="shared" si="2"/>
        <v>385.70498328874629</v>
      </c>
      <c r="P99">
        <f t="shared" si="3"/>
        <v>560</v>
      </c>
    </row>
    <row r="100" spans="1:16" x14ac:dyDescent="0.15">
      <c r="A100">
        <v>285</v>
      </c>
      <c r="B100" t="s">
        <v>26</v>
      </c>
      <c r="C100" t="s">
        <v>206</v>
      </c>
      <c r="D100" t="s">
        <v>207</v>
      </c>
      <c r="E100">
        <v>1.8</v>
      </c>
      <c r="F100">
        <v>3</v>
      </c>
      <c r="H100" s="28">
        <v>8600</v>
      </c>
      <c r="I100" s="1">
        <v>2030</v>
      </c>
      <c r="J100" s="1">
        <v>30</v>
      </c>
      <c r="K100" t="s">
        <v>449</v>
      </c>
      <c r="L100"/>
      <c r="N100" s="10">
        <v>48.685482688042299</v>
      </c>
      <c r="O100" s="11">
        <f t="shared" si="2"/>
        <v>176.64403278294407</v>
      </c>
      <c r="P100">
        <f t="shared" si="3"/>
        <v>286.66666666666669</v>
      </c>
    </row>
    <row r="101" spans="1:16" x14ac:dyDescent="0.15">
      <c r="A101">
        <v>288</v>
      </c>
      <c r="B101" t="s">
        <v>185</v>
      </c>
      <c r="C101" t="s">
        <v>206</v>
      </c>
      <c r="D101" t="s">
        <v>79</v>
      </c>
      <c r="E101">
        <v>1.7</v>
      </c>
      <c r="F101">
        <v>3</v>
      </c>
      <c r="H101" s="28">
        <v>3500</v>
      </c>
      <c r="I101" s="1">
        <v>2040</v>
      </c>
      <c r="J101" s="1">
        <v>50</v>
      </c>
      <c r="K101" t="s">
        <v>451</v>
      </c>
      <c r="L101"/>
      <c r="N101" s="10">
        <v>8.74351418684458</v>
      </c>
      <c r="O101" s="11">
        <f t="shared" si="2"/>
        <v>400.29671425089828</v>
      </c>
      <c r="P101">
        <f t="shared" si="3"/>
        <v>70</v>
      </c>
    </row>
    <row r="102" spans="1:16" x14ac:dyDescent="0.15">
      <c r="A102">
        <v>290</v>
      </c>
      <c r="B102" t="s">
        <v>185</v>
      </c>
      <c r="C102" t="s">
        <v>206</v>
      </c>
      <c r="D102" t="s">
        <v>79</v>
      </c>
      <c r="E102">
        <v>3</v>
      </c>
      <c r="F102">
        <v>3</v>
      </c>
      <c r="H102" s="28">
        <v>7000</v>
      </c>
      <c r="I102" s="1">
        <v>2035</v>
      </c>
      <c r="J102" s="1">
        <v>50</v>
      </c>
      <c r="K102" t="s">
        <v>452</v>
      </c>
      <c r="L102"/>
      <c r="N102" s="10">
        <v>17.5549521178717</v>
      </c>
      <c r="O102" s="11">
        <f t="shared" si="2"/>
        <v>398.74788338919461</v>
      </c>
      <c r="P102">
        <f t="shared" si="3"/>
        <v>140</v>
      </c>
    </row>
    <row r="103" spans="1:16" x14ac:dyDescent="0.15">
      <c r="A103">
        <v>291</v>
      </c>
      <c r="B103" t="s">
        <v>185</v>
      </c>
      <c r="C103" t="s">
        <v>206</v>
      </c>
      <c r="D103" t="s">
        <v>410</v>
      </c>
      <c r="E103">
        <v>3.5</v>
      </c>
      <c r="F103">
        <v>3</v>
      </c>
      <c r="H103" s="28">
        <v>24000</v>
      </c>
      <c r="I103" s="1">
        <v>2030</v>
      </c>
      <c r="J103" s="1">
        <v>30</v>
      </c>
      <c r="K103" t="s">
        <v>453</v>
      </c>
      <c r="L103"/>
      <c r="N103" s="10">
        <v>120.53632464829499</v>
      </c>
      <c r="O103" s="11">
        <f t="shared" si="2"/>
        <v>199.11010286756311</v>
      </c>
      <c r="P103">
        <f t="shared" si="3"/>
        <v>800</v>
      </c>
    </row>
    <row r="104" spans="1:16" x14ac:dyDescent="0.15">
      <c r="A104">
        <v>295</v>
      </c>
      <c r="B104" t="s">
        <v>185</v>
      </c>
      <c r="C104" t="s">
        <v>206</v>
      </c>
      <c r="D104" t="s">
        <v>79</v>
      </c>
      <c r="E104">
        <v>2</v>
      </c>
      <c r="F104">
        <v>3</v>
      </c>
      <c r="H104" s="28">
        <v>9200</v>
      </c>
      <c r="I104" s="1">
        <v>2045</v>
      </c>
      <c r="J104" s="1">
        <v>50</v>
      </c>
      <c r="K104" t="s">
        <v>454</v>
      </c>
      <c r="L104"/>
      <c r="N104" s="10">
        <v>23.179832726263498</v>
      </c>
      <c r="O104" s="11">
        <f t="shared" si="2"/>
        <v>396.89673815359777</v>
      </c>
      <c r="P104">
        <f t="shared" si="3"/>
        <v>184</v>
      </c>
    </row>
    <row r="105" spans="1:16" x14ac:dyDescent="0.15">
      <c r="A105">
        <v>302</v>
      </c>
      <c r="B105" t="s">
        <v>158</v>
      </c>
      <c r="C105" t="s">
        <v>206</v>
      </c>
      <c r="D105" t="s">
        <v>207</v>
      </c>
      <c r="E105">
        <v>1.6</v>
      </c>
      <c r="F105">
        <v>3</v>
      </c>
      <c r="H105" s="28">
        <v>3600</v>
      </c>
      <c r="I105" s="1">
        <v>2030</v>
      </c>
      <c r="J105" s="1">
        <v>30</v>
      </c>
      <c r="K105" t="s">
        <v>455</v>
      </c>
      <c r="L105"/>
      <c r="N105" s="10">
        <v>20.1657067130756</v>
      </c>
      <c r="O105" s="11">
        <f t="shared" si="2"/>
        <v>178.5208944681186</v>
      </c>
      <c r="P105">
        <f t="shared" si="3"/>
        <v>120</v>
      </c>
    </row>
    <row r="106" spans="1:16" x14ac:dyDescent="0.15">
      <c r="A106">
        <v>308</v>
      </c>
      <c r="B106" t="s">
        <v>158</v>
      </c>
      <c r="C106" t="s">
        <v>206</v>
      </c>
      <c r="D106" t="s">
        <v>209</v>
      </c>
      <c r="E106">
        <v>1.7</v>
      </c>
      <c r="F106">
        <v>3</v>
      </c>
      <c r="H106" s="28">
        <v>3300</v>
      </c>
      <c r="I106" s="1">
        <v>2030</v>
      </c>
      <c r="J106" s="1">
        <v>30</v>
      </c>
      <c r="K106" t="s">
        <v>456</v>
      </c>
      <c r="L106"/>
      <c r="N106" s="10">
        <v>21.9195306020111</v>
      </c>
      <c r="O106" s="11">
        <f t="shared" si="2"/>
        <v>150.55066916885653</v>
      </c>
      <c r="P106">
        <f t="shared" si="3"/>
        <v>110</v>
      </c>
    </row>
    <row r="107" spans="1:16" x14ac:dyDescent="0.15">
      <c r="A107">
        <v>309</v>
      </c>
      <c r="B107" t="s">
        <v>158</v>
      </c>
      <c r="C107" t="s">
        <v>206</v>
      </c>
      <c r="D107" t="s">
        <v>207</v>
      </c>
      <c r="E107">
        <v>1.5</v>
      </c>
      <c r="F107">
        <v>3</v>
      </c>
      <c r="H107" s="28">
        <v>3600</v>
      </c>
      <c r="I107" s="1">
        <v>2030</v>
      </c>
      <c r="J107" s="1">
        <v>30</v>
      </c>
      <c r="K107" t="s">
        <v>457</v>
      </c>
      <c r="L107"/>
      <c r="N107" s="10">
        <v>19.423438279819599</v>
      </c>
      <c r="O107" s="11">
        <f t="shared" si="2"/>
        <v>185.34308643698256</v>
      </c>
      <c r="P107">
        <f t="shared" si="3"/>
        <v>120</v>
      </c>
    </row>
    <row r="108" spans="1:16" x14ac:dyDescent="0.15">
      <c r="A108">
        <v>313</v>
      </c>
      <c r="B108" t="s">
        <v>77</v>
      </c>
      <c r="C108" t="s">
        <v>206</v>
      </c>
      <c r="D108" t="s">
        <v>209</v>
      </c>
      <c r="E108">
        <v>1.4</v>
      </c>
      <c r="F108">
        <v>3</v>
      </c>
      <c r="H108" s="28">
        <v>9100</v>
      </c>
      <c r="I108" s="1">
        <v>2030</v>
      </c>
      <c r="J108" s="1">
        <v>30</v>
      </c>
      <c r="K108" s="29" t="s">
        <v>458</v>
      </c>
      <c r="L108"/>
      <c r="N108" s="10">
        <v>61.289435837110098</v>
      </c>
      <c r="O108" s="11">
        <f t="shared" si="2"/>
        <v>148.47583234711468</v>
      </c>
      <c r="P108">
        <f t="shared" si="3"/>
        <v>303.33333333333331</v>
      </c>
    </row>
    <row r="109" spans="1:16" x14ac:dyDescent="0.15">
      <c r="A109">
        <v>314</v>
      </c>
      <c r="B109" t="s">
        <v>77</v>
      </c>
      <c r="C109" t="s">
        <v>206</v>
      </c>
      <c r="D109" t="s">
        <v>410</v>
      </c>
      <c r="E109">
        <v>1.8</v>
      </c>
      <c r="F109">
        <v>3</v>
      </c>
      <c r="H109" s="28">
        <v>10000</v>
      </c>
      <c r="I109" s="1">
        <v>2030</v>
      </c>
      <c r="J109" s="1">
        <v>30</v>
      </c>
      <c r="K109" t="s">
        <v>459</v>
      </c>
      <c r="L109"/>
      <c r="N109" s="10">
        <v>51.649440371784898</v>
      </c>
      <c r="O109" s="11">
        <f t="shared" si="2"/>
        <v>193.61294000511202</v>
      </c>
      <c r="P109">
        <f t="shared" si="3"/>
        <v>333.33333333333331</v>
      </c>
    </row>
    <row r="110" spans="1:16" x14ac:dyDescent="0.15">
      <c r="A110">
        <v>1</v>
      </c>
      <c r="B110" t="s">
        <v>85</v>
      </c>
      <c r="C110" t="s">
        <v>198</v>
      </c>
      <c r="D110" t="s">
        <v>218</v>
      </c>
      <c r="E110">
        <v>1.2</v>
      </c>
      <c r="F110">
        <v>3</v>
      </c>
      <c r="H110" s="28">
        <v>3700</v>
      </c>
      <c r="I110" s="1">
        <v>2030</v>
      </c>
      <c r="J110" s="1">
        <v>30</v>
      </c>
      <c r="K110" t="s">
        <v>298</v>
      </c>
      <c r="L110"/>
      <c r="N110" s="10">
        <v>100.605083370272</v>
      </c>
      <c r="O110" s="11">
        <f t="shared" si="2"/>
        <v>36.777465671215978</v>
      </c>
      <c r="P110">
        <f t="shared" si="3"/>
        <v>123.33333333333333</v>
      </c>
    </row>
    <row r="111" spans="1:16" x14ac:dyDescent="0.15">
      <c r="A111">
        <v>2</v>
      </c>
      <c r="B111" t="s">
        <v>212</v>
      </c>
      <c r="C111" t="s">
        <v>198</v>
      </c>
      <c r="D111" t="s">
        <v>218</v>
      </c>
      <c r="E111">
        <v>1.2</v>
      </c>
      <c r="F111">
        <v>3</v>
      </c>
      <c r="H111" s="28">
        <v>11600</v>
      </c>
      <c r="I111" s="1">
        <v>2030</v>
      </c>
      <c r="J111" s="1">
        <v>30</v>
      </c>
      <c r="K111" t="s">
        <v>299</v>
      </c>
      <c r="L111"/>
      <c r="N111" s="10">
        <v>310.74189938961399</v>
      </c>
      <c r="O111" s="11">
        <f t="shared" si="2"/>
        <v>37.330015755151521</v>
      </c>
      <c r="P111">
        <f t="shared" si="3"/>
        <v>386.66666666666669</v>
      </c>
    </row>
    <row r="112" spans="1:16" x14ac:dyDescent="0.15">
      <c r="A112">
        <v>3</v>
      </c>
      <c r="B112" t="s">
        <v>11</v>
      </c>
      <c r="C112" t="s">
        <v>198</v>
      </c>
      <c r="D112" t="s">
        <v>218</v>
      </c>
      <c r="E112">
        <v>1.2</v>
      </c>
      <c r="F112">
        <v>3</v>
      </c>
      <c r="H112" s="28">
        <v>250</v>
      </c>
      <c r="I112" s="1">
        <v>2030</v>
      </c>
      <c r="J112" s="1">
        <v>30</v>
      </c>
      <c r="K112" t="s">
        <v>300</v>
      </c>
      <c r="L112"/>
      <c r="N112" s="10">
        <v>6.6330863825246196</v>
      </c>
      <c r="O112" s="11">
        <f t="shared" si="2"/>
        <v>37.68984535745598</v>
      </c>
      <c r="P112">
        <f t="shared" si="3"/>
        <v>8.3333333333333339</v>
      </c>
    </row>
    <row r="113" spans="1:16" x14ac:dyDescent="0.15">
      <c r="A113">
        <v>5</v>
      </c>
      <c r="B113" t="s">
        <v>212</v>
      </c>
      <c r="C113" t="s">
        <v>198</v>
      </c>
      <c r="D113" t="s">
        <v>218</v>
      </c>
      <c r="E113">
        <v>1.2</v>
      </c>
      <c r="F113">
        <v>3</v>
      </c>
      <c r="H113" s="28">
        <v>4300</v>
      </c>
      <c r="I113" s="1">
        <v>2030</v>
      </c>
      <c r="J113" s="1">
        <v>30</v>
      </c>
      <c r="K113" t="s">
        <v>301</v>
      </c>
      <c r="L113"/>
      <c r="N113" s="10">
        <v>114.80508003423201</v>
      </c>
      <c r="O113" s="11">
        <f t="shared" si="2"/>
        <v>37.454788574842226</v>
      </c>
      <c r="P113">
        <f t="shared" si="3"/>
        <v>143.33333333333334</v>
      </c>
    </row>
    <row r="114" spans="1:16" x14ac:dyDescent="0.15">
      <c r="A114">
        <v>6</v>
      </c>
      <c r="B114" t="s">
        <v>85</v>
      </c>
      <c r="C114" t="s">
        <v>198</v>
      </c>
      <c r="D114" t="s">
        <v>218</v>
      </c>
      <c r="E114">
        <v>1.3</v>
      </c>
      <c r="F114">
        <v>3</v>
      </c>
      <c r="H114" s="28">
        <v>3000</v>
      </c>
      <c r="I114" s="1">
        <v>2030</v>
      </c>
      <c r="J114" s="1">
        <v>30</v>
      </c>
      <c r="K114" t="s">
        <v>302</v>
      </c>
      <c r="L114"/>
      <c r="N114" s="10">
        <v>80.034251374470003</v>
      </c>
      <c r="O114" s="11">
        <f t="shared" si="2"/>
        <v>37.483951539240174</v>
      </c>
      <c r="P114">
        <f t="shared" si="3"/>
        <v>100</v>
      </c>
    </row>
    <row r="115" spans="1:16" x14ac:dyDescent="0.15">
      <c r="A115">
        <v>7</v>
      </c>
      <c r="B115" t="s">
        <v>85</v>
      </c>
      <c r="C115" t="s">
        <v>198</v>
      </c>
      <c r="D115" t="s">
        <v>218</v>
      </c>
      <c r="E115">
        <v>1.3</v>
      </c>
      <c r="F115">
        <v>3</v>
      </c>
      <c r="H115" s="28">
        <v>3100</v>
      </c>
      <c r="I115" s="1">
        <v>2030</v>
      </c>
      <c r="J115" s="1">
        <v>30</v>
      </c>
      <c r="K115" t="s">
        <v>303</v>
      </c>
      <c r="L115"/>
      <c r="N115" s="10">
        <v>84.243665701670196</v>
      </c>
      <c r="O115" s="11">
        <f t="shared" si="2"/>
        <v>36.798018868005407</v>
      </c>
      <c r="P115">
        <f t="shared" si="3"/>
        <v>103.33333333333333</v>
      </c>
    </row>
    <row r="116" spans="1:16" x14ac:dyDescent="0.15">
      <c r="A116">
        <v>8</v>
      </c>
      <c r="B116" t="s">
        <v>85</v>
      </c>
      <c r="C116" t="s">
        <v>198</v>
      </c>
      <c r="D116" t="s">
        <v>218</v>
      </c>
      <c r="E116">
        <v>1.3</v>
      </c>
      <c r="F116">
        <v>3</v>
      </c>
      <c r="H116" s="28">
        <v>3600</v>
      </c>
      <c r="I116" s="1">
        <v>2030</v>
      </c>
      <c r="J116" s="1">
        <v>30</v>
      </c>
      <c r="K116" t="s">
        <v>304</v>
      </c>
      <c r="L116"/>
      <c r="N116" s="10">
        <v>95.471986433237504</v>
      </c>
      <c r="O116" s="11">
        <f t="shared" si="2"/>
        <v>37.707396006863647</v>
      </c>
      <c r="P116">
        <f t="shared" si="3"/>
        <v>120</v>
      </c>
    </row>
    <row r="117" spans="1:16" x14ac:dyDescent="0.15">
      <c r="A117">
        <v>9</v>
      </c>
      <c r="B117" t="s">
        <v>85</v>
      </c>
      <c r="C117" t="s">
        <v>198</v>
      </c>
      <c r="D117" t="s">
        <v>218</v>
      </c>
      <c r="E117">
        <v>1.3</v>
      </c>
      <c r="F117">
        <v>3</v>
      </c>
      <c r="H117" s="28">
        <v>2700</v>
      </c>
      <c r="I117" s="1">
        <v>2030</v>
      </c>
      <c r="J117" s="1">
        <v>30</v>
      </c>
      <c r="K117" t="s">
        <v>305</v>
      </c>
      <c r="L117"/>
      <c r="N117" s="10">
        <v>73.440507547213201</v>
      </c>
      <c r="O117" s="11">
        <f t="shared" si="2"/>
        <v>36.764451801537895</v>
      </c>
      <c r="P117">
        <f t="shared" si="3"/>
        <v>90</v>
      </c>
    </row>
    <row r="118" spans="1:16" x14ac:dyDescent="0.15">
      <c r="A118">
        <v>16</v>
      </c>
      <c r="B118" t="s">
        <v>310</v>
      </c>
      <c r="C118" t="s">
        <v>198</v>
      </c>
      <c r="D118" t="s">
        <v>199</v>
      </c>
      <c r="E118">
        <v>1.3</v>
      </c>
      <c r="F118">
        <v>3</v>
      </c>
      <c r="H118" s="28">
        <v>6600</v>
      </c>
      <c r="I118" s="1">
        <v>2030</v>
      </c>
      <c r="J118" s="1">
        <v>30</v>
      </c>
      <c r="K118" t="s">
        <v>311</v>
      </c>
      <c r="L118"/>
      <c r="N118" s="10">
        <v>175.35694899669701</v>
      </c>
      <c r="O118" s="11">
        <f t="shared" si="2"/>
        <v>37.637516150696236</v>
      </c>
      <c r="P118">
        <f t="shared" si="3"/>
        <v>220</v>
      </c>
    </row>
    <row r="119" spans="1:16" x14ac:dyDescent="0.15">
      <c r="A119">
        <v>20</v>
      </c>
      <c r="B119" t="s">
        <v>197</v>
      </c>
      <c r="C119" t="s">
        <v>198</v>
      </c>
      <c r="D119" t="s">
        <v>218</v>
      </c>
      <c r="E119">
        <v>1.4</v>
      </c>
      <c r="F119">
        <v>3</v>
      </c>
      <c r="H119" s="28">
        <v>10200</v>
      </c>
      <c r="I119" s="1">
        <v>2030</v>
      </c>
      <c r="J119" s="1">
        <v>30</v>
      </c>
      <c r="K119" t="s">
        <v>312</v>
      </c>
      <c r="L119"/>
      <c r="N119" s="10">
        <v>237.60474152960299</v>
      </c>
      <c r="O119" s="11">
        <f t="shared" si="2"/>
        <v>42.928436252309339</v>
      </c>
      <c r="P119">
        <f t="shared" si="3"/>
        <v>340</v>
      </c>
    </row>
    <row r="120" spans="1:16" x14ac:dyDescent="0.15">
      <c r="A120">
        <v>25</v>
      </c>
      <c r="B120" t="s">
        <v>310</v>
      </c>
      <c r="C120" t="s">
        <v>198</v>
      </c>
      <c r="D120" t="s">
        <v>199</v>
      </c>
      <c r="E120">
        <v>1.2</v>
      </c>
      <c r="F120">
        <v>3</v>
      </c>
      <c r="H120" s="28">
        <v>6900</v>
      </c>
      <c r="I120" s="1">
        <v>2030</v>
      </c>
      <c r="J120" s="1">
        <v>30</v>
      </c>
      <c r="K120" t="s">
        <v>314</v>
      </c>
      <c r="L120"/>
      <c r="N120" s="10">
        <v>184.451398138027</v>
      </c>
      <c r="O120" s="11">
        <f t="shared" si="2"/>
        <v>37.408228236018324</v>
      </c>
      <c r="P120">
        <f t="shared" si="3"/>
        <v>230</v>
      </c>
    </row>
    <row r="121" spans="1:16" x14ac:dyDescent="0.15">
      <c r="A121">
        <v>26</v>
      </c>
      <c r="B121" t="s">
        <v>222</v>
      </c>
      <c r="C121" t="s">
        <v>198</v>
      </c>
      <c r="D121" t="s">
        <v>199</v>
      </c>
      <c r="E121">
        <v>1.2</v>
      </c>
      <c r="F121">
        <v>3</v>
      </c>
      <c r="H121" s="28">
        <v>7000</v>
      </c>
      <c r="I121" s="1">
        <v>2030</v>
      </c>
      <c r="J121" s="1">
        <v>30</v>
      </c>
      <c r="K121" t="s">
        <v>315</v>
      </c>
      <c r="L121"/>
      <c r="N121" s="10">
        <v>203.076961707024</v>
      </c>
      <c r="O121" s="11">
        <f t="shared" si="2"/>
        <v>34.469690412735211</v>
      </c>
      <c r="P121">
        <f t="shared" si="3"/>
        <v>233.33333333333334</v>
      </c>
    </row>
    <row r="122" spans="1:16" x14ac:dyDescent="0.15">
      <c r="A122">
        <v>28</v>
      </c>
      <c r="B122" t="s">
        <v>222</v>
      </c>
      <c r="C122" t="s">
        <v>198</v>
      </c>
      <c r="D122" t="s">
        <v>199</v>
      </c>
      <c r="E122">
        <v>1.2</v>
      </c>
      <c r="F122">
        <v>3</v>
      </c>
      <c r="H122" s="28">
        <v>6100</v>
      </c>
      <c r="I122" s="1">
        <v>2030</v>
      </c>
      <c r="J122" s="1">
        <v>30</v>
      </c>
      <c r="K122" t="s">
        <v>316</v>
      </c>
      <c r="L122"/>
      <c r="N122" s="10">
        <v>162.50252907465099</v>
      </c>
      <c r="O122" s="11">
        <f t="shared" si="2"/>
        <v>37.537877316344783</v>
      </c>
      <c r="P122">
        <f t="shared" si="3"/>
        <v>203.33333333333334</v>
      </c>
    </row>
    <row r="123" spans="1:16" x14ac:dyDescent="0.15">
      <c r="A123">
        <v>29</v>
      </c>
      <c r="B123" t="s">
        <v>222</v>
      </c>
      <c r="C123" t="s">
        <v>198</v>
      </c>
      <c r="D123" t="s">
        <v>199</v>
      </c>
      <c r="E123">
        <v>1.2</v>
      </c>
      <c r="F123">
        <v>3</v>
      </c>
      <c r="H123" s="28">
        <v>3700</v>
      </c>
      <c r="I123" s="1">
        <v>2030</v>
      </c>
      <c r="J123" s="1">
        <v>30</v>
      </c>
      <c r="K123" t="s">
        <v>317</v>
      </c>
      <c r="L123"/>
      <c r="N123" s="10">
        <v>108.15486383830201</v>
      </c>
      <c r="O123" s="11">
        <f t="shared" si="2"/>
        <v>34.210204411442106</v>
      </c>
      <c r="P123">
        <f t="shared" si="3"/>
        <v>123.33333333333333</v>
      </c>
    </row>
    <row r="124" spans="1:16" x14ac:dyDescent="0.15">
      <c r="A124">
        <v>37</v>
      </c>
      <c r="B124" t="s">
        <v>56</v>
      </c>
      <c r="C124" t="s">
        <v>198</v>
      </c>
      <c r="D124" t="s">
        <v>199</v>
      </c>
      <c r="E124">
        <v>1.4</v>
      </c>
      <c r="F124">
        <v>3</v>
      </c>
      <c r="H124" s="28">
        <v>18500</v>
      </c>
      <c r="I124" s="1">
        <v>2030</v>
      </c>
      <c r="J124" s="1">
        <v>30</v>
      </c>
      <c r="K124" t="s">
        <v>320</v>
      </c>
      <c r="L124"/>
      <c r="N124" s="10">
        <v>494.50024540601203</v>
      </c>
      <c r="O124" s="11">
        <f t="shared" si="2"/>
        <v>37.411508228495371</v>
      </c>
      <c r="P124">
        <f t="shared" si="3"/>
        <v>616.66666666666663</v>
      </c>
    </row>
    <row r="125" spans="1:16" x14ac:dyDescent="0.15">
      <c r="A125">
        <v>39</v>
      </c>
      <c r="B125" t="s">
        <v>48</v>
      </c>
      <c r="C125" t="s">
        <v>198</v>
      </c>
      <c r="D125" t="s">
        <v>199</v>
      </c>
      <c r="E125">
        <v>1.2</v>
      </c>
      <c r="F125">
        <v>3</v>
      </c>
      <c r="H125" s="28">
        <v>16000</v>
      </c>
      <c r="I125" s="1">
        <v>2030</v>
      </c>
      <c r="J125" s="1">
        <v>30</v>
      </c>
      <c r="K125" t="s">
        <v>321</v>
      </c>
      <c r="L125"/>
      <c r="N125" s="10">
        <v>426.25532444875898</v>
      </c>
      <c r="O125" s="11">
        <f t="shared" si="2"/>
        <v>37.536188012880508</v>
      </c>
      <c r="P125">
        <f t="shared" si="3"/>
        <v>533.33333333333337</v>
      </c>
    </row>
    <row r="126" spans="1:16" x14ac:dyDescent="0.15">
      <c r="A126">
        <v>40</v>
      </c>
      <c r="B126" t="s">
        <v>322</v>
      </c>
      <c r="C126" t="s">
        <v>198</v>
      </c>
      <c r="D126" t="s">
        <v>199</v>
      </c>
      <c r="E126">
        <v>1.2</v>
      </c>
      <c r="F126">
        <v>3</v>
      </c>
      <c r="H126" s="28">
        <v>5000</v>
      </c>
      <c r="I126" s="1">
        <v>2030</v>
      </c>
      <c r="J126" s="1">
        <v>30</v>
      </c>
      <c r="K126" t="s">
        <v>323</v>
      </c>
      <c r="L126"/>
      <c r="N126" s="10">
        <v>135.183805600645</v>
      </c>
      <c r="O126" s="11">
        <f t="shared" si="2"/>
        <v>36.986678824317281</v>
      </c>
      <c r="P126">
        <f t="shared" si="3"/>
        <v>166.66666666666666</v>
      </c>
    </row>
    <row r="127" spans="1:16" x14ac:dyDescent="0.15">
      <c r="A127">
        <v>43</v>
      </c>
      <c r="B127" t="s">
        <v>101</v>
      </c>
      <c r="C127" t="s">
        <v>198</v>
      </c>
      <c r="D127" t="s">
        <v>218</v>
      </c>
      <c r="E127">
        <v>1.3</v>
      </c>
      <c r="F127">
        <v>3</v>
      </c>
      <c r="H127" s="28">
        <v>6400</v>
      </c>
      <c r="I127" s="1">
        <v>2035</v>
      </c>
      <c r="J127" s="1">
        <v>30</v>
      </c>
      <c r="K127" t="s">
        <v>326</v>
      </c>
      <c r="L127"/>
      <c r="N127" s="10">
        <v>170.40984418962</v>
      </c>
      <c r="O127" s="11">
        <f t="shared" si="2"/>
        <v>37.556515766064159</v>
      </c>
      <c r="P127">
        <f t="shared" si="3"/>
        <v>213.33333333333334</v>
      </c>
    </row>
    <row r="128" spans="1:16" x14ac:dyDescent="0.15">
      <c r="A128">
        <v>45</v>
      </c>
      <c r="B128" t="s">
        <v>60</v>
      </c>
      <c r="C128" t="s">
        <v>198</v>
      </c>
      <c r="D128" t="s">
        <v>199</v>
      </c>
      <c r="E128">
        <v>1.2</v>
      </c>
      <c r="F128">
        <v>3</v>
      </c>
      <c r="H128" s="28">
        <v>10500</v>
      </c>
      <c r="I128" s="1">
        <v>2030</v>
      </c>
      <c r="J128" s="1">
        <v>30</v>
      </c>
      <c r="K128" t="s">
        <v>327</v>
      </c>
      <c r="L128"/>
      <c r="N128" s="10">
        <v>279.92492730312802</v>
      </c>
      <c r="O128" s="11">
        <f t="shared" si="2"/>
        <v>37.510057075516002</v>
      </c>
      <c r="P128">
        <f t="shared" si="3"/>
        <v>350</v>
      </c>
    </row>
    <row r="129" spans="1:16" x14ac:dyDescent="0.15">
      <c r="A129">
        <v>46</v>
      </c>
      <c r="B129" t="s">
        <v>328</v>
      </c>
      <c r="C129" t="s">
        <v>198</v>
      </c>
      <c r="D129" t="s">
        <v>199</v>
      </c>
      <c r="E129">
        <v>1.3</v>
      </c>
      <c r="F129">
        <v>3</v>
      </c>
      <c r="H129" s="28">
        <v>1200</v>
      </c>
      <c r="I129" s="1">
        <v>2030</v>
      </c>
      <c r="J129" s="1">
        <v>30</v>
      </c>
      <c r="K129" t="s">
        <v>329</v>
      </c>
      <c r="L129"/>
      <c r="N129" s="10">
        <v>32.880180481683297</v>
      </c>
      <c r="O129" s="11">
        <f t="shared" si="2"/>
        <v>36.496150033862776</v>
      </c>
      <c r="P129">
        <f t="shared" si="3"/>
        <v>40</v>
      </c>
    </row>
    <row r="130" spans="1:16" x14ac:dyDescent="0.15">
      <c r="A130">
        <v>49</v>
      </c>
      <c r="B130" t="s">
        <v>328</v>
      </c>
      <c r="C130" t="s">
        <v>198</v>
      </c>
      <c r="D130" t="s">
        <v>199</v>
      </c>
      <c r="E130">
        <v>1.2</v>
      </c>
      <c r="F130">
        <v>3</v>
      </c>
      <c r="H130" s="28">
        <v>2900</v>
      </c>
      <c r="I130" s="1">
        <v>2030</v>
      </c>
      <c r="J130" s="1">
        <v>30</v>
      </c>
      <c r="K130" t="s">
        <v>330</v>
      </c>
      <c r="L130"/>
      <c r="N130" s="10">
        <v>78.1389814107131</v>
      </c>
      <c r="O130" s="11">
        <f t="shared" si="2"/>
        <v>37.113358117084452</v>
      </c>
      <c r="P130">
        <f t="shared" si="3"/>
        <v>96.666666666666671</v>
      </c>
    </row>
    <row r="131" spans="1:16" x14ac:dyDescent="0.15">
      <c r="A131">
        <v>51</v>
      </c>
      <c r="B131" t="s">
        <v>232</v>
      </c>
      <c r="C131" t="s">
        <v>198</v>
      </c>
      <c r="D131" t="s">
        <v>218</v>
      </c>
      <c r="E131">
        <v>1.3</v>
      </c>
      <c r="F131">
        <v>3</v>
      </c>
      <c r="H131" s="28">
        <v>400</v>
      </c>
      <c r="I131" s="1">
        <v>2030</v>
      </c>
      <c r="J131" s="1">
        <v>30</v>
      </c>
      <c r="K131" t="s">
        <v>332</v>
      </c>
      <c r="L131"/>
      <c r="N131" s="10">
        <v>10.080658172348301</v>
      </c>
      <c r="O131" s="11">
        <f t="shared" si="2"/>
        <v>39.679948785211067</v>
      </c>
      <c r="P131">
        <f t="shared" si="3"/>
        <v>13.333333333333334</v>
      </c>
    </row>
    <row r="132" spans="1:16" x14ac:dyDescent="0.15">
      <c r="A132">
        <v>52</v>
      </c>
      <c r="B132" t="s">
        <v>232</v>
      </c>
      <c r="C132" t="s">
        <v>198</v>
      </c>
      <c r="D132" t="s">
        <v>199</v>
      </c>
      <c r="E132">
        <v>1.2</v>
      </c>
      <c r="F132">
        <v>3</v>
      </c>
      <c r="H132" s="28">
        <v>4000</v>
      </c>
      <c r="I132" s="1">
        <v>2030</v>
      </c>
      <c r="J132" s="1">
        <v>30</v>
      </c>
      <c r="K132" t="s">
        <v>333</v>
      </c>
      <c r="L132"/>
      <c r="N132" s="10">
        <v>107.58754158273</v>
      </c>
      <c r="O132" s="11">
        <f t="shared" ref="O132:O195" si="4">+H132/N132</f>
        <v>37.179025946272596</v>
      </c>
      <c r="P132">
        <f t="shared" si="3"/>
        <v>133.33333333333334</v>
      </c>
    </row>
    <row r="133" spans="1:16" x14ac:dyDescent="0.15">
      <c r="A133">
        <v>55</v>
      </c>
      <c r="B133" t="s">
        <v>232</v>
      </c>
      <c r="C133" t="s">
        <v>198</v>
      </c>
      <c r="D133" t="s">
        <v>199</v>
      </c>
      <c r="E133">
        <v>1.2</v>
      </c>
      <c r="F133">
        <v>3</v>
      </c>
      <c r="H133" s="28">
        <v>5900</v>
      </c>
      <c r="I133" s="1">
        <v>2030</v>
      </c>
      <c r="J133" s="1">
        <v>30</v>
      </c>
      <c r="K133" t="s">
        <v>334</v>
      </c>
      <c r="L133"/>
      <c r="N133" s="10">
        <v>157.33033679434101</v>
      </c>
      <c r="O133" s="11">
        <f t="shared" si="4"/>
        <v>37.5007142310536</v>
      </c>
      <c r="P133">
        <f t="shared" ref="P133:P196" si="5">+H133/J133</f>
        <v>196.66666666666666</v>
      </c>
    </row>
    <row r="134" spans="1:16" x14ac:dyDescent="0.15">
      <c r="A134">
        <v>68</v>
      </c>
      <c r="B134" t="s">
        <v>239</v>
      </c>
      <c r="C134" t="s">
        <v>198</v>
      </c>
      <c r="D134" t="s">
        <v>199</v>
      </c>
      <c r="E134">
        <v>1.2</v>
      </c>
      <c r="F134">
        <v>3</v>
      </c>
      <c r="H134" s="28">
        <v>12200</v>
      </c>
      <c r="I134" s="1">
        <v>2030</v>
      </c>
      <c r="J134" s="1">
        <v>30</v>
      </c>
      <c r="K134" t="s">
        <v>338</v>
      </c>
      <c r="L134"/>
      <c r="N134" s="10">
        <v>324.51389001992101</v>
      </c>
      <c r="O134" s="11">
        <f t="shared" si="4"/>
        <v>37.5946927857266</v>
      </c>
      <c r="P134">
        <f t="shared" si="5"/>
        <v>406.66666666666669</v>
      </c>
    </row>
    <row r="135" spans="1:16" x14ac:dyDescent="0.15">
      <c r="A135">
        <v>69</v>
      </c>
      <c r="B135" t="s">
        <v>239</v>
      </c>
      <c r="C135" t="s">
        <v>198</v>
      </c>
      <c r="D135" t="s">
        <v>199</v>
      </c>
      <c r="E135">
        <v>1.2</v>
      </c>
      <c r="F135">
        <v>3</v>
      </c>
      <c r="H135" s="28">
        <v>6450</v>
      </c>
      <c r="I135" s="1">
        <v>2030</v>
      </c>
      <c r="J135" s="1">
        <v>30</v>
      </c>
      <c r="K135" t="s">
        <v>339</v>
      </c>
      <c r="L135"/>
      <c r="N135" s="10">
        <v>171.58604299731499</v>
      </c>
      <c r="O135" s="11">
        <f t="shared" si="4"/>
        <v>37.590469990038358</v>
      </c>
      <c r="P135">
        <f t="shared" si="5"/>
        <v>215</v>
      </c>
    </row>
    <row r="136" spans="1:16" x14ac:dyDescent="0.15">
      <c r="A136">
        <v>71</v>
      </c>
      <c r="B136" t="s">
        <v>239</v>
      </c>
      <c r="C136" t="s">
        <v>198</v>
      </c>
      <c r="D136" t="s">
        <v>199</v>
      </c>
      <c r="E136">
        <v>1.2</v>
      </c>
      <c r="F136">
        <v>3</v>
      </c>
      <c r="H136" s="28">
        <v>18000</v>
      </c>
      <c r="I136" s="1">
        <v>2030</v>
      </c>
      <c r="J136" s="1">
        <v>30</v>
      </c>
      <c r="K136" t="s">
        <v>341</v>
      </c>
      <c r="L136"/>
      <c r="N136" s="10">
        <v>479.72792973424498</v>
      </c>
      <c r="O136" s="11">
        <f t="shared" si="4"/>
        <v>37.521267544233801</v>
      </c>
      <c r="P136">
        <f t="shared" si="5"/>
        <v>600</v>
      </c>
    </row>
    <row r="137" spans="1:16" x14ac:dyDescent="0.15">
      <c r="A137">
        <v>80</v>
      </c>
      <c r="B137" t="s">
        <v>11</v>
      </c>
      <c r="C137" t="s">
        <v>198</v>
      </c>
      <c r="D137" t="s">
        <v>218</v>
      </c>
      <c r="E137">
        <v>1.2</v>
      </c>
      <c r="F137">
        <v>3</v>
      </c>
      <c r="H137" s="28">
        <v>5000</v>
      </c>
      <c r="I137" s="1">
        <v>2030</v>
      </c>
      <c r="J137" s="1">
        <v>30</v>
      </c>
      <c r="K137" t="s">
        <v>345</v>
      </c>
      <c r="L137"/>
      <c r="N137" s="10">
        <v>135.22858254482799</v>
      </c>
      <c r="O137" s="11">
        <f t="shared" si="4"/>
        <v>36.974431779927222</v>
      </c>
      <c r="P137">
        <f t="shared" si="5"/>
        <v>166.66666666666666</v>
      </c>
    </row>
    <row r="138" spans="1:16" x14ac:dyDescent="0.15">
      <c r="A138">
        <v>83</v>
      </c>
      <c r="B138" t="s">
        <v>53</v>
      </c>
      <c r="C138" t="s">
        <v>198</v>
      </c>
      <c r="D138" t="s">
        <v>199</v>
      </c>
      <c r="E138">
        <v>1.3</v>
      </c>
      <c r="F138">
        <v>3</v>
      </c>
      <c r="H138" s="28">
        <v>900</v>
      </c>
      <c r="I138" s="1">
        <v>2030</v>
      </c>
      <c r="J138" s="1">
        <v>30</v>
      </c>
      <c r="K138" t="s">
        <v>346</v>
      </c>
      <c r="L138"/>
      <c r="N138" s="10">
        <v>23.424114163816402</v>
      </c>
      <c r="O138" s="11">
        <f t="shared" si="4"/>
        <v>38.421943886793557</v>
      </c>
      <c r="P138">
        <f t="shared" si="5"/>
        <v>30</v>
      </c>
    </row>
    <row r="139" spans="1:16" x14ac:dyDescent="0.15">
      <c r="A139">
        <v>84</v>
      </c>
      <c r="B139" t="s">
        <v>53</v>
      </c>
      <c r="C139" t="s">
        <v>198</v>
      </c>
      <c r="D139" t="s">
        <v>199</v>
      </c>
      <c r="E139">
        <v>1.2</v>
      </c>
      <c r="F139">
        <v>3</v>
      </c>
      <c r="H139" s="28">
        <v>3400</v>
      </c>
      <c r="I139" s="1">
        <v>2030</v>
      </c>
      <c r="J139" s="1">
        <v>30</v>
      </c>
      <c r="K139" t="s">
        <v>347</v>
      </c>
      <c r="L139"/>
      <c r="N139" s="10">
        <v>89.902196394205305</v>
      </c>
      <c r="O139" s="11">
        <f t="shared" si="4"/>
        <v>37.818875804675542</v>
      </c>
      <c r="P139">
        <f t="shared" si="5"/>
        <v>113.33333333333333</v>
      </c>
    </row>
    <row r="140" spans="1:16" x14ac:dyDescent="0.15">
      <c r="A140">
        <v>87</v>
      </c>
      <c r="B140" t="s">
        <v>48</v>
      </c>
      <c r="C140" t="s">
        <v>198</v>
      </c>
      <c r="D140" t="s">
        <v>199</v>
      </c>
      <c r="E140">
        <v>1.3</v>
      </c>
      <c r="F140">
        <v>3</v>
      </c>
      <c r="H140" s="28">
        <v>11000</v>
      </c>
      <c r="I140" s="1">
        <v>2030</v>
      </c>
      <c r="J140" s="1">
        <v>30</v>
      </c>
      <c r="K140" t="s">
        <v>348</v>
      </c>
      <c r="L140"/>
      <c r="N140" s="10">
        <v>293.07896220275597</v>
      </c>
      <c r="O140" s="11">
        <f t="shared" si="4"/>
        <v>37.532547260727817</v>
      </c>
      <c r="P140">
        <f t="shared" si="5"/>
        <v>366.66666666666669</v>
      </c>
    </row>
    <row r="141" spans="1:16" x14ac:dyDescent="0.15">
      <c r="A141">
        <v>99</v>
      </c>
      <c r="B141" t="s">
        <v>164</v>
      </c>
      <c r="C141" t="s">
        <v>198</v>
      </c>
      <c r="D141" t="s">
        <v>218</v>
      </c>
      <c r="E141">
        <v>1.2</v>
      </c>
      <c r="F141">
        <v>3</v>
      </c>
      <c r="H141" s="28">
        <v>1300</v>
      </c>
      <c r="I141" s="1">
        <v>2030</v>
      </c>
      <c r="J141" s="1">
        <v>30</v>
      </c>
      <c r="K141" t="s">
        <v>352</v>
      </c>
      <c r="L141"/>
      <c r="N141" s="10">
        <v>35.551380517856202</v>
      </c>
      <c r="O141" s="11">
        <f t="shared" si="4"/>
        <v>36.566793780259978</v>
      </c>
      <c r="P141">
        <f t="shared" si="5"/>
        <v>43.333333333333336</v>
      </c>
    </row>
    <row r="142" spans="1:16" x14ac:dyDescent="0.15">
      <c r="A142">
        <v>101</v>
      </c>
      <c r="B142" t="s">
        <v>164</v>
      </c>
      <c r="C142" t="s">
        <v>198</v>
      </c>
      <c r="D142" t="s">
        <v>199</v>
      </c>
      <c r="E142">
        <v>1.2</v>
      </c>
      <c r="F142">
        <v>3</v>
      </c>
      <c r="H142" s="28">
        <v>5500</v>
      </c>
      <c r="I142" s="1">
        <v>2030</v>
      </c>
      <c r="J142" s="1">
        <v>30</v>
      </c>
      <c r="K142" t="s">
        <v>353</v>
      </c>
      <c r="L142"/>
      <c r="N142" s="10">
        <v>147.184504566405</v>
      </c>
      <c r="O142" s="11">
        <f t="shared" si="4"/>
        <v>37.368064092090442</v>
      </c>
      <c r="P142">
        <f t="shared" si="5"/>
        <v>183.33333333333334</v>
      </c>
    </row>
    <row r="143" spans="1:16" x14ac:dyDescent="0.15">
      <c r="A143">
        <v>105</v>
      </c>
      <c r="B143" t="s">
        <v>244</v>
      </c>
      <c r="C143" t="s">
        <v>198</v>
      </c>
      <c r="D143" t="s">
        <v>199</v>
      </c>
      <c r="E143">
        <v>1</v>
      </c>
      <c r="F143">
        <v>3</v>
      </c>
      <c r="H143" s="28">
        <v>1500</v>
      </c>
      <c r="I143" s="1">
        <v>2030</v>
      </c>
      <c r="J143" s="1">
        <v>30</v>
      </c>
      <c r="K143" t="s">
        <v>354</v>
      </c>
      <c r="L143"/>
      <c r="N143" s="10">
        <v>40.699830640196801</v>
      </c>
      <c r="O143" s="11">
        <f t="shared" si="4"/>
        <v>36.855190215915528</v>
      </c>
      <c r="P143">
        <f t="shared" si="5"/>
        <v>50</v>
      </c>
    </row>
    <row r="144" spans="1:16" x14ac:dyDescent="0.15">
      <c r="A144">
        <v>109</v>
      </c>
      <c r="B144" t="s">
        <v>244</v>
      </c>
      <c r="C144" t="s">
        <v>198</v>
      </c>
      <c r="D144" t="s">
        <v>199</v>
      </c>
      <c r="E144">
        <v>0.8</v>
      </c>
      <c r="F144">
        <v>3</v>
      </c>
      <c r="H144" s="28">
        <v>1400</v>
      </c>
      <c r="I144" s="1">
        <v>2030</v>
      </c>
      <c r="J144" s="1">
        <v>30</v>
      </c>
      <c r="K144" t="s">
        <v>356</v>
      </c>
      <c r="L144"/>
      <c r="N144" s="10">
        <v>37.590039141627202</v>
      </c>
      <c r="O144" s="11">
        <f t="shared" si="4"/>
        <v>37.24390907722254</v>
      </c>
      <c r="P144">
        <f t="shared" si="5"/>
        <v>46.666666666666664</v>
      </c>
    </row>
    <row r="145" spans="1:16" x14ac:dyDescent="0.15">
      <c r="A145">
        <v>116</v>
      </c>
      <c r="B145" t="s">
        <v>26</v>
      </c>
      <c r="C145" t="s">
        <v>198</v>
      </c>
      <c r="D145" t="s">
        <v>199</v>
      </c>
      <c r="E145">
        <v>0.8</v>
      </c>
      <c r="F145">
        <v>3</v>
      </c>
      <c r="H145" s="28">
        <v>2800</v>
      </c>
      <c r="I145" s="1">
        <v>2030</v>
      </c>
      <c r="J145" s="1">
        <v>30</v>
      </c>
      <c r="K145" t="s">
        <v>357</v>
      </c>
      <c r="L145"/>
      <c r="N145" s="10">
        <v>74.737258881742704</v>
      </c>
      <c r="O145" s="11">
        <f t="shared" si="4"/>
        <v>37.464579807916955</v>
      </c>
      <c r="P145">
        <f t="shared" si="5"/>
        <v>93.333333333333329</v>
      </c>
    </row>
    <row r="146" spans="1:16" x14ac:dyDescent="0.15">
      <c r="A146">
        <v>118</v>
      </c>
      <c r="B146" t="s">
        <v>26</v>
      </c>
      <c r="C146" t="s">
        <v>198</v>
      </c>
      <c r="D146" t="s">
        <v>199</v>
      </c>
      <c r="E146">
        <v>0.6</v>
      </c>
      <c r="F146">
        <v>3</v>
      </c>
      <c r="H146" s="28">
        <v>7700</v>
      </c>
      <c r="I146" s="1">
        <v>2030</v>
      </c>
      <c r="J146" s="1">
        <v>30</v>
      </c>
      <c r="K146" t="s">
        <v>358</v>
      </c>
      <c r="L146"/>
      <c r="N146" s="10">
        <v>206.12267487820299</v>
      </c>
      <c r="O146" s="11">
        <f t="shared" si="4"/>
        <v>37.356394703056793</v>
      </c>
      <c r="P146">
        <f t="shared" si="5"/>
        <v>256.66666666666669</v>
      </c>
    </row>
    <row r="147" spans="1:16" x14ac:dyDescent="0.15">
      <c r="A147">
        <v>120</v>
      </c>
      <c r="B147" t="s">
        <v>26</v>
      </c>
      <c r="C147" t="s">
        <v>198</v>
      </c>
      <c r="D147" t="s">
        <v>199</v>
      </c>
      <c r="E147">
        <v>1</v>
      </c>
      <c r="F147">
        <v>3</v>
      </c>
      <c r="H147" s="28">
        <v>2500</v>
      </c>
      <c r="I147" s="1">
        <v>2030</v>
      </c>
      <c r="J147" s="1">
        <v>30</v>
      </c>
      <c r="K147" t="s">
        <v>359</v>
      </c>
      <c r="L147"/>
      <c r="N147" s="10">
        <v>66.980127454452102</v>
      </c>
      <c r="O147" s="11">
        <f t="shared" si="4"/>
        <v>37.324503476050452</v>
      </c>
      <c r="P147">
        <f t="shared" si="5"/>
        <v>83.333333333333329</v>
      </c>
    </row>
    <row r="148" spans="1:16" x14ac:dyDescent="0.15">
      <c r="A148">
        <v>122</v>
      </c>
      <c r="B148" t="s">
        <v>30</v>
      </c>
      <c r="C148" t="s">
        <v>198</v>
      </c>
      <c r="D148" t="s">
        <v>199</v>
      </c>
      <c r="E148">
        <v>1.2</v>
      </c>
      <c r="F148">
        <v>3</v>
      </c>
      <c r="H148" s="28">
        <v>5400</v>
      </c>
      <c r="I148" s="1">
        <v>2030</v>
      </c>
      <c r="J148" s="1">
        <v>30</v>
      </c>
      <c r="K148" t="s">
        <v>360</v>
      </c>
      <c r="L148"/>
      <c r="N148" s="10">
        <v>145.57576211772701</v>
      </c>
      <c r="O148" s="11">
        <f t="shared" si="4"/>
        <v>37.094087102446522</v>
      </c>
      <c r="P148">
        <f t="shared" si="5"/>
        <v>180</v>
      </c>
    </row>
    <row r="149" spans="1:16" x14ac:dyDescent="0.15">
      <c r="A149">
        <v>125</v>
      </c>
      <c r="B149" t="s">
        <v>30</v>
      </c>
      <c r="C149" t="s">
        <v>198</v>
      </c>
      <c r="D149" t="s">
        <v>199</v>
      </c>
      <c r="E149">
        <v>1.2</v>
      </c>
      <c r="F149">
        <v>3</v>
      </c>
      <c r="H149" s="28">
        <v>5400</v>
      </c>
      <c r="I149" s="1">
        <v>2030</v>
      </c>
      <c r="J149" s="1">
        <v>30</v>
      </c>
      <c r="K149" t="s">
        <v>362</v>
      </c>
      <c r="L149"/>
      <c r="N149" s="10">
        <v>143.38520805873199</v>
      </c>
      <c r="O149" s="11">
        <f t="shared" si="4"/>
        <v>37.660788536765288</v>
      </c>
      <c r="P149">
        <f t="shared" si="5"/>
        <v>180</v>
      </c>
    </row>
    <row r="150" spans="1:16" x14ac:dyDescent="0.15">
      <c r="A150">
        <v>126</v>
      </c>
      <c r="B150" t="s">
        <v>30</v>
      </c>
      <c r="C150" t="s">
        <v>198</v>
      </c>
      <c r="D150" t="s">
        <v>218</v>
      </c>
      <c r="E150">
        <v>1.3</v>
      </c>
      <c r="F150">
        <v>3</v>
      </c>
      <c r="H150" s="28">
        <v>2250</v>
      </c>
      <c r="I150" s="1">
        <v>2030</v>
      </c>
      <c r="J150" s="1">
        <v>30</v>
      </c>
      <c r="K150" t="s">
        <v>363</v>
      </c>
      <c r="L150"/>
      <c r="N150" s="10">
        <v>59.925863348096001</v>
      </c>
      <c r="O150" s="11">
        <f t="shared" si="4"/>
        <v>37.546392730802239</v>
      </c>
      <c r="P150">
        <f t="shared" si="5"/>
        <v>75</v>
      </c>
    </row>
    <row r="151" spans="1:16" x14ac:dyDescent="0.15">
      <c r="A151">
        <v>128</v>
      </c>
      <c r="B151" t="s">
        <v>30</v>
      </c>
      <c r="C151" t="s">
        <v>198</v>
      </c>
      <c r="D151" t="s">
        <v>218</v>
      </c>
      <c r="E151">
        <v>1.3</v>
      </c>
      <c r="F151">
        <v>3</v>
      </c>
      <c r="H151" s="28">
        <v>500</v>
      </c>
      <c r="I151" s="1">
        <v>2030</v>
      </c>
      <c r="J151" s="1">
        <v>30</v>
      </c>
      <c r="K151" t="s">
        <v>364</v>
      </c>
      <c r="L151"/>
      <c r="N151" s="10">
        <v>13.9747534491349</v>
      </c>
      <c r="O151" s="11">
        <f t="shared" si="4"/>
        <v>35.778806532787328</v>
      </c>
      <c r="P151">
        <f t="shared" si="5"/>
        <v>16.666666666666668</v>
      </c>
    </row>
    <row r="152" spans="1:16" x14ac:dyDescent="0.15">
      <c r="A152">
        <v>131</v>
      </c>
      <c r="B152" t="s">
        <v>30</v>
      </c>
      <c r="C152" t="s">
        <v>198</v>
      </c>
      <c r="D152" t="s">
        <v>218</v>
      </c>
      <c r="E152">
        <v>1.3</v>
      </c>
      <c r="F152">
        <v>3</v>
      </c>
      <c r="H152" s="28">
        <v>150</v>
      </c>
      <c r="I152" s="1">
        <v>2030</v>
      </c>
      <c r="J152" s="1">
        <v>30</v>
      </c>
      <c r="K152" t="s">
        <v>365</v>
      </c>
      <c r="L152"/>
      <c r="N152" s="10">
        <v>3.7489664406720999</v>
      </c>
      <c r="O152" s="11">
        <f t="shared" si="4"/>
        <v>40.011027672231869</v>
      </c>
      <c r="P152">
        <f t="shared" si="5"/>
        <v>5</v>
      </c>
    </row>
    <row r="153" spans="1:16" x14ac:dyDescent="0.15">
      <c r="A153">
        <v>143</v>
      </c>
      <c r="B153" t="s">
        <v>283</v>
      </c>
      <c r="C153" t="s">
        <v>198</v>
      </c>
      <c r="D153" t="s">
        <v>199</v>
      </c>
      <c r="E153">
        <v>1.3</v>
      </c>
      <c r="F153">
        <v>3</v>
      </c>
      <c r="H153" s="28">
        <v>9900</v>
      </c>
      <c r="I153" s="1">
        <v>2030</v>
      </c>
      <c r="J153" s="1">
        <v>30</v>
      </c>
      <c r="K153" t="s">
        <v>370</v>
      </c>
      <c r="L153"/>
      <c r="N153" s="10">
        <v>263.86160617864101</v>
      </c>
      <c r="O153" s="11">
        <f t="shared" si="4"/>
        <v>37.519668523875538</v>
      </c>
      <c r="P153">
        <f t="shared" si="5"/>
        <v>330</v>
      </c>
    </row>
    <row r="154" spans="1:16" x14ac:dyDescent="0.15">
      <c r="A154">
        <v>147</v>
      </c>
      <c r="B154" t="s">
        <v>283</v>
      </c>
      <c r="C154" t="s">
        <v>198</v>
      </c>
      <c r="D154" t="s">
        <v>199</v>
      </c>
      <c r="E154">
        <v>1.2</v>
      </c>
      <c r="F154">
        <v>3</v>
      </c>
      <c r="H154" s="28">
        <v>4500</v>
      </c>
      <c r="I154" s="1">
        <v>2030</v>
      </c>
      <c r="J154" s="1">
        <v>30</v>
      </c>
      <c r="K154" t="s">
        <v>373</v>
      </c>
      <c r="L154"/>
      <c r="N154" s="10">
        <v>120.64997352156701</v>
      </c>
      <c r="O154" s="11">
        <f t="shared" si="4"/>
        <v>37.297977518375454</v>
      </c>
      <c r="P154">
        <f t="shared" si="5"/>
        <v>150</v>
      </c>
    </row>
    <row r="155" spans="1:16" x14ac:dyDescent="0.15">
      <c r="A155">
        <v>149</v>
      </c>
      <c r="B155" t="s">
        <v>11</v>
      </c>
      <c r="C155" t="s">
        <v>198</v>
      </c>
      <c r="D155" t="s">
        <v>199</v>
      </c>
      <c r="E155">
        <v>1.2</v>
      </c>
      <c r="F155">
        <v>3</v>
      </c>
      <c r="H155" s="28">
        <v>4600</v>
      </c>
      <c r="I155" s="1">
        <v>2030</v>
      </c>
      <c r="J155" s="1">
        <v>30</v>
      </c>
      <c r="K155" t="s">
        <v>375</v>
      </c>
      <c r="L155"/>
      <c r="N155" s="10">
        <v>122.991441088654</v>
      </c>
      <c r="O155" s="11">
        <f t="shared" si="4"/>
        <v>37.400976517416801</v>
      </c>
      <c r="P155">
        <f t="shared" si="5"/>
        <v>153.33333333333334</v>
      </c>
    </row>
    <row r="156" spans="1:16" x14ac:dyDescent="0.15">
      <c r="A156">
        <v>156</v>
      </c>
      <c r="B156" t="s">
        <v>62</v>
      </c>
      <c r="C156" t="s">
        <v>198</v>
      </c>
      <c r="D156" t="s">
        <v>199</v>
      </c>
      <c r="E156">
        <v>1.2</v>
      </c>
      <c r="F156">
        <v>3</v>
      </c>
      <c r="H156" s="28">
        <v>4600</v>
      </c>
      <c r="I156" s="1">
        <v>2030</v>
      </c>
      <c r="J156" s="1">
        <v>30</v>
      </c>
      <c r="K156" t="s">
        <v>377</v>
      </c>
      <c r="L156"/>
      <c r="N156" s="10">
        <v>121.649955978032</v>
      </c>
      <c r="O156" s="11">
        <f t="shared" si="4"/>
        <v>37.813412779456208</v>
      </c>
      <c r="P156">
        <f t="shared" si="5"/>
        <v>153.33333333333334</v>
      </c>
    </row>
    <row r="157" spans="1:16" x14ac:dyDescent="0.15">
      <c r="A157">
        <v>158</v>
      </c>
      <c r="B157" t="s">
        <v>62</v>
      </c>
      <c r="C157" t="s">
        <v>198</v>
      </c>
      <c r="D157" t="s">
        <v>199</v>
      </c>
      <c r="E157">
        <v>1.2</v>
      </c>
      <c r="F157">
        <v>3</v>
      </c>
      <c r="H157" s="28">
        <v>12800</v>
      </c>
      <c r="I157" s="1">
        <v>2030</v>
      </c>
      <c r="J157" s="1">
        <v>30</v>
      </c>
      <c r="K157" t="s">
        <v>379</v>
      </c>
      <c r="L157"/>
      <c r="N157" s="10">
        <v>340.08153884038899</v>
      </c>
      <c r="O157" s="11">
        <f t="shared" si="4"/>
        <v>37.638032466112321</v>
      </c>
      <c r="P157">
        <f t="shared" si="5"/>
        <v>426.66666666666669</v>
      </c>
    </row>
    <row r="158" spans="1:16" x14ac:dyDescent="0.15">
      <c r="A158">
        <v>159</v>
      </c>
      <c r="B158" t="s">
        <v>62</v>
      </c>
      <c r="C158" t="s">
        <v>198</v>
      </c>
      <c r="D158" t="s">
        <v>199</v>
      </c>
      <c r="E158">
        <v>1.2</v>
      </c>
      <c r="F158">
        <v>3</v>
      </c>
      <c r="H158" s="28">
        <v>3800</v>
      </c>
      <c r="I158" s="1">
        <v>2030</v>
      </c>
      <c r="J158" s="1">
        <v>30</v>
      </c>
      <c r="K158" t="s">
        <v>380</v>
      </c>
      <c r="L158"/>
      <c r="N158" s="10">
        <v>104.070950843666</v>
      </c>
      <c r="O158" s="11">
        <f t="shared" si="4"/>
        <v>36.513551276266419</v>
      </c>
      <c r="P158">
        <f t="shared" si="5"/>
        <v>126.66666666666667</v>
      </c>
    </row>
    <row r="159" spans="1:16" x14ac:dyDescent="0.15">
      <c r="A159">
        <v>161</v>
      </c>
      <c r="B159" t="s">
        <v>62</v>
      </c>
      <c r="C159" t="s">
        <v>198</v>
      </c>
      <c r="D159" t="s">
        <v>199</v>
      </c>
      <c r="E159">
        <v>1.3</v>
      </c>
      <c r="F159">
        <v>3</v>
      </c>
      <c r="H159" s="28">
        <v>8100</v>
      </c>
      <c r="I159" s="1">
        <v>2030</v>
      </c>
      <c r="J159" s="1">
        <v>30</v>
      </c>
      <c r="K159" t="s">
        <v>382</v>
      </c>
      <c r="L159"/>
      <c r="N159" s="10">
        <v>217.36497607520701</v>
      </c>
      <c r="O159" s="11">
        <f t="shared" si="4"/>
        <v>37.264513107196478</v>
      </c>
      <c r="P159">
        <f t="shared" si="5"/>
        <v>270</v>
      </c>
    </row>
    <row r="160" spans="1:16" x14ac:dyDescent="0.15">
      <c r="A160">
        <v>162</v>
      </c>
      <c r="B160" t="s">
        <v>62</v>
      </c>
      <c r="C160" t="s">
        <v>198</v>
      </c>
      <c r="D160" t="s">
        <v>199</v>
      </c>
      <c r="E160">
        <v>1.2</v>
      </c>
      <c r="F160">
        <v>3</v>
      </c>
      <c r="H160" s="28">
        <v>10100</v>
      </c>
      <c r="I160" s="1">
        <v>2030</v>
      </c>
      <c r="J160" s="1">
        <v>30</v>
      </c>
      <c r="K160" t="s">
        <v>383</v>
      </c>
      <c r="L160"/>
      <c r="N160" s="10">
        <v>269.79260876440497</v>
      </c>
      <c r="O160" s="11">
        <f t="shared" si="4"/>
        <v>37.436162711261574</v>
      </c>
      <c r="P160">
        <f t="shared" si="5"/>
        <v>336.66666666666669</v>
      </c>
    </row>
    <row r="161" spans="1:16" x14ac:dyDescent="0.15">
      <c r="A161">
        <v>165</v>
      </c>
      <c r="B161" t="s">
        <v>62</v>
      </c>
      <c r="C161" t="s">
        <v>198</v>
      </c>
      <c r="D161" t="s">
        <v>218</v>
      </c>
      <c r="E161">
        <v>1.2</v>
      </c>
      <c r="F161">
        <v>3</v>
      </c>
      <c r="H161" s="28">
        <v>2500</v>
      </c>
      <c r="I161" s="1">
        <v>2030</v>
      </c>
      <c r="J161" s="1">
        <v>30</v>
      </c>
      <c r="K161" t="s">
        <v>384</v>
      </c>
      <c r="L161"/>
      <c r="N161" s="10">
        <v>65.977389447926896</v>
      </c>
      <c r="O161" s="11">
        <f t="shared" si="4"/>
        <v>37.891768997212935</v>
      </c>
      <c r="P161">
        <f t="shared" si="5"/>
        <v>83.333333333333329</v>
      </c>
    </row>
    <row r="162" spans="1:16" x14ac:dyDescent="0.15">
      <c r="A162">
        <v>173</v>
      </c>
      <c r="B162" t="s">
        <v>62</v>
      </c>
      <c r="C162" t="s">
        <v>198</v>
      </c>
      <c r="D162" t="s">
        <v>218</v>
      </c>
      <c r="E162">
        <v>1.2</v>
      </c>
      <c r="F162">
        <v>3</v>
      </c>
      <c r="H162" s="28">
        <v>250</v>
      </c>
      <c r="I162" s="1">
        <v>2030</v>
      </c>
      <c r="J162" s="1">
        <v>30</v>
      </c>
      <c r="K162" s="29" t="s">
        <v>390</v>
      </c>
      <c r="L162"/>
      <c r="N162" s="10">
        <v>6.4930177955042296</v>
      </c>
      <c r="O162" s="11">
        <f t="shared" si="4"/>
        <v>38.502897708535492</v>
      </c>
      <c r="P162">
        <f t="shared" si="5"/>
        <v>8.3333333333333339</v>
      </c>
    </row>
    <row r="163" spans="1:16" x14ac:dyDescent="0.15">
      <c r="A163">
        <v>174</v>
      </c>
      <c r="B163" t="s">
        <v>391</v>
      </c>
      <c r="C163" t="s">
        <v>198</v>
      </c>
      <c r="D163" t="s">
        <v>199</v>
      </c>
      <c r="E163">
        <v>1.2</v>
      </c>
      <c r="F163">
        <v>3</v>
      </c>
      <c r="H163" s="28">
        <v>5500</v>
      </c>
      <c r="I163" s="1">
        <v>2030</v>
      </c>
      <c r="J163" s="1">
        <v>30</v>
      </c>
      <c r="K163" t="s">
        <v>392</v>
      </c>
      <c r="L163"/>
      <c r="N163" s="10">
        <v>148.108977202674</v>
      </c>
      <c r="O163" s="11">
        <f t="shared" si="4"/>
        <v>37.134818590190775</v>
      </c>
      <c r="P163">
        <f t="shared" si="5"/>
        <v>183.33333333333334</v>
      </c>
    </row>
    <row r="164" spans="1:16" x14ac:dyDescent="0.15">
      <c r="A164">
        <v>176</v>
      </c>
      <c r="B164" t="s">
        <v>252</v>
      </c>
      <c r="C164" t="s">
        <v>198</v>
      </c>
      <c r="D164" t="s">
        <v>199</v>
      </c>
      <c r="E164">
        <v>1.2</v>
      </c>
      <c r="F164">
        <v>3</v>
      </c>
      <c r="H164" s="28">
        <v>2500</v>
      </c>
      <c r="I164" s="1">
        <v>2030</v>
      </c>
      <c r="J164" s="1">
        <v>30</v>
      </c>
      <c r="K164" t="s">
        <v>394</v>
      </c>
      <c r="L164"/>
      <c r="N164" s="10">
        <v>67.600891361763203</v>
      </c>
      <c r="O164" s="11">
        <f t="shared" si="4"/>
        <v>36.981760885686548</v>
      </c>
      <c r="P164">
        <f t="shared" si="5"/>
        <v>83.333333333333329</v>
      </c>
    </row>
    <row r="165" spans="1:16" x14ac:dyDescent="0.15">
      <c r="A165">
        <v>177</v>
      </c>
      <c r="B165" t="s">
        <v>252</v>
      </c>
      <c r="C165" t="s">
        <v>198</v>
      </c>
      <c r="D165" t="s">
        <v>199</v>
      </c>
      <c r="E165">
        <v>1.2</v>
      </c>
      <c r="F165">
        <v>3</v>
      </c>
      <c r="H165" s="28">
        <v>8000</v>
      </c>
      <c r="I165" s="1">
        <v>2030</v>
      </c>
      <c r="J165" s="1">
        <v>30</v>
      </c>
      <c r="K165" t="s">
        <v>395</v>
      </c>
      <c r="L165"/>
      <c r="N165" s="10">
        <v>215.59034656077301</v>
      </c>
      <c r="O165" s="11">
        <f t="shared" si="4"/>
        <v>37.107412867138144</v>
      </c>
      <c r="P165">
        <f t="shared" si="5"/>
        <v>266.66666666666669</v>
      </c>
    </row>
    <row r="166" spans="1:16" x14ac:dyDescent="0.15">
      <c r="A166">
        <v>181</v>
      </c>
      <c r="B166" t="s">
        <v>252</v>
      </c>
      <c r="C166" t="s">
        <v>198</v>
      </c>
      <c r="D166" t="s">
        <v>199</v>
      </c>
      <c r="E166">
        <v>1.2</v>
      </c>
      <c r="F166">
        <v>3</v>
      </c>
      <c r="H166" s="28">
        <v>3600</v>
      </c>
      <c r="I166" s="1">
        <v>2030</v>
      </c>
      <c r="J166" s="1">
        <v>30</v>
      </c>
      <c r="K166" t="s">
        <v>397</v>
      </c>
      <c r="L166"/>
      <c r="N166" s="10">
        <v>90.562322635297605</v>
      </c>
      <c r="O166" s="11">
        <f t="shared" si="4"/>
        <v>39.751630647742054</v>
      </c>
      <c r="P166">
        <f t="shared" si="5"/>
        <v>120</v>
      </c>
    </row>
    <row r="167" spans="1:16" x14ac:dyDescent="0.15">
      <c r="A167">
        <v>182</v>
      </c>
      <c r="B167" t="s">
        <v>391</v>
      </c>
      <c r="C167" t="s">
        <v>198</v>
      </c>
      <c r="D167" t="s">
        <v>199</v>
      </c>
      <c r="E167">
        <v>1.2</v>
      </c>
      <c r="F167">
        <v>3</v>
      </c>
      <c r="H167" s="28">
        <v>2400</v>
      </c>
      <c r="I167" s="1">
        <v>2030</v>
      </c>
      <c r="J167" s="1">
        <v>30</v>
      </c>
      <c r="K167" t="s">
        <v>398</v>
      </c>
      <c r="L167"/>
      <c r="N167" s="10">
        <v>65.021339908653601</v>
      </c>
      <c r="O167" s="11">
        <f t="shared" si="4"/>
        <v>36.910958823236854</v>
      </c>
      <c r="P167">
        <f t="shared" si="5"/>
        <v>80</v>
      </c>
    </row>
    <row r="168" spans="1:16" x14ac:dyDescent="0.15">
      <c r="A168">
        <v>183</v>
      </c>
      <c r="B168" t="s">
        <v>391</v>
      </c>
      <c r="C168" t="s">
        <v>198</v>
      </c>
      <c r="D168" t="s">
        <v>199</v>
      </c>
      <c r="E168">
        <v>1.2</v>
      </c>
      <c r="F168">
        <v>3</v>
      </c>
      <c r="H168" s="28">
        <v>3500</v>
      </c>
      <c r="I168" s="1">
        <v>2030</v>
      </c>
      <c r="J168" s="1">
        <v>30</v>
      </c>
      <c r="K168" t="s">
        <v>399</v>
      </c>
      <c r="L168"/>
      <c r="N168" s="10">
        <v>92.008875682796202</v>
      </c>
      <c r="O168" s="11">
        <f t="shared" si="4"/>
        <v>38.039808377469711</v>
      </c>
      <c r="P168">
        <f t="shared" si="5"/>
        <v>116.66666666666667</v>
      </c>
    </row>
    <row r="169" spans="1:16" x14ac:dyDescent="0.15">
      <c r="A169">
        <v>184</v>
      </c>
      <c r="B169" t="s">
        <v>391</v>
      </c>
      <c r="C169" t="s">
        <v>198</v>
      </c>
      <c r="D169" t="s">
        <v>199</v>
      </c>
      <c r="E169">
        <v>1.2</v>
      </c>
      <c r="F169">
        <v>3</v>
      </c>
      <c r="H169" s="28">
        <v>3600</v>
      </c>
      <c r="I169" s="1">
        <v>2030</v>
      </c>
      <c r="J169" s="1">
        <v>30</v>
      </c>
      <c r="K169" t="s">
        <v>400</v>
      </c>
      <c r="L169"/>
      <c r="N169" s="10">
        <v>93.6457064115816</v>
      </c>
      <c r="O169" s="11">
        <f t="shared" si="4"/>
        <v>38.442766229747519</v>
      </c>
      <c r="P169">
        <f t="shared" si="5"/>
        <v>120</v>
      </c>
    </row>
    <row r="170" spans="1:16" x14ac:dyDescent="0.15">
      <c r="A170">
        <v>186</v>
      </c>
      <c r="B170" t="s">
        <v>26</v>
      </c>
      <c r="C170" t="s">
        <v>198</v>
      </c>
      <c r="D170" t="s">
        <v>199</v>
      </c>
      <c r="E170">
        <v>1.2</v>
      </c>
      <c r="F170">
        <v>3</v>
      </c>
      <c r="H170" s="28">
        <v>2000</v>
      </c>
      <c r="I170" s="1">
        <v>2030</v>
      </c>
      <c r="J170" s="1">
        <v>30</v>
      </c>
      <c r="K170" t="s">
        <v>401</v>
      </c>
      <c r="L170"/>
      <c r="N170" s="10">
        <v>54.030297292155801</v>
      </c>
      <c r="O170" s="11">
        <f t="shared" si="4"/>
        <v>37.016268653594153</v>
      </c>
      <c r="P170">
        <f t="shared" si="5"/>
        <v>66.666666666666671</v>
      </c>
    </row>
    <row r="171" spans="1:16" x14ac:dyDescent="0.15">
      <c r="A171">
        <v>189</v>
      </c>
      <c r="B171" t="s">
        <v>26</v>
      </c>
      <c r="C171" t="s">
        <v>198</v>
      </c>
      <c r="D171" t="s">
        <v>218</v>
      </c>
      <c r="E171">
        <v>1.3</v>
      </c>
      <c r="F171">
        <v>3</v>
      </c>
      <c r="H171" s="28">
        <v>2100</v>
      </c>
      <c r="I171" s="1">
        <v>2030</v>
      </c>
      <c r="J171" s="1">
        <v>30</v>
      </c>
      <c r="K171" t="s">
        <v>402</v>
      </c>
      <c r="L171"/>
      <c r="N171" s="10">
        <v>55.5839109637569</v>
      </c>
      <c r="O171" s="11">
        <f t="shared" si="4"/>
        <v>37.780716822342534</v>
      </c>
      <c r="P171">
        <f t="shared" si="5"/>
        <v>70</v>
      </c>
    </row>
    <row r="172" spans="1:16" x14ac:dyDescent="0.15">
      <c r="A172">
        <v>192</v>
      </c>
      <c r="B172" t="s">
        <v>403</v>
      </c>
      <c r="C172" t="s">
        <v>198</v>
      </c>
      <c r="D172" t="s">
        <v>199</v>
      </c>
      <c r="E172">
        <v>1.3</v>
      </c>
      <c r="F172">
        <v>3</v>
      </c>
      <c r="H172" s="28">
        <v>1600</v>
      </c>
      <c r="I172" s="1">
        <v>2030</v>
      </c>
      <c r="J172" s="1">
        <v>30</v>
      </c>
      <c r="K172" t="s">
        <v>404</v>
      </c>
      <c r="L172"/>
      <c r="N172" s="10">
        <v>42.184344793296297</v>
      </c>
      <c r="O172" s="11">
        <f t="shared" si="4"/>
        <v>37.928762621299811</v>
      </c>
      <c r="P172">
        <f t="shared" si="5"/>
        <v>53.333333333333336</v>
      </c>
    </row>
    <row r="173" spans="1:16" x14ac:dyDescent="0.15">
      <c r="A173">
        <v>200</v>
      </c>
      <c r="B173" t="s">
        <v>71</v>
      </c>
      <c r="C173" t="s">
        <v>198</v>
      </c>
      <c r="D173" t="s">
        <v>218</v>
      </c>
      <c r="E173">
        <v>1.3</v>
      </c>
      <c r="F173">
        <v>3</v>
      </c>
      <c r="H173" s="28">
        <v>2600</v>
      </c>
      <c r="I173" s="1">
        <v>2030</v>
      </c>
      <c r="J173" s="1">
        <v>30</v>
      </c>
      <c r="K173" t="s">
        <v>407</v>
      </c>
      <c r="L173"/>
      <c r="N173" s="10">
        <v>68.704746409275401</v>
      </c>
      <c r="O173" s="11">
        <f t="shared" si="4"/>
        <v>37.843091429400722</v>
      </c>
      <c r="P173">
        <f t="shared" si="5"/>
        <v>86.666666666666671</v>
      </c>
    </row>
    <row r="174" spans="1:16" x14ac:dyDescent="0.15">
      <c r="A174">
        <v>201</v>
      </c>
      <c r="B174" t="s">
        <v>71</v>
      </c>
      <c r="C174" t="s">
        <v>198</v>
      </c>
      <c r="D174" t="s">
        <v>218</v>
      </c>
      <c r="E174">
        <v>1.2</v>
      </c>
      <c r="F174">
        <v>3</v>
      </c>
      <c r="H174" s="28">
        <v>2400</v>
      </c>
      <c r="I174" s="1">
        <v>2030</v>
      </c>
      <c r="J174" s="1">
        <v>30</v>
      </c>
      <c r="K174" t="s">
        <v>408</v>
      </c>
      <c r="L174"/>
      <c r="N174" s="10">
        <v>64.823901121340697</v>
      </c>
      <c r="O174" s="11">
        <f t="shared" si="4"/>
        <v>37.023381167812737</v>
      </c>
      <c r="P174">
        <f t="shared" si="5"/>
        <v>80</v>
      </c>
    </row>
    <row r="175" spans="1:16" x14ac:dyDescent="0.15">
      <c r="A175">
        <v>202</v>
      </c>
      <c r="B175" t="s">
        <v>71</v>
      </c>
      <c r="C175" t="s">
        <v>198</v>
      </c>
      <c r="D175" t="s">
        <v>218</v>
      </c>
      <c r="E175">
        <v>1.2</v>
      </c>
      <c r="F175">
        <v>3</v>
      </c>
      <c r="H175" s="28">
        <v>2000</v>
      </c>
      <c r="I175" s="1">
        <v>2030</v>
      </c>
      <c r="J175" s="1">
        <v>30</v>
      </c>
      <c r="K175" t="s">
        <v>409</v>
      </c>
      <c r="L175"/>
      <c r="N175" s="10">
        <v>54.458175746277703</v>
      </c>
      <c r="O175" s="11">
        <f t="shared" si="4"/>
        <v>36.725431445189436</v>
      </c>
      <c r="P175">
        <f t="shared" si="5"/>
        <v>66.666666666666671</v>
      </c>
    </row>
    <row r="176" spans="1:16" x14ac:dyDescent="0.15">
      <c r="A176">
        <v>208</v>
      </c>
      <c r="B176" t="s">
        <v>71</v>
      </c>
      <c r="C176" t="s">
        <v>198</v>
      </c>
      <c r="D176" t="s">
        <v>218</v>
      </c>
      <c r="E176">
        <v>1.8</v>
      </c>
      <c r="F176">
        <v>3</v>
      </c>
      <c r="H176" s="28">
        <v>1600</v>
      </c>
      <c r="I176" s="1">
        <v>2030</v>
      </c>
      <c r="J176" s="1">
        <v>30</v>
      </c>
      <c r="K176" t="s">
        <v>414</v>
      </c>
      <c r="L176"/>
      <c r="N176" s="10">
        <v>42.489336032177597</v>
      </c>
      <c r="O176" s="11">
        <f t="shared" si="4"/>
        <v>37.656507477271568</v>
      </c>
      <c r="P176">
        <f t="shared" si="5"/>
        <v>53.333333333333336</v>
      </c>
    </row>
    <row r="177" spans="1:16" x14ac:dyDescent="0.15">
      <c r="A177">
        <v>250</v>
      </c>
      <c r="B177" t="s">
        <v>62</v>
      </c>
      <c r="C177" t="s">
        <v>198</v>
      </c>
      <c r="D177" t="s">
        <v>199</v>
      </c>
      <c r="E177">
        <v>1.3</v>
      </c>
      <c r="F177">
        <v>3</v>
      </c>
      <c r="H177" s="28">
        <v>4600</v>
      </c>
      <c r="I177" s="1">
        <v>2030</v>
      </c>
      <c r="J177" s="1">
        <v>30</v>
      </c>
      <c r="K177" t="s">
        <v>430</v>
      </c>
      <c r="L177"/>
      <c r="N177" s="10">
        <v>122.268892888366</v>
      </c>
      <c r="O177" s="11">
        <f t="shared" si="4"/>
        <v>37.621997642522977</v>
      </c>
      <c r="P177">
        <f t="shared" si="5"/>
        <v>153.33333333333334</v>
      </c>
    </row>
    <row r="178" spans="1:16" x14ac:dyDescent="0.15">
      <c r="A178">
        <v>207</v>
      </c>
      <c r="B178" t="s">
        <v>77</v>
      </c>
      <c r="C178" t="s">
        <v>228</v>
      </c>
      <c r="D178" t="s">
        <v>202</v>
      </c>
      <c r="E178">
        <v>1.5</v>
      </c>
      <c r="F178">
        <v>3</v>
      </c>
      <c r="H178" s="28">
        <v>16000</v>
      </c>
      <c r="I178" s="1">
        <v>2045</v>
      </c>
      <c r="J178" s="1">
        <v>50</v>
      </c>
      <c r="K178" t="s">
        <v>413</v>
      </c>
      <c r="L178"/>
      <c r="N178" s="10">
        <v>15.906279073914201</v>
      </c>
      <c r="O178" s="11">
        <f t="shared" si="4"/>
        <v>1005.8920710274409</v>
      </c>
      <c r="P178">
        <f t="shared" si="5"/>
        <v>320</v>
      </c>
    </row>
    <row r="179" spans="1:16" x14ac:dyDescent="0.15">
      <c r="A179">
        <v>317</v>
      </c>
      <c r="B179" t="s">
        <v>158</v>
      </c>
      <c r="C179" t="s">
        <v>228</v>
      </c>
      <c r="D179" t="s">
        <v>202</v>
      </c>
      <c r="E179">
        <v>1.5</v>
      </c>
      <c r="F179">
        <v>3</v>
      </c>
      <c r="H179" s="28">
        <v>42000</v>
      </c>
      <c r="I179" s="1">
        <v>2045</v>
      </c>
      <c r="J179" s="1">
        <v>50</v>
      </c>
      <c r="K179" t="s">
        <v>460</v>
      </c>
      <c r="L179"/>
      <c r="N179" s="10">
        <v>42.3802063052566</v>
      </c>
      <c r="O179" s="11">
        <f t="shared" si="4"/>
        <v>991.0286820569479</v>
      </c>
      <c r="P179">
        <f t="shared" si="5"/>
        <v>840</v>
      </c>
    </row>
    <row r="180" spans="1:16" x14ac:dyDescent="0.15">
      <c r="A180">
        <v>31</v>
      </c>
      <c r="B180" t="s">
        <v>185</v>
      </c>
      <c r="C180" t="s">
        <v>226</v>
      </c>
      <c r="D180" t="s">
        <v>199</v>
      </c>
      <c r="E180">
        <v>2</v>
      </c>
      <c r="F180">
        <v>3</v>
      </c>
      <c r="H180" s="28">
        <v>16800</v>
      </c>
      <c r="I180" s="1">
        <v>2030</v>
      </c>
      <c r="J180" s="1">
        <v>30</v>
      </c>
      <c r="K180" t="s">
        <v>318</v>
      </c>
      <c r="L180"/>
      <c r="N180" s="10">
        <v>446.13416714700298</v>
      </c>
      <c r="O180" s="11">
        <f t="shared" si="4"/>
        <v>37.656833385873206</v>
      </c>
      <c r="P180">
        <f t="shared" si="5"/>
        <v>560</v>
      </c>
    </row>
    <row r="181" spans="1:16" x14ac:dyDescent="0.15">
      <c r="A181">
        <v>33</v>
      </c>
      <c r="B181" t="s">
        <v>185</v>
      </c>
      <c r="C181" t="s">
        <v>226</v>
      </c>
      <c r="D181" t="s">
        <v>199</v>
      </c>
      <c r="E181">
        <v>2.5</v>
      </c>
      <c r="F181">
        <v>3</v>
      </c>
      <c r="H181" s="28">
        <v>6100</v>
      </c>
      <c r="I181" s="1">
        <v>2030</v>
      </c>
      <c r="J181" s="1">
        <v>30</v>
      </c>
      <c r="K181" t="s">
        <v>319</v>
      </c>
      <c r="L181"/>
      <c r="N181" s="10">
        <v>163.17605419213001</v>
      </c>
      <c r="O181" s="11">
        <f t="shared" si="4"/>
        <v>37.382936057625315</v>
      </c>
      <c r="P181">
        <f t="shared" si="5"/>
        <v>203.33333333333334</v>
      </c>
    </row>
    <row r="182" spans="1:16" x14ac:dyDescent="0.15">
      <c r="A182">
        <v>205</v>
      </c>
      <c r="B182" t="s">
        <v>77</v>
      </c>
      <c r="C182" t="s">
        <v>226</v>
      </c>
      <c r="D182" t="s">
        <v>410</v>
      </c>
      <c r="E182">
        <v>3</v>
      </c>
      <c r="F182">
        <v>3</v>
      </c>
      <c r="H182" s="28">
        <v>46000</v>
      </c>
      <c r="I182" s="1">
        <v>2030</v>
      </c>
      <c r="J182" s="1">
        <v>30</v>
      </c>
      <c r="K182" t="s">
        <v>411</v>
      </c>
      <c r="L182"/>
      <c r="N182" s="10">
        <v>232.03057953361801</v>
      </c>
      <c r="O182" s="11">
        <f t="shared" si="4"/>
        <v>198.24973110208191</v>
      </c>
      <c r="P182">
        <f t="shared" si="5"/>
        <v>1533.3333333333333</v>
      </c>
    </row>
    <row r="183" spans="1:16" x14ac:dyDescent="0.15">
      <c r="A183">
        <v>206</v>
      </c>
      <c r="B183" t="s">
        <v>77</v>
      </c>
      <c r="C183" t="s">
        <v>226</v>
      </c>
      <c r="D183" t="s">
        <v>410</v>
      </c>
      <c r="E183">
        <v>3</v>
      </c>
      <c r="F183">
        <v>3</v>
      </c>
      <c r="H183" s="28">
        <v>9000</v>
      </c>
      <c r="I183" s="1">
        <v>2030</v>
      </c>
      <c r="J183" s="1">
        <v>50</v>
      </c>
      <c r="K183" t="s">
        <v>412</v>
      </c>
      <c r="L183"/>
      <c r="N183" s="10">
        <v>45.258469006834403</v>
      </c>
      <c r="O183" s="11">
        <f t="shared" si="4"/>
        <v>198.85780932273528</v>
      </c>
      <c r="P183">
        <f t="shared" si="5"/>
        <v>180</v>
      </c>
    </row>
    <row r="184" spans="1:16" x14ac:dyDescent="0.15">
      <c r="A184">
        <v>22</v>
      </c>
      <c r="B184" t="s">
        <v>197</v>
      </c>
      <c r="C184" t="s">
        <v>223</v>
      </c>
      <c r="D184" t="s">
        <v>199</v>
      </c>
      <c r="E184">
        <v>1.3</v>
      </c>
      <c r="F184">
        <v>3</v>
      </c>
      <c r="H184" s="28">
        <v>3750</v>
      </c>
      <c r="I184" s="1">
        <v>2030</v>
      </c>
      <c r="J184" s="1">
        <v>30</v>
      </c>
      <c r="K184" t="s">
        <v>313</v>
      </c>
      <c r="L184"/>
      <c r="N184" s="10">
        <v>100.895595580825</v>
      </c>
      <c r="O184" s="11">
        <f t="shared" si="4"/>
        <v>37.167132801113866</v>
      </c>
      <c r="P184">
        <f t="shared" si="5"/>
        <v>125</v>
      </c>
    </row>
    <row r="185" spans="1:16" x14ac:dyDescent="0.15">
      <c r="A185">
        <v>70</v>
      </c>
      <c r="B185" t="s">
        <v>239</v>
      </c>
      <c r="C185" t="s">
        <v>223</v>
      </c>
      <c r="D185" t="s">
        <v>199</v>
      </c>
      <c r="E185">
        <v>1.2</v>
      </c>
      <c r="F185">
        <v>3</v>
      </c>
      <c r="H185" s="28">
        <v>3750</v>
      </c>
      <c r="I185" s="1">
        <v>2030</v>
      </c>
      <c r="J185" s="1">
        <v>30</v>
      </c>
      <c r="K185" t="s">
        <v>340</v>
      </c>
      <c r="L185"/>
      <c r="N185" s="10">
        <v>99.850594619475103</v>
      </c>
      <c r="O185" s="11">
        <f t="shared" si="4"/>
        <v>37.556110850326284</v>
      </c>
      <c r="P185">
        <f t="shared" si="5"/>
        <v>125</v>
      </c>
    </row>
    <row r="186" spans="1:16" x14ac:dyDescent="0.15">
      <c r="A186">
        <v>72</v>
      </c>
      <c r="B186" t="s">
        <v>239</v>
      </c>
      <c r="C186" t="s">
        <v>223</v>
      </c>
      <c r="D186" t="s">
        <v>199</v>
      </c>
      <c r="E186">
        <v>1.2</v>
      </c>
      <c r="F186">
        <v>3</v>
      </c>
      <c r="H186" s="28">
        <v>3700</v>
      </c>
      <c r="I186" s="1">
        <v>2030</v>
      </c>
      <c r="J186" s="1">
        <v>30</v>
      </c>
      <c r="K186" t="s">
        <v>342</v>
      </c>
      <c r="L186"/>
      <c r="N186" s="10">
        <v>97.634456281804702</v>
      </c>
      <c r="O186" s="11">
        <f t="shared" si="4"/>
        <v>37.896457264232623</v>
      </c>
      <c r="P186">
        <f t="shared" si="5"/>
        <v>123.33333333333333</v>
      </c>
    </row>
    <row r="187" spans="1:16" x14ac:dyDescent="0.15">
      <c r="A187">
        <v>73</v>
      </c>
      <c r="B187" t="s">
        <v>239</v>
      </c>
      <c r="C187" t="s">
        <v>223</v>
      </c>
      <c r="D187" t="s">
        <v>199</v>
      </c>
      <c r="E187">
        <v>0.8</v>
      </c>
      <c r="F187">
        <v>3</v>
      </c>
      <c r="H187" s="28">
        <v>4500</v>
      </c>
      <c r="I187" s="1">
        <v>2030</v>
      </c>
      <c r="J187" s="1">
        <v>30</v>
      </c>
      <c r="K187" t="s">
        <v>343</v>
      </c>
      <c r="L187"/>
      <c r="N187" s="10">
        <v>119.28947819666099</v>
      </c>
      <c r="O187" s="11">
        <f t="shared" si="4"/>
        <v>37.723360584923391</v>
      </c>
      <c r="P187">
        <f t="shared" si="5"/>
        <v>150</v>
      </c>
    </row>
    <row r="188" spans="1:16" x14ac:dyDescent="0.15">
      <c r="A188">
        <v>75</v>
      </c>
      <c r="B188" t="s">
        <v>104</v>
      </c>
      <c r="C188" t="s">
        <v>223</v>
      </c>
      <c r="D188" t="s">
        <v>218</v>
      </c>
      <c r="E188">
        <v>1.2</v>
      </c>
      <c r="F188">
        <v>3</v>
      </c>
      <c r="H188" s="28">
        <v>1100</v>
      </c>
      <c r="I188" s="1">
        <v>2030</v>
      </c>
      <c r="J188" s="1">
        <v>30</v>
      </c>
      <c r="K188" t="s">
        <v>344</v>
      </c>
      <c r="L188"/>
      <c r="N188" s="10">
        <v>30.767095171283099</v>
      </c>
      <c r="O188" s="11">
        <f t="shared" si="4"/>
        <v>35.752481470096676</v>
      </c>
      <c r="P188">
        <f t="shared" si="5"/>
        <v>36.666666666666664</v>
      </c>
    </row>
    <row r="189" spans="1:16" x14ac:dyDescent="0.15">
      <c r="A189">
        <v>91</v>
      </c>
      <c r="B189" t="s">
        <v>48</v>
      </c>
      <c r="C189" t="s">
        <v>223</v>
      </c>
      <c r="D189" t="s">
        <v>218</v>
      </c>
      <c r="E189">
        <v>1.3</v>
      </c>
      <c r="F189">
        <v>3</v>
      </c>
      <c r="H189" s="28">
        <v>900</v>
      </c>
      <c r="I189" s="1">
        <v>2030</v>
      </c>
      <c r="J189" s="1">
        <v>30</v>
      </c>
      <c r="K189" t="s">
        <v>349</v>
      </c>
      <c r="L189"/>
      <c r="N189" s="10">
        <v>24.571248789098199</v>
      </c>
      <c r="O189" s="11">
        <f t="shared" si="4"/>
        <v>36.628174974945232</v>
      </c>
      <c r="P189">
        <f t="shared" si="5"/>
        <v>30</v>
      </c>
    </row>
    <row r="190" spans="1:16" x14ac:dyDescent="0.15">
      <c r="A190">
        <v>107</v>
      </c>
      <c r="B190" t="s">
        <v>244</v>
      </c>
      <c r="C190" t="s">
        <v>223</v>
      </c>
      <c r="D190" t="s">
        <v>218</v>
      </c>
      <c r="E190">
        <v>1.2</v>
      </c>
      <c r="F190">
        <v>3</v>
      </c>
      <c r="H190" s="28">
        <v>700</v>
      </c>
      <c r="I190" s="1">
        <v>2030</v>
      </c>
      <c r="J190" s="1">
        <v>30</v>
      </c>
      <c r="K190" t="s">
        <v>355</v>
      </c>
      <c r="L190"/>
      <c r="N190" s="10">
        <v>18.0115607778292</v>
      </c>
      <c r="O190" s="11">
        <f t="shared" si="4"/>
        <v>38.863927931312006</v>
      </c>
      <c r="P190">
        <f t="shared" si="5"/>
        <v>23.333333333333332</v>
      </c>
    </row>
    <row r="191" spans="1:16" x14ac:dyDescent="0.15">
      <c r="A191">
        <v>124</v>
      </c>
      <c r="B191" t="s">
        <v>11</v>
      </c>
      <c r="C191" t="s">
        <v>223</v>
      </c>
      <c r="D191" t="s">
        <v>218</v>
      </c>
      <c r="E191">
        <v>1.3</v>
      </c>
      <c r="F191">
        <v>3</v>
      </c>
      <c r="H191" s="28">
        <v>2700</v>
      </c>
      <c r="I191" s="1">
        <v>2030</v>
      </c>
      <c r="J191" s="1">
        <v>30</v>
      </c>
      <c r="K191" t="s">
        <v>361</v>
      </c>
      <c r="L191"/>
      <c r="N191" s="10">
        <v>73.477269375358304</v>
      </c>
      <c r="O191" s="11">
        <f t="shared" si="4"/>
        <v>36.746057970759118</v>
      </c>
      <c r="P191">
        <f t="shared" si="5"/>
        <v>90</v>
      </c>
    </row>
    <row r="192" spans="1:16" x14ac:dyDescent="0.15">
      <c r="A192">
        <v>136</v>
      </c>
      <c r="B192" t="s">
        <v>30</v>
      </c>
      <c r="C192" t="s">
        <v>223</v>
      </c>
      <c r="D192" t="s">
        <v>199</v>
      </c>
      <c r="E192">
        <v>1.2</v>
      </c>
      <c r="F192">
        <v>3</v>
      </c>
      <c r="H192" s="28">
        <v>3300</v>
      </c>
      <c r="I192" s="1">
        <v>2025</v>
      </c>
      <c r="J192" s="1">
        <v>30</v>
      </c>
      <c r="K192" t="s">
        <v>366</v>
      </c>
      <c r="L192"/>
      <c r="N192" s="10">
        <v>87.229105470725102</v>
      </c>
      <c r="O192" s="11">
        <f t="shared" si="4"/>
        <v>37.831409392447689</v>
      </c>
      <c r="P192">
        <f t="shared" si="5"/>
        <v>110</v>
      </c>
    </row>
    <row r="193" spans="1:16" x14ac:dyDescent="0.15">
      <c r="A193">
        <v>138</v>
      </c>
      <c r="B193" t="s">
        <v>30</v>
      </c>
      <c r="C193" t="s">
        <v>223</v>
      </c>
      <c r="D193" t="s">
        <v>218</v>
      </c>
      <c r="E193">
        <v>1.2</v>
      </c>
      <c r="F193">
        <v>3</v>
      </c>
      <c r="H193" s="28">
        <v>600</v>
      </c>
      <c r="I193" s="1">
        <v>2030</v>
      </c>
      <c r="J193" s="1">
        <v>30</v>
      </c>
      <c r="K193" t="s">
        <v>367</v>
      </c>
      <c r="L193"/>
      <c r="N193" s="10">
        <v>16.551730853402798</v>
      </c>
      <c r="O193" s="11">
        <f t="shared" si="4"/>
        <v>36.249985292423275</v>
      </c>
      <c r="P193">
        <f t="shared" si="5"/>
        <v>20</v>
      </c>
    </row>
    <row r="194" spans="1:16" x14ac:dyDescent="0.15">
      <c r="A194">
        <v>139</v>
      </c>
      <c r="B194" t="s">
        <v>30</v>
      </c>
      <c r="C194" t="s">
        <v>223</v>
      </c>
      <c r="D194" t="s">
        <v>218</v>
      </c>
      <c r="E194">
        <v>1.2</v>
      </c>
      <c r="F194">
        <v>3</v>
      </c>
      <c r="H194" s="28">
        <v>600</v>
      </c>
      <c r="I194" s="1">
        <v>2030</v>
      </c>
      <c r="J194" s="1">
        <v>30</v>
      </c>
      <c r="K194" t="s">
        <v>368</v>
      </c>
      <c r="L194"/>
      <c r="N194" s="10">
        <v>16.032137702982599</v>
      </c>
      <c r="O194" s="11">
        <f t="shared" si="4"/>
        <v>37.424828249097231</v>
      </c>
      <c r="P194">
        <f t="shared" si="5"/>
        <v>20</v>
      </c>
    </row>
    <row r="195" spans="1:16" x14ac:dyDescent="0.15">
      <c r="A195">
        <v>140</v>
      </c>
      <c r="B195" t="s">
        <v>30</v>
      </c>
      <c r="C195" t="s">
        <v>223</v>
      </c>
      <c r="D195" t="s">
        <v>218</v>
      </c>
      <c r="E195">
        <v>1.2</v>
      </c>
      <c r="F195">
        <v>3</v>
      </c>
      <c r="H195" s="28">
        <v>750</v>
      </c>
      <c r="I195" s="1">
        <v>2030</v>
      </c>
      <c r="J195" s="1">
        <v>30</v>
      </c>
      <c r="K195" t="s">
        <v>369</v>
      </c>
      <c r="L195"/>
      <c r="N195" s="10">
        <v>20.277151544242798</v>
      </c>
      <c r="O195" s="11">
        <f t="shared" si="4"/>
        <v>36.987443643826005</v>
      </c>
      <c r="P195">
        <f t="shared" si="5"/>
        <v>25</v>
      </c>
    </row>
    <row r="196" spans="1:16" x14ac:dyDescent="0.15">
      <c r="A196">
        <v>144</v>
      </c>
      <c r="B196" t="s">
        <v>283</v>
      </c>
      <c r="C196" t="s">
        <v>223</v>
      </c>
      <c r="D196" t="s">
        <v>199</v>
      </c>
      <c r="E196">
        <v>1.2</v>
      </c>
      <c r="F196">
        <v>3</v>
      </c>
      <c r="H196" s="28">
        <v>2300</v>
      </c>
      <c r="I196" s="1">
        <v>2030</v>
      </c>
      <c r="J196" s="1">
        <v>30</v>
      </c>
      <c r="K196" t="s">
        <v>371</v>
      </c>
      <c r="L196"/>
      <c r="N196" s="10">
        <v>60.214292818077503</v>
      </c>
      <c r="O196" s="11">
        <f t="shared" ref="O196:O259" si="6">+H196/N196</f>
        <v>38.19691127069909</v>
      </c>
      <c r="P196">
        <f t="shared" si="5"/>
        <v>76.666666666666671</v>
      </c>
    </row>
    <row r="197" spans="1:16" x14ac:dyDescent="0.15">
      <c r="A197">
        <v>146</v>
      </c>
      <c r="B197" t="s">
        <v>283</v>
      </c>
      <c r="C197" t="s">
        <v>223</v>
      </c>
      <c r="D197" t="s">
        <v>218</v>
      </c>
      <c r="E197">
        <v>1.3</v>
      </c>
      <c r="F197">
        <v>3</v>
      </c>
      <c r="H197" s="28">
        <v>400</v>
      </c>
      <c r="I197" s="1">
        <v>2030</v>
      </c>
      <c r="J197" s="1">
        <v>30</v>
      </c>
      <c r="K197" t="s">
        <v>372</v>
      </c>
      <c r="L197"/>
      <c r="N197" s="10">
        <v>9.4363933494256393</v>
      </c>
      <c r="O197" s="11">
        <f t="shared" si="6"/>
        <v>42.389076545261503</v>
      </c>
      <c r="P197">
        <f t="shared" ref="P197:P260" si="7">+H197/J197</f>
        <v>13.333333333333334</v>
      </c>
    </row>
    <row r="198" spans="1:16" x14ac:dyDescent="0.15">
      <c r="A198">
        <v>148</v>
      </c>
      <c r="B198" t="s">
        <v>283</v>
      </c>
      <c r="C198" t="s">
        <v>223</v>
      </c>
      <c r="D198" t="s">
        <v>199</v>
      </c>
      <c r="E198">
        <v>1.2</v>
      </c>
      <c r="F198">
        <v>3</v>
      </c>
      <c r="H198" s="28">
        <v>2800</v>
      </c>
      <c r="I198" s="1">
        <v>2030</v>
      </c>
      <c r="J198" s="1">
        <v>30</v>
      </c>
      <c r="K198" t="s">
        <v>374</v>
      </c>
      <c r="L198"/>
      <c r="N198" s="10">
        <v>75.1992747398277</v>
      </c>
      <c r="O198" s="11">
        <f t="shared" si="6"/>
        <v>37.234401657294697</v>
      </c>
      <c r="P198">
        <f t="shared" si="7"/>
        <v>93.333333333333329</v>
      </c>
    </row>
    <row r="199" spans="1:16" x14ac:dyDescent="0.15">
      <c r="A199">
        <v>150</v>
      </c>
      <c r="B199" t="s">
        <v>11</v>
      </c>
      <c r="C199" t="s">
        <v>223</v>
      </c>
      <c r="D199" t="s">
        <v>218</v>
      </c>
      <c r="E199">
        <v>1.2</v>
      </c>
      <c r="F199">
        <v>3</v>
      </c>
      <c r="H199" s="28">
        <v>1400</v>
      </c>
      <c r="I199" s="1">
        <v>2030</v>
      </c>
      <c r="J199" s="1">
        <v>30</v>
      </c>
      <c r="K199" t="s">
        <v>376</v>
      </c>
      <c r="L199"/>
      <c r="N199" s="10">
        <v>37.461956677994202</v>
      </c>
      <c r="O199" s="11">
        <f t="shared" si="6"/>
        <v>37.371246035912058</v>
      </c>
      <c r="P199">
        <f t="shared" si="7"/>
        <v>46.666666666666664</v>
      </c>
    </row>
    <row r="200" spans="1:16" x14ac:dyDescent="0.15">
      <c r="A200">
        <v>157</v>
      </c>
      <c r="B200" t="s">
        <v>62</v>
      </c>
      <c r="C200" t="s">
        <v>223</v>
      </c>
      <c r="D200" t="s">
        <v>199</v>
      </c>
      <c r="E200">
        <v>1.2</v>
      </c>
      <c r="F200">
        <v>3</v>
      </c>
      <c r="H200" s="28">
        <v>5200</v>
      </c>
      <c r="I200" s="1">
        <v>2030</v>
      </c>
      <c r="J200" s="1">
        <v>30</v>
      </c>
      <c r="K200" t="s">
        <v>378</v>
      </c>
      <c r="L200"/>
      <c r="N200" s="10">
        <v>139.029625864922</v>
      </c>
      <c r="O200" s="11">
        <f t="shared" si="6"/>
        <v>37.402100218928886</v>
      </c>
      <c r="P200">
        <f t="shared" si="7"/>
        <v>173.33333333333334</v>
      </c>
    </row>
    <row r="201" spans="1:16" x14ac:dyDescent="0.15">
      <c r="A201">
        <v>160</v>
      </c>
      <c r="B201" t="s">
        <v>62</v>
      </c>
      <c r="C201" t="s">
        <v>223</v>
      </c>
      <c r="D201" t="s">
        <v>218</v>
      </c>
      <c r="E201">
        <v>1.2</v>
      </c>
      <c r="F201">
        <v>3</v>
      </c>
      <c r="H201" s="28">
        <v>600</v>
      </c>
      <c r="I201" s="1">
        <v>2030</v>
      </c>
      <c r="J201" s="1">
        <v>30</v>
      </c>
      <c r="K201" t="s">
        <v>381</v>
      </c>
      <c r="L201"/>
      <c r="N201" s="10">
        <v>18.2164615749512</v>
      </c>
      <c r="O201" s="11">
        <f t="shared" si="6"/>
        <v>32.937241820060073</v>
      </c>
      <c r="P201">
        <f t="shared" si="7"/>
        <v>20</v>
      </c>
    </row>
    <row r="202" spans="1:16" x14ac:dyDescent="0.15">
      <c r="A202">
        <v>167</v>
      </c>
      <c r="B202" t="s">
        <v>62</v>
      </c>
      <c r="C202" t="s">
        <v>223</v>
      </c>
      <c r="D202" t="s">
        <v>218</v>
      </c>
      <c r="E202">
        <v>1.2</v>
      </c>
      <c r="F202">
        <v>3</v>
      </c>
      <c r="H202" s="28">
        <v>1000</v>
      </c>
      <c r="I202" s="1">
        <v>2030</v>
      </c>
      <c r="J202" s="1">
        <v>30</v>
      </c>
      <c r="K202" t="s">
        <v>385</v>
      </c>
      <c r="L202"/>
      <c r="N202" s="10">
        <v>27.944872539680301</v>
      </c>
      <c r="O202" s="11">
        <f t="shared" si="6"/>
        <v>35.784740065643554</v>
      </c>
      <c r="P202">
        <f t="shared" si="7"/>
        <v>33.333333333333336</v>
      </c>
    </row>
    <row r="203" spans="1:16" x14ac:dyDescent="0.15">
      <c r="A203">
        <v>168</v>
      </c>
      <c r="B203" t="s">
        <v>62</v>
      </c>
      <c r="C203" t="s">
        <v>223</v>
      </c>
      <c r="D203" t="s">
        <v>218</v>
      </c>
      <c r="E203">
        <v>1.2</v>
      </c>
      <c r="F203">
        <v>3</v>
      </c>
      <c r="H203" s="28">
        <v>1000</v>
      </c>
      <c r="I203" s="1">
        <v>2030</v>
      </c>
      <c r="J203" s="1">
        <v>30</v>
      </c>
      <c r="K203" t="s">
        <v>386</v>
      </c>
      <c r="L203"/>
      <c r="N203" s="10">
        <v>26.233559261658101</v>
      </c>
      <c r="O203" s="11">
        <f t="shared" si="6"/>
        <v>38.119112623103305</v>
      </c>
      <c r="P203">
        <f t="shared" si="7"/>
        <v>33.333333333333336</v>
      </c>
    </row>
    <row r="204" spans="1:16" x14ac:dyDescent="0.15">
      <c r="A204">
        <v>169</v>
      </c>
      <c r="B204" t="s">
        <v>62</v>
      </c>
      <c r="C204" t="s">
        <v>223</v>
      </c>
      <c r="D204" t="s">
        <v>218</v>
      </c>
      <c r="E204">
        <v>1.2</v>
      </c>
      <c r="F204">
        <v>3</v>
      </c>
      <c r="H204" s="28">
        <v>1400</v>
      </c>
      <c r="I204" s="1">
        <v>2030</v>
      </c>
      <c r="J204" s="1">
        <v>30</v>
      </c>
      <c r="K204" t="s">
        <v>387</v>
      </c>
      <c r="L204"/>
      <c r="N204" s="10">
        <v>37.210242851694296</v>
      </c>
      <c r="O204" s="11">
        <f t="shared" si="6"/>
        <v>37.624048990485257</v>
      </c>
      <c r="P204">
        <f t="shared" si="7"/>
        <v>46.666666666666664</v>
      </c>
    </row>
    <row r="205" spans="1:16" x14ac:dyDescent="0.15">
      <c r="A205">
        <v>170</v>
      </c>
      <c r="B205" t="s">
        <v>62</v>
      </c>
      <c r="C205" t="s">
        <v>223</v>
      </c>
      <c r="D205" t="s">
        <v>218</v>
      </c>
      <c r="E205">
        <v>1.2</v>
      </c>
      <c r="F205">
        <v>3</v>
      </c>
      <c r="H205" s="28">
        <v>500</v>
      </c>
      <c r="I205" s="1">
        <v>2030</v>
      </c>
      <c r="J205" s="1">
        <v>30</v>
      </c>
      <c r="K205" s="29" t="s">
        <v>388</v>
      </c>
      <c r="L205"/>
      <c r="N205" s="10">
        <v>13.8405780949308</v>
      </c>
      <c r="O205" s="11">
        <f t="shared" si="6"/>
        <v>36.125658666174367</v>
      </c>
      <c r="P205">
        <f t="shared" si="7"/>
        <v>16.666666666666668</v>
      </c>
    </row>
    <row r="206" spans="1:16" x14ac:dyDescent="0.15">
      <c r="A206">
        <v>171</v>
      </c>
      <c r="B206" t="s">
        <v>62</v>
      </c>
      <c r="C206" t="s">
        <v>223</v>
      </c>
      <c r="D206" t="s">
        <v>218</v>
      </c>
      <c r="E206">
        <v>1.2</v>
      </c>
      <c r="F206">
        <v>3</v>
      </c>
      <c r="H206" s="28">
        <v>1800</v>
      </c>
      <c r="I206" s="1">
        <v>2030</v>
      </c>
      <c r="J206" s="1">
        <v>30</v>
      </c>
      <c r="K206" t="s">
        <v>389</v>
      </c>
      <c r="L206"/>
      <c r="N206" s="10">
        <v>48.999397440778402</v>
      </c>
      <c r="O206" s="11">
        <f t="shared" si="6"/>
        <v>36.735145614300954</v>
      </c>
      <c r="P206">
        <f t="shared" si="7"/>
        <v>60</v>
      </c>
    </row>
    <row r="207" spans="1:16" x14ac:dyDescent="0.15">
      <c r="A207">
        <v>175</v>
      </c>
      <c r="B207" t="s">
        <v>391</v>
      </c>
      <c r="C207" t="s">
        <v>223</v>
      </c>
      <c r="D207" t="s">
        <v>218</v>
      </c>
      <c r="E207">
        <v>1.3</v>
      </c>
      <c r="F207">
        <v>3</v>
      </c>
      <c r="H207" s="28">
        <v>1700</v>
      </c>
      <c r="I207" s="1">
        <v>2030</v>
      </c>
      <c r="J207" s="1">
        <v>30</v>
      </c>
      <c r="K207" t="s">
        <v>393</v>
      </c>
      <c r="L207"/>
      <c r="N207" s="10">
        <v>45.811408132787498</v>
      </c>
      <c r="O207" s="11">
        <f t="shared" si="6"/>
        <v>37.10866068714661</v>
      </c>
      <c r="P207">
        <f t="shared" si="7"/>
        <v>56.666666666666664</v>
      </c>
    </row>
    <row r="208" spans="1:16" x14ac:dyDescent="0.15">
      <c r="A208">
        <v>180</v>
      </c>
      <c r="B208" t="s">
        <v>252</v>
      </c>
      <c r="C208" t="s">
        <v>223</v>
      </c>
      <c r="D208" t="s">
        <v>218</v>
      </c>
      <c r="E208">
        <v>1.2</v>
      </c>
      <c r="F208">
        <v>3</v>
      </c>
      <c r="H208" s="28">
        <v>3800</v>
      </c>
      <c r="I208" s="1">
        <v>2030</v>
      </c>
      <c r="J208" s="1">
        <v>30</v>
      </c>
      <c r="K208" t="s">
        <v>396</v>
      </c>
      <c r="L208"/>
      <c r="N208" s="10">
        <v>106.779611736592</v>
      </c>
      <c r="O208" s="11">
        <f t="shared" si="6"/>
        <v>35.587318011363294</v>
      </c>
      <c r="P208">
        <f t="shared" si="7"/>
        <v>126.66666666666667</v>
      </c>
    </row>
    <row r="209" spans="1:16" x14ac:dyDescent="0.15">
      <c r="A209">
        <v>193</v>
      </c>
      <c r="B209" t="s">
        <v>403</v>
      </c>
      <c r="C209" t="s">
        <v>223</v>
      </c>
      <c r="D209" t="s">
        <v>199</v>
      </c>
      <c r="E209">
        <v>1.3</v>
      </c>
      <c r="F209">
        <v>3</v>
      </c>
      <c r="H209" s="28">
        <v>7900</v>
      </c>
      <c r="I209" s="1">
        <v>2030</v>
      </c>
      <c r="J209" s="1">
        <v>30</v>
      </c>
      <c r="K209" t="s">
        <v>405</v>
      </c>
      <c r="L209"/>
      <c r="N209" s="10">
        <v>211.24208149977301</v>
      </c>
      <c r="O209" s="11">
        <f t="shared" si="6"/>
        <v>37.397851526133955</v>
      </c>
      <c r="P209">
        <f t="shared" si="7"/>
        <v>263.33333333333331</v>
      </c>
    </row>
    <row r="210" spans="1:16" x14ac:dyDescent="0.15">
      <c r="A210">
        <v>11</v>
      </c>
      <c r="B210" t="s">
        <v>252</v>
      </c>
      <c r="C210" t="s">
        <v>201</v>
      </c>
      <c r="D210" t="s">
        <v>202</v>
      </c>
      <c r="E210">
        <v>1.3</v>
      </c>
      <c r="F210">
        <v>3</v>
      </c>
      <c r="H210" s="28">
        <v>156000</v>
      </c>
      <c r="I210" s="1">
        <v>2045</v>
      </c>
      <c r="J210" s="1">
        <v>30</v>
      </c>
      <c r="K210" t="s">
        <v>306</v>
      </c>
      <c r="L210"/>
      <c r="N210" s="10">
        <v>155.87698892973</v>
      </c>
      <c r="O210" s="11">
        <f t="shared" si="6"/>
        <v>1000.7891547759205</v>
      </c>
      <c r="P210">
        <f t="shared" si="7"/>
        <v>5200</v>
      </c>
    </row>
    <row r="211" spans="1:16" x14ac:dyDescent="0.15">
      <c r="A211">
        <v>12</v>
      </c>
      <c r="B211" t="s">
        <v>252</v>
      </c>
      <c r="C211" t="s">
        <v>201</v>
      </c>
      <c r="D211" t="s">
        <v>202</v>
      </c>
      <c r="E211">
        <v>1.5</v>
      </c>
      <c r="F211">
        <v>3</v>
      </c>
      <c r="H211" s="28">
        <v>25000</v>
      </c>
      <c r="I211" s="1">
        <v>2045</v>
      </c>
      <c r="J211" s="1">
        <v>50</v>
      </c>
      <c r="K211" t="s">
        <v>307</v>
      </c>
      <c r="L211"/>
      <c r="N211" s="10">
        <v>25.797295536763801</v>
      </c>
      <c r="O211" s="11">
        <f t="shared" si="6"/>
        <v>969.09383250552082</v>
      </c>
      <c r="P211">
        <f t="shared" si="7"/>
        <v>500</v>
      </c>
    </row>
    <row r="212" spans="1:16" x14ac:dyDescent="0.15">
      <c r="A212">
        <v>13</v>
      </c>
      <c r="B212" t="s">
        <v>252</v>
      </c>
      <c r="C212" t="s">
        <v>201</v>
      </c>
      <c r="D212" t="s">
        <v>202</v>
      </c>
      <c r="E212">
        <v>1.5</v>
      </c>
      <c r="F212">
        <v>3</v>
      </c>
      <c r="H212" s="28">
        <v>10000</v>
      </c>
      <c r="I212" s="1">
        <v>2045</v>
      </c>
      <c r="J212" s="1">
        <v>50</v>
      </c>
      <c r="K212" t="s">
        <v>308</v>
      </c>
      <c r="L212"/>
      <c r="N212" s="10">
        <v>10.1316651060641</v>
      </c>
      <c r="O212" s="11">
        <f t="shared" si="6"/>
        <v>987.00459355044279</v>
      </c>
      <c r="P212">
        <f t="shared" si="7"/>
        <v>200</v>
      </c>
    </row>
    <row r="213" spans="1:16" x14ac:dyDescent="0.15">
      <c r="A213">
        <v>14</v>
      </c>
      <c r="B213" t="s">
        <v>252</v>
      </c>
      <c r="C213" t="s">
        <v>201</v>
      </c>
      <c r="D213" t="s">
        <v>202</v>
      </c>
      <c r="E213">
        <v>1.5</v>
      </c>
      <c r="F213">
        <v>3</v>
      </c>
      <c r="H213" s="28">
        <v>3700</v>
      </c>
      <c r="I213" s="1">
        <v>2045</v>
      </c>
      <c r="J213" s="1">
        <v>50</v>
      </c>
      <c r="K213" t="s">
        <v>309</v>
      </c>
      <c r="L213"/>
      <c r="N213" s="10">
        <v>37.341159681772901</v>
      </c>
      <c r="O213" s="11">
        <f t="shared" si="6"/>
        <v>99.086370951838887</v>
      </c>
      <c r="P213">
        <f t="shared" si="7"/>
        <v>74</v>
      </c>
    </row>
    <row r="214" spans="1:16" x14ac:dyDescent="0.15">
      <c r="A214">
        <v>41</v>
      </c>
      <c r="B214" t="s">
        <v>101</v>
      </c>
      <c r="C214" t="s">
        <v>201</v>
      </c>
      <c r="D214" t="s">
        <v>202</v>
      </c>
      <c r="E214">
        <v>1.4</v>
      </c>
      <c r="F214">
        <v>3</v>
      </c>
      <c r="H214" s="23">
        <v>27000</v>
      </c>
      <c r="I214" s="1">
        <v>2045</v>
      </c>
      <c r="J214" s="1">
        <v>50</v>
      </c>
      <c r="K214" t="s">
        <v>324</v>
      </c>
      <c r="L214"/>
      <c r="N214" s="10">
        <v>27.083021630618401</v>
      </c>
      <c r="O214" s="11">
        <f t="shared" si="6"/>
        <v>996.93455066606964</v>
      </c>
      <c r="P214">
        <f t="shared" si="7"/>
        <v>540</v>
      </c>
    </row>
    <row r="215" spans="1:16" x14ac:dyDescent="0.15">
      <c r="A215">
        <v>42</v>
      </c>
      <c r="B215" t="s">
        <v>101</v>
      </c>
      <c r="C215" t="s">
        <v>201</v>
      </c>
      <c r="D215" t="s">
        <v>202</v>
      </c>
      <c r="E215">
        <v>1.4</v>
      </c>
      <c r="F215">
        <v>3</v>
      </c>
      <c r="H215" s="28">
        <v>83000</v>
      </c>
      <c r="I215" s="1">
        <v>2045</v>
      </c>
      <c r="J215" s="1">
        <v>50</v>
      </c>
      <c r="K215" t="s">
        <v>325</v>
      </c>
      <c r="L215"/>
      <c r="N215" s="10">
        <v>83.478104634993002</v>
      </c>
      <c r="O215" s="11">
        <f t="shared" si="6"/>
        <v>994.2726941743166</v>
      </c>
      <c r="P215">
        <f t="shared" si="7"/>
        <v>1660</v>
      </c>
    </row>
    <row r="216" spans="1:16" x14ac:dyDescent="0.15">
      <c r="A216">
        <v>50</v>
      </c>
      <c r="B216" t="s">
        <v>232</v>
      </c>
      <c r="C216" t="s">
        <v>201</v>
      </c>
      <c r="D216" t="s">
        <v>202</v>
      </c>
      <c r="E216">
        <v>1.3</v>
      </c>
      <c r="F216">
        <v>3</v>
      </c>
      <c r="H216" s="28">
        <v>77000</v>
      </c>
      <c r="I216" s="1">
        <v>2045</v>
      </c>
      <c r="J216" s="1">
        <v>30</v>
      </c>
      <c r="K216" t="s">
        <v>331</v>
      </c>
      <c r="L216"/>
      <c r="N216" s="10">
        <v>77.057089976243603</v>
      </c>
      <c r="O216" s="11">
        <f t="shared" si="6"/>
        <v>999.25912104569215</v>
      </c>
      <c r="P216">
        <f t="shared" si="7"/>
        <v>2566.6666666666665</v>
      </c>
    </row>
    <row r="217" spans="1:16" x14ac:dyDescent="0.15">
      <c r="A217">
        <v>63</v>
      </c>
      <c r="B217" t="s">
        <v>232</v>
      </c>
      <c r="C217" t="s">
        <v>201</v>
      </c>
      <c r="D217" t="s">
        <v>202</v>
      </c>
      <c r="E217">
        <v>1.3</v>
      </c>
      <c r="F217">
        <v>3</v>
      </c>
      <c r="H217" s="28">
        <v>11600</v>
      </c>
      <c r="I217" s="1">
        <v>2045</v>
      </c>
      <c r="J217" s="1">
        <v>50</v>
      </c>
      <c r="K217" s="29" t="s">
        <v>335</v>
      </c>
      <c r="L217"/>
      <c r="N217" s="10">
        <v>11.605270537653601</v>
      </c>
      <c r="O217" s="11">
        <f t="shared" si="6"/>
        <v>999.54584965197489</v>
      </c>
      <c r="P217">
        <f t="shared" si="7"/>
        <v>232</v>
      </c>
    </row>
    <row r="218" spans="1:16" x14ac:dyDescent="0.15">
      <c r="A218">
        <v>64</v>
      </c>
      <c r="B218" t="s">
        <v>232</v>
      </c>
      <c r="C218" t="s">
        <v>201</v>
      </c>
      <c r="D218" t="s">
        <v>202</v>
      </c>
      <c r="E218">
        <v>1.3</v>
      </c>
      <c r="F218">
        <v>3</v>
      </c>
      <c r="H218" s="28">
        <v>289000</v>
      </c>
      <c r="I218" s="1">
        <v>2045</v>
      </c>
      <c r="J218" s="1">
        <v>50</v>
      </c>
      <c r="K218" t="s">
        <v>336</v>
      </c>
      <c r="L218"/>
      <c r="N218" s="10">
        <v>288.99921425314398</v>
      </c>
      <c r="O218" s="11">
        <f t="shared" si="6"/>
        <v>1000.0027188546449</v>
      </c>
      <c r="P218">
        <f t="shared" si="7"/>
        <v>5780</v>
      </c>
    </row>
    <row r="219" spans="1:16" x14ac:dyDescent="0.15">
      <c r="A219">
        <v>66</v>
      </c>
      <c r="B219" t="s">
        <v>239</v>
      </c>
      <c r="C219" t="s">
        <v>201</v>
      </c>
      <c r="D219" t="s">
        <v>202</v>
      </c>
      <c r="E219">
        <v>1</v>
      </c>
      <c r="F219">
        <v>3</v>
      </c>
      <c r="H219" s="28">
        <v>221000</v>
      </c>
      <c r="I219" s="1">
        <v>2045</v>
      </c>
      <c r="J219" s="1">
        <v>50</v>
      </c>
      <c r="K219" t="s">
        <v>337</v>
      </c>
      <c r="L219"/>
      <c r="N219" s="10">
        <v>220.960887134926</v>
      </c>
      <c r="O219" s="11">
        <f t="shared" si="6"/>
        <v>1000.1770126178491</v>
      </c>
      <c r="P219">
        <f t="shared" si="7"/>
        <v>4420</v>
      </c>
    </row>
    <row r="220" spans="1:16" x14ac:dyDescent="0.15">
      <c r="A220">
        <v>96</v>
      </c>
      <c r="B220" t="s">
        <v>164</v>
      </c>
      <c r="C220" t="s">
        <v>201</v>
      </c>
      <c r="D220" t="s">
        <v>202</v>
      </c>
      <c r="E220">
        <v>1.5</v>
      </c>
      <c r="F220">
        <v>3</v>
      </c>
      <c r="H220" s="28">
        <v>100000</v>
      </c>
      <c r="I220" s="1">
        <v>2045</v>
      </c>
      <c r="J220" s="1">
        <v>50</v>
      </c>
      <c r="K220" t="s">
        <v>350</v>
      </c>
      <c r="L220"/>
      <c r="N220" s="10">
        <v>99.922365911987001</v>
      </c>
      <c r="O220" s="11">
        <f t="shared" si="6"/>
        <v>1000.7769440535603</v>
      </c>
      <c r="P220">
        <f t="shared" si="7"/>
        <v>2000</v>
      </c>
    </row>
    <row r="221" spans="1:16" x14ac:dyDescent="0.15">
      <c r="A221">
        <v>97</v>
      </c>
      <c r="B221" t="s">
        <v>164</v>
      </c>
      <c r="C221" t="s">
        <v>201</v>
      </c>
      <c r="D221" t="s">
        <v>202</v>
      </c>
      <c r="E221">
        <v>1.6</v>
      </c>
      <c r="F221">
        <v>3</v>
      </c>
      <c r="H221" s="28">
        <v>297000</v>
      </c>
      <c r="I221" s="1">
        <v>2045</v>
      </c>
      <c r="J221" s="1">
        <v>50</v>
      </c>
      <c r="K221" t="s">
        <v>351</v>
      </c>
      <c r="L221"/>
      <c r="N221" s="10">
        <v>296.96700788117198</v>
      </c>
      <c r="O221" s="11">
        <f t="shared" si="6"/>
        <v>1000.1110969163323</v>
      </c>
      <c r="P221">
        <f t="shared" si="7"/>
        <v>5940</v>
      </c>
    </row>
    <row r="222" spans="1:16" x14ac:dyDescent="0.15">
      <c r="A222">
        <v>199</v>
      </c>
      <c r="B222" t="s">
        <v>71</v>
      </c>
      <c r="C222" t="s">
        <v>201</v>
      </c>
      <c r="D222" t="s">
        <v>202</v>
      </c>
      <c r="E222">
        <v>1.3</v>
      </c>
      <c r="F222">
        <v>3</v>
      </c>
      <c r="H222" s="28">
        <v>33500</v>
      </c>
      <c r="I222" s="1">
        <v>2045</v>
      </c>
      <c r="J222" s="1">
        <v>50</v>
      </c>
      <c r="K222" t="s">
        <v>406</v>
      </c>
      <c r="L222"/>
      <c r="N222" s="10">
        <v>33.537608630962801</v>
      </c>
      <c r="O222" s="11">
        <f t="shared" si="6"/>
        <v>998.87861321966534</v>
      </c>
      <c r="P222">
        <f t="shared" si="7"/>
        <v>670</v>
      </c>
    </row>
    <row r="223" spans="1:16" x14ac:dyDescent="0.15">
      <c r="A223">
        <v>211</v>
      </c>
      <c r="B223" t="s">
        <v>56</v>
      </c>
      <c r="C223" t="s">
        <v>201</v>
      </c>
      <c r="D223" t="s">
        <v>202</v>
      </c>
      <c r="E223">
        <v>1</v>
      </c>
      <c r="F223">
        <v>3</v>
      </c>
      <c r="H223" s="28">
        <v>2700</v>
      </c>
      <c r="I223" s="1">
        <v>2045</v>
      </c>
      <c r="J223" s="1">
        <v>50</v>
      </c>
      <c r="K223" t="s">
        <v>415</v>
      </c>
      <c r="L223"/>
      <c r="N223" s="10">
        <v>2.76338785704215</v>
      </c>
      <c r="O223" s="11">
        <f t="shared" si="6"/>
        <v>977.06154173015784</v>
      </c>
      <c r="P223">
        <f t="shared" si="7"/>
        <v>54</v>
      </c>
    </row>
    <row r="224" spans="1:16" x14ac:dyDescent="0.15">
      <c r="A224">
        <v>212</v>
      </c>
      <c r="B224" t="s">
        <v>56</v>
      </c>
      <c r="C224" t="s">
        <v>201</v>
      </c>
      <c r="D224" t="s">
        <v>202</v>
      </c>
      <c r="E224">
        <v>1</v>
      </c>
      <c r="F224">
        <v>3</v>
      </c>
      <c r="H224" s="28">
        <v>3200</v>
      </c>
      <c r="I224" s="1">
        <v>2045</v>
      </c>
      <c r="J224" s="1">
        <v>50</v>
      </c>
      <c r="K224" t="s">
        <v>416</v>
      </c>
      <c r="L224"/>
      <c r="N224" s="10">
        <v>3.2461659127389</v>
      </c>
      <c r="O224" s="11">
        <f t="shared" si="6"/>
        <v>985.77832619160608</v>
      </c>
      <c r="P224">
        <f t="shared" si="7"/>
        <v>64</v>
      </c>
    </row>
    <row r="225" spans="1:16" x14ac:dyDescent="0.15">
      <c r="A225">
        <v>213</v>
      </c>
      <c r="B225" t="s">
        <v>56</v>
      </c>
      <c r="C225" t="s">
        <v>201</v>
      </c>
      <c r="D225" t="s">
        <v>202</v>
      </c>
      <c r="E225">
        <v>1.2</v>
      </c>
      <c r="F225">
        <v>3</v>
      </c>
      <c r="H225" s="28">
        <v>5500</v>
      </c>
      <c r="I225" s="1">
        <v>2045</v>
      </c>
      <c r="J225" s="1">
        <v>50</v>
      </c>
      <c r="K225" t="s">
        <v>417</v>
      </c>
      <c r="L225"/>
      <c r="N225" s="10">
        <v>5.5339037304460899</v>
      </c>
      <c r="O225" s="11">
        <f t="shared" si="6"/>
        <v>993.87345134691077</v>
      </c>
      <c r="P225">
        <f t="shared" si="7"/>
        <v>110</v>
      </c>
    </row>
    <row r="226" spans="1:16" x14ac:dyDescent="0.15">
      <c r="A226">
        <v>214</v>
      </c>
      <c r="B226" t="s">
        <v>56</v>
      </c>
      <c r="C226" t="s">
        <v>201</v>
      </c>
      <c r="D226" t="s">
        <v>202</v>
      </c>
      <c r="E226">
        <v>1.2</v>
      </c>
      <c r="F226">
        <v>3</v>
      </c>
      <c r="H226" s="28">
        <v>5800</v>
      </c>
      <c r="I226" s="1">
        <v>2045</v>
      </c>
      <c r="J226" s="1">
        <v>50</v>
      </c>
      <c r="K226" t="s">
        <v>418</v>
      </c>
      <c r="L226"/>
      <c r="N226" s="10">
        <v>5.8266684583069503</v>
      </c>
      <c r="O226" s="11">
        <f t="shared" si="6"/>
        <v>995.42303487871709</v>
      </c>
      <c r="P226">
        <f t="shared" si="7"/>
        <v>116</v>
      </c>
    </row>
    <row r="227" spans="1:16" x14ac:dyDescent="0.15">
      <c r="A227">
        <v>215</v>
      </c>
      <c r="B227" t="s">
        <v>56</v>
      </c>
      <c r="C227" t="s">
        <v>201</v>
      </c>
      <c r="D227" t="s">
        <v>202</v>
      </c>
      <c r="E227">
        <v>1</v>
      </c>
      <c r="F227">
        <v>3</v>
      </c>
      <c r="H227" s="28">
        <v>2700</v>
      </c>
      <c r="I227" s="1">
        <v>2045</v>
      </c>
      <c r="J227" s="1">
        <v>50</v>
      </c>
      <c r="K227" t="s">
        <v>419</v>
      </c>
      <c r="L227"/>
      <c r="N227" s="10">
        <v>2.7247703846981399</v>
      </c>
      <c r="O227" s="11">
        <f t="shared" si="6"/>
        <v>990.90918455468898</v>
      </c>
      <c r="P227">
        <f t="shared" si="7"/>
        <v>54</v>
      </c>
    </row>
    <row r="228" spans="1:16" x14ac:dyDescent="0.15">
      <c r="A228">
        <v>216</v>
      </c>
      <c r="B228" t="s">
        <v>56</v>
      </c>
      <c r="C228" t="s">
        <v>201</v>
      </c>
      <c r="D228" t="s">
        <v>202</v>
      </c>
      <c r="E228">
        <v>1</v>
      </c>
      <c r="F228">
        <v>3</v>
      </c>
      <c r="H228" s="28">
        <v>3000</v>
      </c>
      <c r="I228" s="1">
        <v>2045</v>
      </c>
      <c r="J228" s="1">
        <v>50</v>
      </c>
      <c r="K228" t="s">
        <v>420</v>
      </c>
      <c r="L228"/>
      <c r="N228" s="10">
        <v>2.95589472924389</v>
      </c>
      <c r="O228" s="11">
        <f t="shared" si="6"/>
        <v>1014.9211236515829</v>
      </c>
      <c r="P228">
        <f t="shared" si="7"/>
        <v>60</v>
      </c>
    </row>
    <row r="229" spans="1:16" x14ac:dyDescent="0.15">
      <c r="A229">
        <v>221</v>
      </c>
      <c r="B229" t="s">
        <v>185</v>
      </c>
      <c r="C229" t="s">
        <v>201</v>
      </c>
      <c r="D229" t="s">
        <v>202</v>
      </c>
      <c r="E229">
        <v>1.5</v>
      </c>
      <c r="F229">
        <v>3</v>
      </c>
      <c r="H229" s="28">
        <v>56000</v>
      </c>
      <c r="I229" s="1">
        <v>2045</v>
      </c>
      <c r="J229" s="1">
        <v>50</v>
      </c>
      <c r="K229" t="s">
        <v>421</v>
      </c>
      <c r="L229"/>
      <c r="N229" s="10">
        <v>56.503074754439503</v>
      </c>
      <c r="O229" s="11">
        <f t="shared" si="6"/>
        <v>991.09650657728184</v>
      </c>
      <c r="P229">
        <f t="shared" si="7"/>
        <v>1120</v>
      </c>
    </row>
    <row r="230" spans="1:16" x14ac:dyDescent="0.15">
      <c r="A230">
        <v>231</v>
      </c>
      <c r="B230" t="s">
        <v>58</v>
      </c>
      <c r="C230" t="s">
        <v>201</v>
      </c>
      <c r="D230" t="s">
        <v>202</v>
      </c>
      <c r="E230">
        <v>2</v>
      </c>
      <c r="F230">
        <v>3</v>
      </c>
      <c r="H230" s="28">
        <v>14000</v>
      </c>
      <c r="I230" s="1">
        <v>2045</v>
      </c>
      <c r="J230" s="1">
        <v>50</v>
      </c>
      <c r="K230" t="s">
        <v>423</v>
      </c>
      <c r="L230"/>
      <c r="N230" s="10">
        <v>14.1278655702913</v>
      </c>
      <c r="O230" s="11">
        <f t="shared" si="6"/>
        <v>990.94940635900571</v>
      </c>
      <c r="P230">
        <f t="shared" si="7"/>
        <v>280</v>
      </c>
    </row>
    <row r="231" spans="1:16" x14ac:dyDescent="0.15">
      <c r="A231">
        <v>232</v>
      </c>
      <c r="B231" t="s">
        <v>58</v>
      </c>
      <c r="C231" t="s">
        <v>201</v>
      </c>
      <c r="D231" t="s">
        <v>202</v>
      </c>
      <c r="E231">
        <v>1</v>
      </c>
      <c r="F231">
        <v>3</v>
      </c>
      <c r="H231" s="28">
        <v>2500</v>
      </c>
      <c r="I231" s="1">
        <v>2045</v>
      </c>
      <c r="J231" s="1">
        <v>50</v>
      </c>
      <c r="K231" t="s">
        <v>424</v>
      </c>
      <c r="L231"/>
      <c r="N231" s="10">
        <v>2.4771096724852</v>
      </c>
      <c r="O231" s="11">
        <f t="shared" si="6"/>
        <v>1009.2407404359432</v>
      </c>
      <c r="P231">
        <f t="shared" si="7"/>
        <v>50</v>
      </c>
    </row>
    <row r="232" spans="1:16" x14ac:dyDescent="0.15">
      <c r="A232">
        <v>233</v>
      </c>
      <c r="B232" t="s">
        <v>58</v>
      </c>
      <c r="C232" t="s">
        <v>201</v>
      </c>
      <c r="D232" t="s">
        <v>202</v>
      </c>
      <c r="E232">
        <v>2</v>
      </c>
      <c r="F232">
        <v>3</v>
      </c>
      <c r="H232" s="28">
        <v>16000</v>
      </c>
      <c r="I232" s="1">
        <v>2045</v>
      </c>
      <c r="J232" s="1">
        <v>50</v>
      </c>
      <c r="K232" t="s">
        <v>425</v>
      </c>
      <c r="L232"/>
      <c r="N232" s="10">
        <v>16.133770233951001</v>
      </c>
      <c r="O232" s="11">
        <f t="shared" si="6"/>
        <v>991.70868110731476</v>
      </c>
      <c r="P232">
        <f t="shared" si="7"/>
        <v>320</v>
      </c>
    </row>
    <row r="233" spans="1:16" x14ac:dyDescent="0.15">
      <c r="A233">
        <v>234</v>
      </c>
      <c r="B233" t="s">
        <v>58</v>
      </c>
      <c r="C233" t="s">
        <v>201</v>
      </c>
      <c r="D233" t="s">
        <v>202</v>
      </c>
      <c r="E233">
        <v>1</v>
      </c>
      <c r="F233">
        <v>3</v>
      </c>
      <c r="H233" s="28">
        <v>2400</v>
      </c>
      <c r="I233" s="1">
        <v>2045</v>
      </c>
      <c r="J233" s="1">
        <v>50</v>
      </c>
      <c r="K233" t="s">
        <v>426</v>
      </c>
      <c r="L233"/>
      <c r="N233" s="10">
        <v>2.3991704607813298</v>
      </c>
      <c r="O233" s="11">
        <f t="shared" si="6"/>
        <v>1000.3457608503566</v>
      </c>
      <c r="P233">
        <f t="shared" si="7"/>
        <v>48</v>
      </c>
    </row>
    <row r="234" spans="1:16" x14ac:dyDescent="0.15">
      <c r="A234">
        <v>240</v>
      </c>
      <c r="B234" t="s">
        <v>232</v>
      </c>
      <c r="C234" t="s">
        <v>201</v>
      </c>
      <c r="D234" t="s">
        <v>202</v>
      </c>
      <c r="E234">
        <v>1.6</v>
      </c>
      <c r="F234">
        <v>3</v>
      </c>
      <c r="H234" s="28">
        <v>2800</v>
      </c>
      <c r="I234" s="1">
        <v>2045</v>
      </c>
      <c r="J234" s="1">
        <v>50</v>
      </c>
      <c r="K234" t="s">
        <v>427</v>
      </c>
      <c r="L234"/>
      <c r="N234" s="10">
        <v>2.8484629575576101</v>
      </c>
      <c r="O234" s="11">
        <f t="shared" si="6"/>
        <v>982.98627776463547</v>
      </c>
      <c r="P234">
        <f t="shared" si="7"/>
        <v>56</v>
      </c>
    </row>
    <row r="235" spans="1:16" x14ac:dyDescent="0.15">
      <c r="A235">
        <v>241</v>
      </c>
      <c r="B235" t="s">
        <v>232</v>
      </c>
      <c r="C235" t="s">
        <v>201</v>
      </c>
      <c r="D235" t="s">
        <v>202</v>
      </c>
      <c r="E235">
        <v>1.6</v>
      </c>
      <c r="F235">
        <v>3</v>
      </c>
      <c r="H235" s="28">
        <v>2600</v>
      </c>
      <c r="I235" s="1">
        <v>2045</v>
      </c>
      <c r="J235" s="1">
        <v>50</v>
      </c>
      <c r="K235" t="s">
        <v>428</v>
      </c>
      <c r="L235"/>
      <c r="N235" s="10">
        <v>2.6395910671198801</v>
      </c>
      <c r="O235" s="11">
        <f t="shared" si="6"/>
        <v>985.00106034868543</v>
      </c>
      <c r="P235">
        <f t="shared" si="7"/>
        <v>52</v>
      </c>
    </row>
    <row r="236" spans="1:16" x14ac:dyDescent="0.15">
      <c r="A236">
        <v>249</v>
      </c>
      <c r="B236" t="s">
        <v>252</v>
      </c>
      <c r="C236" t="s">
        <v>201</v>
      </c>
      <c r="D236" t="s">
        <v>202</v>
      </c>
      <c r="E236">
        <v>1.5</v>
      </c>
      <c r="F236">
        <v>3</v>
      </c>
      <c r="H236" s="28">
        <v>2700</v>
      </c>
      <c r="I236" s="1">
        <v>2045</v>
      </c>
      <c r="J236" s="1">
        <v>50</v>
      </c>
      <c r="K236" t="s">
        <v>429</v>
      </c>
      <c r="L236"/>
      <c r="N236" s="10">
        <v>2.7247950400245999</v>
      </c>
      <c r="O236" s="11">
        <f t="shared" si="6"/>
        <v>990.90021830619003</v>
      </c>
      <c r="P236">
        <f t="shared" si="7"/>
        <v>54</v>
      </c>
    </row>
    <row r="237" spans="1:16" x14ac:dyDescent="0.15">
      <c r="A237">
        <v>253</v>
      </c>
      <c r="B237" t="s">
        <v>48</v>
      </c>
      <c r="C237" t="s">
        <v>201</v>
      </c>
      <c r="D237" t="s">
        <v>202</v>
      </c>
      <c r="E237">
        <v>1.3</v>
      </c>
      <c r="F237">
        <v>3</v>
      </c>
      <c r="H237" s="28">
        <v>92000</v>
      </c>
      <c r="I237" s="1">
        <v>2045</v>
      </c>
      <c r="J237" s="1">
        <v>50</v>
      </c>
      <c r="K237" t="s">
        <v>431</v>
      </c>
      <c r="L237"/>
      <c r="N237" s="10">
        <v>92.266599522291202</v>
      </c>
      <c r="O237" s="11">
        <f t="shared" si="6"/>
        <v>997.11055220771641</v>
      </c>
      <c r="P237">
        <f t="shared" si="7"/>
        <v>1840</v>
      </c>
    </row>
    <row r="238" spans="1:16" x14ac:dyDescent="0.15">
      <c r="A238">
        <v>254</v>
      </c>
      <c r="B238" t="s">
        <v>48</v>
      </c>
      <c r="C238" t="s">
        <v>201</v>
      </c>
      <c r="D238" t="s">
        <v>202</v>
      </c>
      <c r="E238">
        <v>1.5</v>
      </c>
      <c r="F238">
        <v>3</v>
      </c>
      <c r="H238" s="28">
        <v>53000</v>
      </c>
      <c r="I238" s="1">
        <v>2045</v>
      </c>
      <c r="J238" s="1">
        <v>50</v>
      </c>
      <c r="K238" t="s">
        <v>432</v>
      </c>
      <c r="L238"/>
      <c r="N238" s="10">
        <v>53.479518744448498</v>
      </c>
      <c r="O238" s="11">
        <f t="shared" si="6"/>
        <v>991.03360023227071</v>
      </c>
      <c r="P238">
        <f t="shared" si="7"/>
        <v>1060</v>
      </c>
    </row>
    <row r="239" spans="1:16" x14ac:dyDescent="0.15">
      <c r="A239">
        <v>286</v>
      </c>
      <c r="B239" t="s">
        <v>185</v>
      </c>
      <c r="C239" t="s">
        <v>201</v>
      </c>
      <c r="D239" t="s">
        <v>202</v>
      </c>
      <c r="E239">
        <v>1</v>
      </c>
      <c r="F239">
        <v>3</v>
      </c>
      <c r="H239" s="28">
        <v>72000</v>
      </c>
      <c r="I239" s="1">
        <v>2045</v>
      </c>
      <c r="J239" s="1">
        <v>50</v>
      </c>
      <c r="K239" t="s">
        <v>450</v>
      </c>
      <c r="L239"/>
      <c r="N239" s="10">
        <v>72.719728213028503</v>
      </c>
      <c r="O239" s="11">
        <f t="shared" si="6"/>
        <v>990.10271035502092</v>
      </c>
      <c r="P239">
        <f t="shared" si="7"/>
        <v>1440</v>
      </c>
    </row>
    <row r="240" spans="1:16" x14ac:dyDescent="0.15">
      <c r="A240">
        <v>255</v>
      </c>
      <c r="B240" t="s">
        <v>232</v>
      </c>
      <c r="C240" t="s">
        <v>206</v>
      </c>
      <c r="D240" t="s">
        <v>209</v>
      </c>
      <c r="E240">
        <v>1.6</v>
      </c>
      <c r="F240">
        <v>4</v>
      </c>
      <c r="H240" s="28">
        <v>4800</v>
      </c>
      <c r="I240" s="1">
        <v>2025</v>
      </c>
      <c r="J240" s="1">
        <v>30</v>
      </c>
      <c r="K240" t="s">
        <v>503</v>
      </c>
      <c r="L240"/>
      <c r="N240" s="10">
        <v>31.7939449735883</v>
      </c>
      <c r="O240" s="11">
        <f t="shared" si="6"/>
        <v>150.97214277710523</v>
      </c>
      <c r="P240">
        <f t="shared" si="7"/>
        <v>160</v>
      </c>
    </row>
    <row r="241" spans="1:16" x14ac:dyDescent="0.15">
      <c r="A241">
        <v>256</v>
      </c>
      <c r="B241" t="s">
        <v>197</v>
      </c>
      <c r="C241" t="s">
        <v>206</v>
      </c>
      <c r="D241" t="s">
        <v>209</v>
      </c>
      <c r="E241">
        <v>2</v>
      </c>
      <c r="F241">
        <v>4</v>
      </c>
      <c r="H241" s="28">
        <v>2100</v>
      </c>
      <c r="I241" s="1">
        <v>2025</v>
      </c>
      <c r="J241" s="1">
        <v>30</v>
      </c>
      <c r="K241" t="s">
        <v>504</v>
      </c>
      <c r="L241"/>
      <c r="N241" s="10">
        <v>14.030311879738999</v>
      </c>
      <c r="O241" s="11">
        <f t="shared" si="6"/>
        <v>149.67593151172812</v>
      </c>
      <c r="P241">
        <f t="shared" si="7"/>
        <v>70</v>
      </c>
    </row>
    <row r="242" spans="1:16" x14ac:dyDescent="0.15">
      <c r="A242">
        <v>258</v>
      </c>
      <c r="B242" t="s">
        <v>62</v>
      </c>
      <c r="C242" t="s">
        <v>206</v>
      </c>
      <c r="D242" t="s">
        <v>209</v>
      </c>
      <c r="E242">
        <v>2</v>
      </c>
      <c r="F242">
        <v>4</v>
      </c>
      <c r="H242" s="28">
        <v>6500</v>
      </c>
      <c r="I242" s="1">
        <v>2025</v>
      </c>
      <c r="J242" s="1">
        <v>30</v>
      </c>
      <c r="K242" t="s">
        <v>505</v>
      </c>
      <c r="L242"/>
      <c r="N242" s="10">
        <v>43.0589529599294</v>
      </c>
      <c r="O242" s="11">
        <f t="shared" si="6"/>
        <v>150.95583039487494</v>
      </c>
      <c r="P242">
        <f t="shared" si="7"/>
        <v>216.66666666666666</v>
      </c>
    </row>
    <row r="243" spans="1:16" x14ac:dyDescent="0.15">
      <c r="A243">
        <v>265</v>
      </c>
      <c r="B243" t="s">
        <v>283</v>
      </c>
      <c r="C243" t="s">
        <v>206</v>
      </c>
      <c r="D243" t="s">
        <v>218</v>
      </c>
      <c r="E243">
        <v>1.4</v>
      </c>
      <c r="F243">
        <v>4</v>
      </c>
      <c r="H243" s="28">
        <v>1200</v>
      </c>
      <c r="I243" s="1">
        <v>2025</v>
      </c>
      <c r="J243" s="1">
        <v>30</v>
      </c>
      <c r="K243" t="s">
        <v>506</v>
      </c>
      <c r="L243"/>
      <c r="N243" s="10">
        <v>33.101829334503499</v>
      </c>
      <c r="O243" s="11">
        <f t="shared" si="6"/>
        <v>36.251772911812672</v>
      </c>
      <c r="P243">
        <f t="shared" si="7"/>
        <v>40</v>
      </c>
    </row>
    <row r="244" spans="1:16" x14ac:dyDescent="0.15">
      <c r="A244">
        <v>266</v>
      </c>
      <c r="B244" t="s">
        <v>30</v>
      </c>
      <c r="C244" t="s">
        <v>206</v>
      </c>
      <c r="D244" t="s">
        <v>218</v>
      </c>
      <c r="E244">
        <v>1.4</v>
      </c>
      <c r="F244">
        <v>4</v>
      </c>
      <c r="H244" s="28">
        <v>750</v>
      </c>
      <c r="I244" s="1">
        <v>2025</v>
      </c>
      <c r="J244" s="1">
        <v>30</v>
      </c>
      <c r="K244" t="s">
        <v>507</v>
      </c>
      <c r="L244"/>
      <c r="N244" s="10">
        <v>20.653035848631902</v>
      </c>
      <c r="O244" s="11">
        <f t="shared" si="6"/>
        <v>36.314273867378269</v>
      </c>
      <c r="P244">
        <f t="shared" si="7"/>
        <v>25</v>
      </c>
    </row>
    <row r="245" spans="1:16" x14ac:dyDescent="0.15">
      <c r="A245">
        <v>267</v>
      </c>
      <c r="B245" t="s">
        <v>30</v>
      </c>
      <c r="C245" t="s">
        <v>206</v>
      </c>
      <c r="D245" t="s">
        <v>199</v>
      </c>
      <c r="E245">
        <v>1.3</v>
      </c>
      <c r="F245">
        <v>4</v>
      </c>
      <c r="H245" s="28">
        <v>2700</v>
      </c>
      <c r="I245" s="1">
        <v>2025</v>
      </c>
      <c r="J245" s="1">
        <v>30</v>
      </c>
      <c r="K245" t="s">
        <v>508</v>
      </c>
      <c r="L245"/>
      <c r="N245" s="10">
        <v>71.144604221734596</v>
      </c>
      <c r="O245" s="11">
        <f t="shared" si="6"/>
        <v>37.950875256610857</v>
      </c>
      <c r="P245">
        <f t="shared" si="7"/>
        <v>90</v>
      </c>
    </row>
    <row r="246" spans="1:16" x14ac:dyDescent="0.15">
      <c r="A246">
        <v>271</v>
      </c>
      <c r="B246" t="s">
        <v>30</v>
      </c>
      <c r="C246" t="s">
        <v>206</v>
      </c>
      <c r="D246" t="s">
        <v>209</v>
      </c>
      <c r="E246">
        <v>1.8</v>
      </c>
      <c r="F246">
        <v>4</v>
      </c>
      <c r="H246" s="28">
        <v>1000</v>
      </c>
      <c r="I246" s="1">
        <v>2025</v>
      </c>
      <c r="J246" s="1">
        <v>30</v>
      </c>
      <c r="K246" t="s">
        <v>509</v>
      </c>
      <c r="L246"/>
      <c r="N246" s="10">
        <v>6.4992818466865803</v>
      </c>
      <c r="O246" s="11">
        <f t="shared" si="6"/>
        <v>153.86315343591588</v>
      </c>
      <c r="P246">
        <f t="shared" si="7"/>
        <v>33.333333333333336</v>
      </c>
    </row>
    <row r="247" spans="1:16" x14ac:dyDescent="0.15">
      <c r="A247">
        <v>277</v>
      </c>
      <c r="B247" t="s">
        <v>26</v>
      </c>
      <c r="C247" t="s">
        <v>206</v>
      </c>
      <c r="D247" t="s">
        <v>199</v>
      </c>
      <c r="E247">
        <v>1.2</v>
      </c>
      <c r="F247">
        <v>4</v>
      </c>
      <c r="H247" s="28">
        <v>3600</v>
      </c>
      <c r="I247" s="1">
        <v>2025</v>
      </c>
      <c r="J247" s="1">
        <v>30</v>
      </c>
      <c r="K247" t="s">
        <v>510</v>
      </c>
      <c r="L247"/>
      <c r="N247" s="10">
        <v>19.770485459396099</v>
      </c>
      <c r="O247" s="11">
        <f t="shared" si="6"/>
        <v>182.08961066704956</v>
      </c>
      <c r="P247">
        <f t="shared" si="7"/>
        <v>120</v>
      </c>
    </row>
    <row r="248" spans="1:16" x14ac:dyDescent="0.15">
      <c r="A248">
        <v>292</v>
      </c>
      <c r="B248" t="s">
        <v>185</v>
      </c>
      <c r="C248" t="s">
        <v>206</v>
      </c>
      <c r="D248" t="s">
        <v>410</v>
      </c>
      <c r="E248">
        <v>2</v>
      </c>
      <c r="F248">
        <v>4</v>
      </c>
      <c r="H248" s="28">
        <v>59000</v>
      </c>
      <c r="I248" s="1">
        <v>2025</v>
      </c>
      <c r="J248" s="1">
        <v>30</v>
      </c>
      <c r="K248" t="s">
        <v>511</v>
      </c>
      <c r="L248"/>
      <c r="N248" s="10">
        <v>294.97391785864602</v>
      </c>
      <c r="O248" s="11">
        <f t="shared" si="6"/>
        <v>200.01768437124429</v>
      </c>
      <c r="P248">
        <f t="shared" si="7"/>
        <v>1966.6666666666667</v>
      </c>
    </row>
    <row r="249" spans="1:16" x14ac:dyDescent="0.15">
      <c r="A249">
        <v>294</v>
      </c>
      <c r="B249" t="s">
        <v>185</v>
      </c>
      <c r="C249" t="s">
        <v>206</v>
      </c>
      <c r="D249" t="s">
        <v>209</v>
      </c>
      <c r="E249">
        <v>2</v>
      </c>
      <c r="F249">
        <v>4</v>
      </c>
      <c r="H249" s="23">
        <v>1000</v>
      </c>
      <c r="I249" s="1">
        <v>2025</v>
      </c>
      <c r="J249" s="1">
        <v>30</v>
      </c>
      <c r="K249" t="s">
        <v>512</v>
      </c>
      <c r="L249"/>
      <c r="N249" s="10">
        <v>26.7570398612568</v>
      </c>
      <c r="O249" s="11">
        <f t="shared" si="6"/>
        <v>37.373341938618658</v>
      </c>
      <c r="P249">
        <f t="shared" si="7"/>
        <v>33.333333333333336</v>
      </c>
    </row>
    <row r="250" spans="1:16" x14ac:dyDescent="0.15">
      <c r="A250">
        <v>296</v>
      </c>
      <c r="B250" t="s">
        <v>158</v>
      </c>
      <c r="C250" t="s">
        <v>206</v>
      </c>
      <c r="D250" t="s">
        <v>435</v>
      </c>
      <c r="E250">
        <v>2</v>
      </c>
      <c r="F250">
        <v>4</v>
      </c>
      <c r="H250" s="28">
        <v>8200</v>
      </c>
      <c r="I250" s="1">
        <v>2025</v>
      </c>
      <c r="J250" s="1">
        <v>30</v>
      </c>
      <c r="K250" t="s">
        <v>513</v>
      </c>
      <c r="L250"/>
      <c r="N250" s="10">
        <v>40.956142988525599</v>
      </c>
      <c r="O250" s="11">
        <f t="shared" si="6"/>
        <v>200.21416573082425</v>
      </c>
      <c r="P250">
        <f t="shared" si="7"/>
        <v>273.33333333333331</v>
      </c>
    </row>
    <row r="251" spans="1:16" x14ac:dyDescent="0.15">
      <c r="A251">
        <v>297</v>
      </c>
      <c r="B251" t="s">
        <v>158</v>
      </c>
      <c r="C251" t="s">
        <v>206</v>
      </c>
      <c r="D251" t="s">
        <v>209</v>
      </c>
      <c r="E251">
        <v>2</v>
      </c>
      <c r="F251">
        <v>4</v>
      </c>
      <c r="H251" s="28">
        <v>3200</v>
      </c>
      <c r="I251" s="1">
        <v>2025</v>
      </c>
      <c r="J251" s="1">
        <v>30</v>
      </c>
      <c r="K251" t="s">
        <v>514</v>
      </c>
      <c r="L251"/>
      <c r="N251" s="10">
        <v>21.014265667073101</v>
      </c>
      <c r="O251" s="11">
        <f t="shared" si="6"/>
        <v>152.27750760827328</v>
      </c>
      <c r="P251">
        <f t="shared" si="7"/>
        <v>106.66666666666667</v>
      </c>
    </row>
    <row r="252" spans="1:16" x14ac:dyDescent="0.15">
      <c r="A252">
        <v>301</v>
      </c>
      <c r="B252" t="s">
        <v>158</v>
      </c>
      <c r="C252" t="s">
        <v>206</v>
      </c>
      <c r="D252" t="s">
        <v>209</v>
      </c>
      <c r="E252">
        <v>1.8</v>
      </c>
      <c r="F252">
        <v>4</v>
      </c>
      <c r="H252" s="28">
        <v>5700</v>
      </c>
      <c r="I252" s="1">
        <v>2025</v>
      </c>
      <c r="J252" s="1">
        <v>30</v>
      </c>
      <c r="K252" t="s">
        <v>515</v>
      </c>
      <c r="L252"/>
      <c r="N252" s="10">
        <v>38.540521043633603</v>
      </c>
      <c r="O252" s="11">
        <f t="shared" si="6"/>
        <v>147.89628800157507</v>
      </c>
      <c r="P252">
        <f t="shared" si="7"/>
        <v>190</v>
      </c>
    </row>
    <row r="253" spans="1:16" x14ac:dyDescent="0.15">
      <c r="A253">
        <v>304</v>
      </c>
      <c r="B253" t="s">
        <v>158</v>
      </c>
      <c r="C253" t="s">
        <v>206</v>
      </c>
      <c r="D253" t="s">
        <v>209</v>
      </c>
      <c r="E253">
        <v>1.8</v>
      </c>
      <c r="F253">
        <v>4</v>
      </c>
      <c r="H253" s="28">
        <v>3000</v>
      </c>
      <c r="I253" s="1">
        <v>2025</v>
      </c>
      <c r="J253" s="1">
        <v>30</v>
      </c>
      <c r="K253" t="s">
        <v>516</v>
      </c>
      <c r="L253"/>
      <c r="N253" s="10">
        <v>19.252081468505899</v>
      </c>
      <c r="O253" s="11">
        <f t="shared" si="6"/>
        <v>155.82730651268233</v>
      </c>
      <c r="P253">
        <f t="shared" si="7"/>
        <v>100</v>
      </c>
    </row>
    <row r="254" spans="1:16" x14ac:dyDescent="0.15">
      <c r="A254">
        <v>311</v>
      </c>
      <c r="B254" t="s">
        <v>71</v>
      </c>
      <c r="C254" t="s">
        <v>206</v>
      </c>
      <c r="D254" t="s">
        <v>517</v>
      </c>
      <c r="E254">
        <v>1.6</v>
      </c>
      <c r="F254">
        <v>4</v>
      </c>
      <c r="H254" s="28">
        <v>11200</v>
      </c>
      <c r="I254" s="1">
        <v>2025</v>
      </c>
      <c r="J254" s="1">
        <v>30</v>
      </c>
      <c r="K254" t="s">
        <v>518</v>
      </c>
      <c r="L254"/>
      <c r="N254" s="10">
        <v>56.711011464594101</v>
      </c>
      <c r="O254" s="11">
        <f t="shared" si="6"/>
        <v>197.49251002148674</v>
      </c>
      <c r="P254">
        <f t="shared" si="7"/>
        <v>373.33333333333331</v>
      </c>
    </row>
    <row r="255" spans="1:16" x14ac:dyDescent="0.15">
      <c r="A255">
        <v>15</v>
      </c>
      <c r="B255" t="s">
        <v>222</v>
      </c>
      <c r="C255" t="s">
        <v>198</v>
      </c>
      <c r="D255" t="s">
        <v>218</v>
      </c>
      <c r="E255">
        <v>1.3</v>
      </c>
      <c r="F255">
        <v>4</v>
      </c>
      <c r="H255" s="28">
        <v>2100</v>
      </c>
      <c r="I255" s="1">
        <v>2025</v>
      </c>
      <c r="J255" s="1">
        <v>30</v>
      </c>
      <c r="K255" t="s">
        <v>461</v>
      </c>
      <c r="L255"/>
      <c r="N255" s="10">
        <v>57.115193940467798</v>
      </c>
      <c r="O255" s="11">
        <f t="shared" si="6"/>
        <v>36.76779951388886</v>
      </c>
      <c r="P255">
        <f t="shared" si="7"/>
        <v>70</v>
      </c>
    </row>
    <row r="256" spans="1:16" x14ac:dyDescent="0.15">
      <c r="A256">
        <v>54</v>
      </c>
      <c r="B256" t="s">
        <v>232</v>
      </c>
      <c r="C256" t="s">
        <v>198</v>
      </c>
      <c r="D256" t="s">
        <v>218</v>
      </c>
      <c r="E256">
        <v>1.3</v>
      </c>
      <c r="F256">
        <v>4</v>
      </c>
      <c r="H256" s="28">
        <v>500</v>
      </c>
      <c r="I256" s="1">
        <v>2025</v>
      </c>
      <c r="J256" s="1">
        <v>30</v>
      </c>
      <c r="K256" t="s">
        <v>464</v>
      </c>
      <c r="L256"/>
      <c r="N256" s="10">
        <v>12.6743484201671</v>
      </c>
      <c r="O256" s="11">
        <f t="shared" si="6"/>
        <v>39.449759737109069</v>
      </c>
      <c r="P256">
        <f t="shared" si="7"/>
        <v>16.666666666666668</v>
      </c>
    </row>
    <row r="257" spans="1:16" x14ac:dyDescent="0.15">
      <c r="A257">
        <v>62</v>
      </c>
      <c r="B257" t="s">
        <v>232</v>
      </c>
      <c r="C257" t="s">
        <v>198</v>
      </c>
      <c r="D257" t="s">
        <v>199</v>
      </c>
      <c r="E257">
        <v>1.2</v>
      </c>
      <c r="F257">
        <v>4</v>
      </c>
      <c r="H257" s="28">
        <v>4900</v>
      </c>
      <c r="I257" s="1">
        <v>2030</v>
      </c>
      <c r="J257" s="1">
        <v>30</v>
      </c>
      <c r="K257" t="s">
        <v>465</v>
      </c>
      <c r="L257"/>
      <c r="N257" s="10">
        <v>128.96256245411101</v>
      </c>
      <c r="O257" s="11">
        <f t="shared" si="6"/>
        <v>37.995522939020198</v>
      </c>
      <c r="P257">
        <f t="shared" si="7"/>
        <v>163.33333333333334</v>
      </c>
    </row>
    <row r="258" spans="1:16" x14ac:dyDescent="0.15">
      <c r="A258">
        <v>65</v>
      </c>
      <c r="B258" t="s">
        <v>239</v>
      </c>
      <c r="C258" t="s">
        <v>198</v>
      </c>
      <c r="D258" t="s">
        <v>199</v>
      </c>
      <c r="E258">
        <v>1.2</v>
      </c>
      <c r="F258">
        <v>4</v>
      </c>
      <c r="H258" s="28">
        <v>16200</v>
      </c>
      <c r="I258" s="1">
        <v>2025</v>
      </c>
      <c r="J258" s="1">
        <v>30</v>
      </c>
      <c r="K258" t="s">
        <v>466</v>
      </c>
      <c r="L258"/>
      <c r="N258" s="10">
        <v>351.48501547084498</v>
      </c>
      <c r="O258" s="11">
        <f t="shared" si="6"/>
        <v>46.090158291097218</v>
      </c>
      <c r="P258">
        <f t="shared" si="7"/>
        <v>540</v>
      </c>
    </row>
    <row r="259" spans="1:16" x14ac:dyDescent="0.15">
      <c r="A259">
        <v>79</v>
      </c>
      <c r="B259" t="s">
        <v>322</v>
      </c>
      <c r="C259" t="s">
        <v>198</v>
      </c>
      <c r="D259" t="s">
        <v>218</v>
      </c>
      <c r="E259">
        <v>1.3</v>
      </c>
      <c r="F259">
        <v>4</v>
      </c>
      <c r="H259" s="28">
        <v>9500</v>
      </c>
      <c r="I259" s="1">
        <v>2025</v>
      </c>
      <c r="J259" s="1">
        <v>30</v>
      </c>
      <c r="K259" t="s">
        <v>468</v>
      </c>
      <c r="L259"/>
      <c r="N259" s="10">
        <v>252.10687766692899</v>
      </c>
      <c r="O259" s="11">
        <f t="shared" si="6"/>
        <v>37.682430911507801</v>
      </c>
      <c r="P259">
        <f t="shared" si="7"/>
        <v>316.66666666666669</v>
      </c>
    </row>
    <row r="260" spans="1:16" x14ac:dyDescent="0.15">
      <c r="A260">
        <v>81</v>
      </c>
      <c r="B260" t="s">
        <v>53</v>
      </c>
      <c r="C260" t="s">
        <v>198</v>
      </c>
      <c r="D260" t="s">
        <v>199</v>
      </c>
      <c r="E260">
        <v>1.2</v>
      </c>
      <c r="F260">
        <v>4</v>
      </c>
      <c r="H260" s="28">
        <v>9500</v>
      </c>
      <c r="I260" s="1">
        <v>2025</v>
      </c>
      <c r="J260" s="1">
        <v>30</v>
      </c>
      <c r="K260" t="s">
        <v>469</v>
      </c>
      <c r="L260"/>
      <c r="N260" s="10">
        <v>252.745280067447</v>
      </c>
      <c r="O260" s="11">
        <f t="shared" ref="O260:O323" si="8">+H260/N260</f>
        <v>37.587249888365285</v>
      </c>
      <c r="P260">
        <f t="shared" si="7"/>
        <v>316.66666666666669</v>
      </c>
    </row>
    <row r="261" spans="1:16" x14ac:dyDescent="0.15">
      <c r="A261">
        <v>82</v>
      </c>
      <c r="B261" t="s">
        <v>53</v>
      </c>
      <c r="C261" t="s">
        <v>198</v>
      </c>
      <c r="D261" t="s">
        <v>218</v>
      </c>
      <c r="E261">
        <v>1.3</v>
      </c>
      <c r="F261">
        <v>4</v>
      </c>
      <c r="H261" s="28">
        <v>750</v>
      </c>
      <c r="I261" s="1">
        <v>2025</v>
      </c>
      <c r="J261" s="1">
        <v>30</v>
      </c>
      <c r="K261" t="s">
        <v>470</v>
      </c>
      <c r="L261"/>
      <c r="N261" s="10">
        <v>19.8555160638346</v>
      </c>
      <c r="O261" s="11">
        <f t="shared" si="8"/>
        <v>37.772878709814613</v>
      </c>
      <c r="P261">
        <f t="shared" ref="P261:P313" si="9">+H261/J261</f>
        <v>25</v>
      </c>
    </row>
    <row r="262" spans="1:16" x14ac:dyDescent="0.15">
      <c r="A262">
        <v>85</v>
      </c>
      <c r="B262" t="s">
        <v>53</v>
      </c>
      <c r="C262" t="s">
        <v>198</v>
      </c>
      <c r="D262" t="s">
        <v>199</v>
      </c>
      <c r="E262">
        <v>1.2</v>
      </c>
      <c r="F262">
        <v>4</v>
      </c>
      <c r="H262" s="28">
        <v>6500</v>
      </c>
      <c r="I262" s="1">
        <v>2025</v>
      </c>
      <c r="J262" s="1">
        <v>30</v>
      </c>
      <c r="K262" t="s">
        <v>471</v>
      </c>
      <c r="L262"/>
      <c r="N262" s="10">
        <v>173.27003429577499</v>
      </c>
      <c r="O262" s="11">
        <f t="shared" si="8"/>
        <v>37.513699506196126</v>
      </c>
      <c r="P262">
        <f t="shared" si="9"/>
        <v>216.66666666666666</v>
      </c>
    </row>
    <row r="263" spans="1:16" x14ac:dyDescent="0.15">
      <c r="A263">
        <v>89</v>
      </c>
      <c r="B263" t="s">
        <v>48</v>
      </c>
      <c r="C263" t="s">
        <v>198</v>
      </c>
      <c r="D263" t="s">
        <v>218</v>
      </c>
      <c r="E263">
        <v>1.3</v>
      </c>
      <c r="F263">
        <v>4</v>
      </c>
      <c r="H263" s="28">
        <v>5000</v>
      </c>
      <c r="I263" s="1">
        <v>2025</v>
      </c>
      <c r="J263" s="1">
        <v>30</v>
      </c>
      <c r="K263" t="s">
        <v>473</v>
      </c>
      <c r="L263"/>
      <c r="N263" s="10">
        <v>130.773803719819</v>
      </c>
      <c r="O263" s="11">
        <f t="shared" si="8"/>
        <v>38.233957090614481</v>
      </c>
      <c r="P263">
        <f t="shared" si="9"/>
        <v>166.66666666666666</v>
      </c>
    </row>
    <row r="264" spans="1:16" x14ac:dyDescent="0.15">
      <c r="A264">
        <v>115</v>
      </c>
      <c r="B264" t="s">
        <v>244</v>
      </c>
      <c r="C264" t="s">
        <v>198</v>
      </c>
      <c r="D264" t="s">
        <v>199</v>
      </c>
      <c r="E264">
        <v>1.2</v>
      </c>
      <c r="F264">
        <v>4</v>
      </c>
      <c r="H264" s="28">
        <v>4300</v>
      </c>
      <c r="I264" s="1">
        <v>2025</v>
      </c>
      <c r="J264" s="1">
        <v>30</v>
      </c>
      <c r="K264" t="s">
        <v>481</v>
      </c>
      <c r="L264"/>
      <c r="N264" s="10">
        <v>115.807847235132</v>
      </c>
      <c r="O264" s="11">
        <f t="shared" si="8"/>
        <v>37.130471748338763</v>
      </c>
      <c r="P264">
        <f t="shared" si="9"/>
        <v>143.33333333333334</v>
      </c>
    </row>
    <row r="265" spans="1:16" x14ac:dyDescent="0.15">
      <c r="A265">
        <v>132</v>
      </c>
      <c r="B265" t="s">
        <v>30</v>
      </c>
      <c r="C265" t="s">
        <v>198</v>
      </c>
      <c r="D265" t="s">
        <v>199</v>
      </c>
      <c r="E265">
        <v>1.2</v>
      </c>
      <c r="F265">
        <v>4</v>
      </c>
      <c r="H265" s="28">
        <v>700</v>
      </c>
      <c r="I265" s="1">
        <v>2025</v>
      </c>
      <c r="J265" s="1">
        <v>30</v>
      </c>
      <c r="K265" t="s">
        <v>484</v>
      </c>
      <c r="L265"/>
      <c r="N265" s="10">
        <v>18.9837842550759</v>
      </c>
      <c r="O265" s="11">
        <f t="shared" si="8"/>
        <v>36.873575394370249</v>
      </c>
      <c r="P265">
        <f t="shared" si="9"/>
        <v>23.333333333333332</v>
      </c>
    </row>
    <row r="266" spans="1:16" x14ac:dyDescent="0.15">
      <c r="A266">
        <v>164</v>
      </c>
      <c r="B266" t="s">
        <v>62</v>
      </c>
      <c r="C266" t="s">
        <v>198</v>
      </c>
      <c r="D266" t="s">
        <v>199</v>
      </c>
      <c r="E266">
        <v>1.2</v>
      </c>
      <c r="F266">
        <v>4</v>
      </c>
      <c r="H266" s="28">
        <v>6600</v>
      </c>
      <c r="I266" s="1">
        <v>2025</v>
      </c>
      <c r="J266" s="1">
        <v>30</v>
      </c>
      <c r="K266" t="s">
        <v>492</v>
      </c>
      <c r="L266"/>
      <c r="N266" s="10">
        <v>175.401296703383</v>
      </c>
      <c r="O266" s="11">
        <f t="shared" si="8"/>
        <v>37.628000043586361</v>
      </c>
      <c r="P266">
        <f t="shared" si="9"/>
        <v>220</v>
      </c>
    </row>
    <row r="267" spans="1:16" x14ac:dyDescent="0.15">
      <c r="A267">
        <v>203</v>
      </c>
      <c r="B267" t="s">
        <v>71</v>
      </c>
      <c r="C267" t="s">
        <v>198</v>
      </c>
      <c r="D267" t="s">
        <v>218</v>
      </c>
      <c r="E267">
        <v>1.3</v>
      </c>
      <c r="F267">
        <v>4</v>
      </c>
      <c r="H267" s="28">
        <v>200</v>
      </c>
      <c r="I267" s="1">
        <v>2025</v>
      </c>
      <c r="J267" s="1">
        <v>30</v>
      </c>
      <c r="K267" t="s">
        <v>496</v>
      </c>
      <c r="L267"/>
      <c r="N267" s="10">
        <v>5.0655195684015304</v>
      </c>
      <c r="O267" s="11">
        <f t="shared" si="8"/>
        <v>39.482623114831192</v>
      </c>
      <c r="P267">
        <f t="shared" si="9"/>
        <v>6.666666666666667</v>
      </c>
    </row>
    <row r="268" spans="1:16" x14ac:dyDescent="0.15">
      <c r="A268">
        <v>152</v>
      </c>
      <c r="B268" t="s">
        <v>185</v>
      </c>
      <c r="C268" t="s">
        <v>228</v>
      </c>
      <c r="D268" t="s">
        <v>218</v>
      </c>
      <c r="E268">
        <v>0.5</v>
      </c>
      <c r="F268">
        <v>4</v>
      </c>
      <c r="H268" s="28">
        <v>500</v>
      </c>
      <c r="I268" s="1">
        <v>2025</v>
      </c>
      <c r="J268" s="1">
        <v>30</v>
      </c>
      <c r="K268" t="s">
        <v>489</v>
      </c>
      <c r="L268"/>
      <c r="N268" s="10">
        <v>13.1263817260264</v>
      </c>
      <c r="O268" s="11">
        <f t="shared" si="8"/>
        <v>38.091228065432716</v>
      </c>
      <c r="P268">
        <f t="shared" si="9"/>
        <v>16.666666666666668</v>
      </c>
    </row>
    <row r="269" spans="1:16" x14ac:dyDescent="0.15">
      <c r="A269">
        <v>239</v>
      </c>
      <c r="B269" t="s">
        <v>53</v>
      </c>
      <c r="C269" t="s">
        <v>228</v>
      </c>
      <c r="D269" t="s">
        <v>218</v>
      </c>
      <c r="E269">
        <v>0.6</v>
      </c>
      <c r="F269">
        <v>4</v>
      </c>
      <c r="H269" s="28">
        <v>650</v>
      </c>
      <c r="I269" s="1">
        <v>2025</v>
      </c>
      <c r="J269" s="1">
        <v>30</v>
      </c>
      <c r="K269" t="s">
        <v>502</v>
      </c>
      <c r="L269"/>
      <c r="N269" s="10">
        <v>13.411760229275099</v>
      </c>
      <c r="O269" s="11">
        <f t="shared" si="8"/>
        <v>48.464928457428307</v>
      </c>
      <c r="P269">
        <f t="shared" si="9"/>
        <v>21.666666666666668</v>
      </c>
    </row>
    <row r="270" spans="1:16" x14ac:dyDescent="0.15">
      <c r="A270">
        <v>222</v>
      </c>
      <c r="B270" t="s">
        <v>185</v>
      </c>
      <c r="C270" t="s">
        <v>226</v>
      </c>
      <c r="D270" t="s">
        <v>199</v>
      </c>
      <c r="E270">
        <v>2</v>
      </c>
      <c r="F270">
        <v>4</v>
      </c>
      <c r="H270" s="28">
        <v>750</v>
      </c>
      <c r="I270" s="1">
        <v>2025</v>
      </c>
      <c r="J270" s="1">
        <v>30</v>
      </c>
      <c r="K270" t="s">
        <v>501</v>
      </c>
      <c r="L270"/>
      <c r="N270" s="10">
        <v>20.3122384457625</v>
      </c>
      <c r="O270" s="11">
        <f t="shared" si="8"/>
        <v>36.923552369801151</v>
      </c>
      <c r="P270">
        <f t="shared" si="9"/>
        <v>25</v>
      </c>
    </row>
    <row r="271" spans="1:16" x14ac:dyDescent="0.15">
      <c r="A271">
        <v>76</v>
      </c>
      <c r="B271" t="s">
        <v>104</v>
      </c>
      <c r="C271" t="s">
        <v>223</v>
      </c>
      <c r="D271" t="s">
        <v>218</v>
      </c>
      <c r="E271">
        <v>1.2</v>
      </c>
      <c r="F271">
        <v>4</v>
      </c>
      <c r="H271" s="28">
        <v>1900</v>
      </c>
      <c r="I271" s="1">
        <v>2025</v>
      </c>
      <c r="J271" s="1">
        <v>30</v>
      </c>
      <c r="K271" t="s">
        <v>467</v>
      </c>
      <c r="L271"/>
      <c r="N271" s="10">
        <v>50.781659109478497</v>
      </c>
      <c r="O271" s="11">
        <f t="shared" si="8"/>
        <v>37.415083187885863</v>
      </c>
      <c r="P271">
        <f t="shared" si="9"/>
        <v>63.333333333333336</v>
      </c>
    </row>
    <row r="272" spans="1:16" x14ac:dyDescent="0.15">
      <c r="A272">
        <v>86</v>
      </c>
      <c r="B272" t="s">
        <v>48</v>
      </c>
      <c r="C272" t="s">
        <v>223</v>
      </c>
      <c r="D272" t="s">
        <v>218</v>
      </c>
      <c r="E272">
        <v>1.4</v>
      </c>
      <c r="F272">
        <v>4</v>
      </c>
      <c r="H272" s="28">
        <v>1600</v>
      </c>
      <c r="I272" s="1">
        <v>2025</v>
      </c>
      <c r="J272" s="1">
        <v>30</v>
      </c>
      <c r="K272" t="s">
        <v>472</v>
      </c>
      <c r="L272"/>
      <c r="N272" s="10">
        <v>42.780359608608997</v>
      </c>
      <c r="O272" s="11">
        <f t="shared" si="8"/>
        <v>37.400340124256942</v>
      </c>
      <c r="P272">
        <f t="shared" si="9"/>
        <v>53.333333333333336</v>
      </c>
    </row>
    <row r="273" spans="1:16" x14ac:dyDescent="0.15">
      <c r="A273">
        <v>92</v>
      </c>
      <c r="B273" t="s">
        <v>48</v>
      </c>
      <c r="C273" t="s">
        <v>223</v>
      </c>
      <c r="D273" t="s">
        <v>218</v>
      </c>
      <c r="E273">
        <v>1.3</v>
      </c>
      <c r="F273">
        <v>4</v>
      </c>
      <c r="H273" s="28">
        <v>700</v>
      </c>
      <c r="I273" s="1">
        <v>2025</v>
      </c>
      <c r="J273" s="1">
        <v>30</v>
      </c>
      <c r="K273" t="s">
        <v>474</v>
      </c>
      <c r="L273"/>
      <c r="N273" s="10">
        <v>18.904610262380402</v>
      </c>
      <c r="O273" s="11">
        <f t="shared" si="8"/>
        <v>37.028004824462244</v>
      </c>
      <c r="P273">
        <f t="shared" si="9"/>
        <v>23.333333333333332</v>
      </c>
    </row>
    <row r="274" spans="1:16" x14ac:dyDescent="0.15">
      <c r="A274">
        <v>94</v>
      </c>
      <c r="B274" t="s">
        <v>48</v>
      </c>
      <c r="C274" t="s">
        <v>223</v>
      </c>
      <c r="D274" t="s">
        <v>218</v>
      </c>
      <c r="E274">
        <v>1.2</v>
      </c>
      <c r="F274">
        <v>4</v>
      </c>
      <c r="H274" s="28">
        <v>860</v>
      </c>
      <c r="I274" s="1">
        <v>2025</v>
      </c>
      <c r="J274" s="1">
        <v>30</v>
      </c>
      <c r="K274" t="s">
        <v>475</v>
      </c>
      <c r="L274"/>
      <c r="N274" s="10">
        <v>23.550326035907101</v>
      </c>
      <c r="O274" s="11">
        <f t="shared" si="8"/>
        <v>36.517541145237693</v>
      </c>
      <c r="P274">
        <f t="shared" si="9"/>
        <v>28.666666666666668</v>
      </c>
    </row>
    <row r="275" spans="1:16" x14ac:dyDescent="0.15">
      <c r="A275">
        <v>95</v>
      </c>
      <c r="B275" t="s">
        <v>48</v>
      </c>
      <c r="C275" t="s">
        <v>223</v>
      </c>
      <c r="D275" t="s">
        <v>218</v>
      </c>
      <c r="E275">
        <v>1.2</v>
      </c>
      <c r="F275">
        <v>4</v>
      </c>
      <c r="H275" s="28">
        <v>700</v>
      </c>
      <c r="I275" s="1">
        <v>2025</v>
      </c>
      <c r="J275" s="1">
        <v>30</v>
      </c>
      <c r="K275" t="s">
        <v>476</v>
      </c>
      <c r="L275"/>
      <c r="N275" s="10">
        <v>18.738914703268399</v>
      </c>
      <c r="O275" s="11">
        <f t="shared" si="8"/>
        <v>37.355418447894827</v>
      </c>
      <c r="P275">
        <f t="shared" si="9"/>
        <v>23.333333333333332</v>
      </c>
    </row>
    <row r="276" spans="1:16" x14ac:dyDescent="0.15">
      <c r="A276">
        <v>104</v>
      </c>
      <c r="B276" t="s">
        <v>244</v>
      </c>
      <c r="C276" t="s">
        <v>223</v>
      </c>
      <c r="D276" t="s">
        <v>199</v>
      </c>
      <c r="E276">
        <v>0.8</v>
      </c>
      <c r="F276">
        <v>4</v>
      </c>
      <c r="H276" s="28">
        <v>1500</v>
      </c>
      <c r="I276" s="1">
        <v>2025</v>
      </c>
      <c r="J276" s="1">
        <v>30</v>
      </c>
      <c r="K276" t="s">
        <v>478</v>
      </c>
      <c r="L276"/>
      <c r="N276" s="10">
        <v>39.802382421473503</v>
      </c>
      <c r="O276" s="11">
        <f t="shared" si="8"/>
        <v>37.686186322121905</v>
      </c>
      <c r="P276">
        <f t="shared" si="9"/>
        <v>50</v>
      </c>
    </row>
    <row r="277" spans="1:16" x14ac:dyDescent="0.15">
      <c r="A277">
        <v>133</v>
      </c>
      <c r="B277" t="s">
        <v>30</v>
      </c>
      <c r="C277" t="s">
        <v>223</v>
      </c>
      <c r="D277" t="s">
        <v>218</v>
      </c>
      <c r="E277">
        <v>1.2</v>
      </c>
      <c r="F277">
        <v>4</v>
      </c>
      <c r="H277" s="28">
        <v>3500</v>
      </c>
      <c r="I277" s="1">
        <v>2025</v>
      </c>
      <c r="J277" s="1">
        <v>30</v>
      </c>
      <c r="K277" t="s">
        <v>485</v>
      </c>
      <c r="L277"/>
      <c r="N277" s="10">
        <v>92.926262574552396</v>
      </c>
      <c r="O277" s="11">
        <f t="shared" si="8"/>
        <v>37.664271681991281</v>
      </c>
      <c r="P277">
        <f t="shared" si="9"/>
        <v>116.66666666666667</v>
      </c>
    </row>
    <row r="278" spans="1:16" x14ac:dyDescent="0.15">
      <c r="A278">
        <v>134</v>
      </c>
      <c r="B278" t="s">
        <v>30</v>
      </c>
      <c r="C278" t="s">
        <v>223</v>
      </c>
      <c r="D278" t="s">
        <v>199</v>
      </c>
      <c r="E278">
        <v>1.3</v>
      </c>
      <c r="F278">
        <v>4</v>
      </c>
      <c r="H278" s="28">
        <v>3300</v>
      </c>
      <c r="I278" s="1">
        <v>2025</v>
      </c>
      <c r="J278" s="1">
        <v>30</v>
      </c>
      <c r="K278" t="s">
        <v>486</v>
      </c>
      <c r="L278"/>
      <c r="N278" s="10">
        <v>86.8666378002237</v>
      </c>
      <c r="O278" s="11">
        <f t="shared" si="8"/>
        <v>37.989268188200811</v>
      </c>
      <c r="P278">
        <f t="shared" si="9"/>
        <v>110</v>
      </c>
    </row>
    <row r="279" spans="1:16" x14ac:dyDescent="0.15">
      <c r="A279">
        <v>137</v>
      </c>
      <c r="B279" t="s">
        <v>30</v>
      </c>
      <c r="C279" t="s">
        <v>223</v>
      </c>
      <c r="D279" t="s">
        <v>218</v>
      </c>
      <c r="E279">
        <v>1.2</v>
      </c>
      <c r="F279">
        <v>4</v>
      </c>
      <c r="H279" s="28">
        <v>600</v>
      </c>
      <c r="I279" s="1">
        <v>2025</v>
      </c>
      <c r="J279" s="1">
        <v>30</v>
      </c>
      <c r="K279" t="s">
        <v>487</v>
      </c>
      <c r="L279"/>
      <c r="N279" s="10">
        <v>15.3460591205165</v>
      </c>
      <c r="O279" s="11">
        <f t="shared" si="8"/>
        <v>39.097985697047534</v>
      </c>
      <c r="P279">
        <f t="shared" si="9"/>
        <v>20</v>
      </c>
    </row>
    <row r="280" spans="1:16" x14ac:dyDescent="0.15">
      <c r="A280">
        <v>142</v>
      </c>
      <c r="B280" t="s">
        <v>283</v>
      </c>
      <c r="C280" t="s">
        <v>223</v>
      </c>
      <c r="D280" t="s">
        <v>199</v>
      </c>
      <c r="E280">
        <v>1.3</v>
      </c>
      <c r="F280">
        <v>4</v>
      </c>
      <c r="H280" s="28">
        <v>3000</v>
      </c>
      <c r="I280" s="1">
        <v>2025</v>
      </c>
      <c r="J280" s="1">
        <v>30</v>
      </c>
      <c r="K280" t="s">
        <v>488</v>
      </c>
      <c r="L280"/>
      <c r="N280" s="10">
        <v>79.402398796758305</v>
      </c>
      <c r="O280" s="11">
        <f t="shared" si="8"/>
        <v>37.782233855162552</v>
      </c>
      <c r="P280">
        <f t="shared" si="9"/>
        <v>100</v>
      </c>
    </row>
    <row r="281" spans="1:16" x14ac:dyDescent="0.15">
      <c r="A281">
        <v>163</v>
      </c>
      <c r="B281" t="s">
        <v>62</v>
      </c>
      <c r="C281" t="s">
        <v>223</v>
      </c>
      <c r="D281" t="s">
        <v>218</v>
      </c>
      <c r="E281">
        <v>1.2</v>
      </c>
      <c r="F281">
        <v>4</v>
      </c>
      <c r="H281" s="28">
        <v>400</v>
      </c>
      <c r="I281" s="1">
        <v>2025</v>
      </c>
      <c r="J281" s="1">
        <v>30</v>
      </c>
      <c r="K281" t="s">
        <v>491</v>
      </c>
      <c r="L281"/>
      <c r="N281" s="10">
        <v>12.3172142897204</v>
      </c>
      <c r="O281" s="11">
        <f t="shared" si="8"/>
        <v>32.474875454089378</v>
      </c>
      <c r="P281">
        <f t="shared" si="9"/>
        <v>13.333333333333334</v>
      </c>
    </row>
    <row r="282" spans="1:16" x14ac:dyDescent="0.15">
      <c r="A282">
        <v>166</v>
      </c>
      <c r="B282" t="s">
        <v>62</v>
      </c>
      <c r="C282" t="s">
        <v>223</v>
      </c>
      <c r="D282" t="s">
        <v>218</v>
      </c>
      <c r="E282">
        <v>1.2</v>
      </c>
      <c r="F282">
        <v>4</v>
      </c>
      <c r="H282" s="28">
        <v>750</v>
      </c>
      <c r="I282" s="1">
        <v>2025</v>
      </c>
      <c r="J282" s="1">
        <v>30</v>
      </c>
      <c r="K282" t="s">
        <v>493</v>
      </c>
      <c r="L282"/>
      <c r="N282" s="10">
        <v>21.6823793661104</v>
      </c>
      <c r="O282" s="11">
        <f t="shared" si="8"/>
        <v>34.590299677730549</v>
      </c>
      <c r="P282">
        <f t="shared" si="9"/>
        <v>25</v>
      </c>
    </row>
    <row r="283" spans="1:16" x14ac:dyDescent="0.15">
      <c r="A283">
        <v>172</v>
      </c>
      <c r="B283" t="s">
        <v>62</v>
      </c>
      <c r="C283" t="s">
        <v>223</v>
      </c>
      <c r="D283" t="s">
        <v>218</v>
      </c>
      <c r="E283">
        <v>1</v>
      </c>
      <c r="F283">
        <v>4</v>
      </c>
      <c r="H283" s="28">
        <v>400</v>
      </c>
      <c r="I283" s="1">
        <v>2025</v>
      </c>
      <c r="J283" s="1">
        <v>30</v>
      </c>
      <c r="K283" t="s">
        <v>494</v>
      </c>
      <c r="L283"/>
      <c r="N283" s="10">
        <v>12.038909554191401</v>
      </c>
      <c r="O283" s="11">
        <f t="shared" si="8"/>
        <v>33.225600557879282</v>
      </c>
      <c r="P283">
        <f t="shared" si="9"/>
        <v>13.333333333333334</v>
      </c>
    </row>
    <row r="284" spans="1:16" x14ac:dyDescent="0.15">
      <c r="A284">
        <v>36</v>
      </c>
      <c r="B284" t="s">
        <v>185</v>
      </c>
      <c r="C284" t="s">
        <v>201</v>
      </c>
      <c r="D284" t="s">
        <v>202</v>
      </c>
      <c r="E284">
        <v>1.5</v>
      </c>
      <c r="F284">
        <v>4</v>
      </c>
      <c r="H284" s="28">
        <v>280000</v>
      </c>
      <c r="I284" s="1">
        <v>2035</v>
      </c>
      <c r="J284" s="1">
        <v>50</v>
      </c>
      <c r="K284" t="s">
        <v>462</v>
      </c>
      <c r="L284"/>
      <c r="N284" s="10">
        <v>279.36624420816503</v>
      </c>
      <c r="O284" s="11">
        <f t="shared" si="8"/>
        <v>1002.2685482049963</v>
      </c>
      <c r="P284">
        <f t="shared" si="9"/>
        <v>5600</v>
      </c>
    </row>
    <row r="285" spans="1:16" x14ac:dyDescent="0.15">
      <c r="A285">
        <v>44</v>
      </c>
      <c r="B285" t="s">
        <v>60</v>
      </c>
      <c r="C285" t="s">
        <v>201</v>
      </c>
      <c r="D285" t="s">
        <v>202</v>
      </c>
      <c r="E285">
        <v>1.2</v>
      </c>
      <c r="F285">
        <v>4</v>
      </c>
      <c r="H285" s="28">
        <v>141000</v>
      </c>
      <c r="I285" s="1">
        <v>2035</v>
      </c>
      <c r="J285" s="1">
        <v>50</v>
      </c>
      <c r="K285" t="s">
        <v>463</v>
      </c>
      <c r="L285"/>
      <c r="N285" s="10">
        <v>140.81012569154001</v>
      </c>
      <c r="O285" s="11">
        <f t="shared" si="8"/>
        <v>1001.3484421487979</v>
      </c>
      <c r="P285">
        <f t="shared" si="9"/>
        <v>2820</v>
      </c>
    </row>
    <row r="286" spans="1:16" x14ac:dyDescent="0.15">
      <c r="A286">
        <v>103</v>
      </c>
      <c r="B286" t="s">
        <v>244</v>
      </c>
      <c r="C286" t="s">
        <v>201</v>
      </c>
      <c r="D286" t="s">
        <v>202</v>
      </c>
      <c r="E286">
        <v>1.3</v>
      </c>
      <c r="F286">
        <v>4</v>
      </c>
      <c r="H286" s="28">
        <v>22000</v>
      </c>
      <c r="I286" s="1">
        <v>2035</v>
      </c>
      <c r="J286" s="1">
        <v>50</v>
      </c>
      <c r="K286" t="s">
        <v>477</v>
      </c>
      <c r="L286"/>
      <c r="N286" s="10">
        <v>22.475361331059101</v>
      </c>
      <c r="O286" s="11">
        <f t="shared" si="8"/>
        <v>978.84966901946132</v>
      </c>
      <c r="P286">
        <f t="shared" si="9"/>
        <v>440</v>
      </c>
    </row>
    <row r="287" spans="1:16" x14ac:dyDescent="0.15">
      <c r="A287">
        <v>106</v>
      </c>
      <c r="B287" t="s">
        <v>244</v>
      </c>
      <c r="C287" t="s">
        <v>201</v>
      </c>
      <c r="D287" t="s">
        <v>202</v>
      </c>
      <c r="E287">
        <v>1.2</v>
      </c>
      <c r="F287">
        <v>4</v>
      </c>
      <c r="H287" s="28">
        <v>8000</v>
      </c>
      <c r="I287" s="1">
        <v>2030</v>
      </c>
      <c r="J287" s="1">
        <v>50</v>
      </c>
      <c r="K287" t="s">
        <v>479</v>
      </c>
      <c r="L287"/>
      <c r="N287" s="10">
        <v>7.7119974566901899</v>
      </c>
      <c r="O287" s="11">
        <f t="shared" si="8"/>
        <v>1037.3447404420456</v>
      </c>
      <c r="P287">
        <f t="shared" si="9"/>
        <v>160</v>
      </c>
    </row>
    <row r="288" spans="1:16" x14ac:dyDescent="0.15">
      <c r="A288">
        <v>108</v>
      </c>
      <c r="B288" t="s">
        <v>244</v>
      </c>
      <c r="C288" t="s">
        <v>201</v>
      </c>
      <c r="D288" t="s">
        <v>202</v>
      </c>
      <c r="E288">
        <v>1.3</v>
      </c>
      <c r="F288">
        <v>4</v>
      </c>
      <c r="H288" s="28">
        <v>9000</v>
      </c>
      <c r="I288" s="1">
        <v>2035</v>
      </c>
      <c r="J288" s="1">
        <v>50</v>
      </c>
      <c r="K288" t="s">
        <v>480</v>
      </c>
      <c r="L288"/>
      <c r="N288" s="10">
        <v>9.2585488647551806</v>
      </c>
      <c r="O288" s="11">
        <f t="shared" si="8"/>
        <v>972.0745800954395</v>
      </c>
      <c r="P288">
        <f t="shared" si="9"/>
        <v>180</v>
      </c>
    </row>
    <row r="289" spans="1:17" x14ac:dyDescent="0.15">
      <c r="A289">
        <v>119</v>
      </c>
      <c r="B289" t="s">
        <v>26</v>
      </c>
      <c r="C289" t="s">
        <v>201</v>
      </c>
      <c r="D289" t="s">
        <v>202</v>
      </c>
      <c r="E289">
        <v>1</v>
      </c>
      <c r="F289">
        <v>4</v>
      </c>
      <c r="H289" s="28">
        <v>16000</v>
      </c>
      <c r="I289" s="1">
        <v>2035</v>
      </c>
      <c r="J289" s="1">
        <v>50</v>
      </c>
      <c r="K289" t="s">
        <v>482</v>
      </c>
      <c r="L289"/>
      <c r="N289" s="10">
        <v>16.926110961380001</v>
      </c>
      <c r="O289" s="11">
        <f t="shared" si="8"/>
        <v>945.28507088881247</v>
      </c>
      <c r="P289">
        <f t="shared" si="9"/>
        <v>320</v>
      </c>
    </row>
    <row r="290" spans="1:17" x14ac:dyDescent="0.15">
      <c r="A290">
        <v>121</v>
      </c>
      <c r="B290" t="s">
        <v>244</v>
      </c>
      <c r="C290" t="s">
        <v>201</v>
      </c>
      <c r="D290" t="s">
        <v>202</v>
      </c>
      <c r="E290">
        <v>1.4</v>
      </c>
      <c r="F290">
        <v>4</v>
      </c>
      <c r="H290" s="28">
        <v>20000</v>
      </c>
      <c r="I290" s="1">
        <v>2035</v>
      </c>
      <c r="J290" s="1">
        <v>50</v>
      </c>
      <c r="K290" t="s">
        <v>483</v>
      </c>
      <c r="L290"/>
      <c r="N290" s="10">
        <v>20.082134473022901</v>
      </c>
      <c r="O290" s="11">
        <f t="shared" si="8"/>
        <v>995.91007255064267</v>
      </c>
      <c r="P290">
        <f t="shared" si="9"/>
        <v>400</v>
      </c>
    </row>
    <row r="291" spans="1:17" x14ac:dyDescent="0.15">
      <c r="A291">
        <v>155</v>
      </c>
      <c r="B291" t="s">
        <v>71</v>
      </c>
      <c r="C291" t="s">
        <v>201</v>
      </c>
      <c r="D291" t="s">
        <v>202</v>
      </c>
      <c r="E291">
        <v>1.3</v>
      </c>
      <c r="F291">
        <v>4</v>
      </c>
      <c r="H291" s="28">
        <v>193000</v>
      </c>
      <c r="I291" s="1">
        <v>2035</v>
      </c>
      <c r="J291" s="1">
        <v>50</v>
      </c>
      <c r="K291" t="s">
        <v>490</v>
      </c>
      <c r="L291"/>
      <c r="N291" s="10">
        <v>192.86339198745</v>
      </c>
      <c r="O291" s="11">
        <f t="shared" si="8"/>
        <v>1000.7083148913968</v>
      </c>
      <c r="P291">
        <f t="shared" si="9"/>
        <v>3860</v>
      </c>
    </row>
    <row r="292" spans="1:17" x14ac:dyDescent="0.15">
      <c r="A292">
        <v>197</v>
      </c>
      <c r="B292" t="s">
        <v>185</v>
      </c>
      <c r="C292" t="s">
        <v>201</v>
      </c>
      <c r="D292" t="s">
        <v>202</v>
      </c>
      <c r="E292">
        <v>1.4</v>
      </c>
      <c r="F292">
        <v>4</v>
      </c>
      <c r="H292" s="28">
        <v>96000</v>
      </c>
      <c r="I292" s="1">
        <v>2035</v>
      </c>
      <c r="J292" s="1">
        <v>50</v>
      </c>
      <c r="K292" t="s">
        <v>495</v>
      </c>
      <c r="L292"/>
      <c r="N292" s="10">
        <v>95.902862774705895</v>
      </c>
      <c r="O292" s="11">
        <f t="shared" si="8"/>
        <v>1001.0128709663475</v>
      </c>
      <c r="P292">
        <f t="shared" si="9"/>
        <v>1920</v>
      </c>
    </row>
    <row r="293" spans="1:17" x14ac:dyDescent="0.15">
      <c r="A293">
        <v>204</v>
      </c>
      <c r="B293" t="s">
        <v>71</v>
      </c>
      <c r="C293" t="s">
        <v>201</v>
      </c>
      <c r="D293" t="s">
        <v>202</v>
      </c>
      <c r="E293">
        <v>1.3</v>
      </c>
      <c r="F293">
        <v>4</v>
      </c>
      <c r="H293" s="28">
        <v>38000</v>
      </c>
      <c r="I293" s="1">
        <v>2035</v>
      </c>
      <c r="J293" s="1">
        <v>50</v>
      </c>
      <c r="K293" t="s">
        <v>497</v>
      </c>
      <c r="L293"/>
      <c r="N293" s="10">
        <v>37.778644742507097</v>
      </c>
      <c r="O293" s="11">
        <f t="shared" si="8"/>
        <v>1005.8592694100496</v>
      </c>
      <c r="P293">
        <f t="shared" si="9"/>
        <v>760</v>
      </c>
    </row>
    <row r="294" spans="1:17" x14ac:dyDescent="0.15">
      <c r="A294">
        <v>210</v>
      </c>
      <c r="B294" t="s">
        <v>239</v>
      </c>
      <c r="C294" t="s">
        <v>201</v>
      </c>
      <c r="D294" t="s">
        <v>202</v>
      </c>
      <c r="E294">
        <v>1.5</v>
      </c>
      <c r="F294">
        <v>4</v>
      </c>
      <c r="H294" s="28">
        <v>56400</v>
      </c>
      <c r="I294" s="1">
        <v>2035</v>
      </c>
      <c r="J294" s="1">
        <v>50</v>
      </c>
      <c r="K294" t="s">
        <v>498</v>
      </c>
      <c r="L294"/>
      <c r="N294" s="10">
        <v>56.4385953500109</v>
      </c>
      <c r="O294" s="11">
        <f t="shared" si="8"/>
        <v>999.31615324988957</v>
      </c>
      <c r="P294">
        <f t="shared" si="9"/>
        <v>1128</v>
      </c>
    </row>
    <row r="295" spans="1:17" x14ac:dyDescent="0.15">
      <c r="A295">
        <v>217</v>
      </c>
      <c r="B295" t="s">
        <v>56</v>
      </c>
      <c r="C295" t="s">
        <v>201</v>
      </c>
      <c r="D295" t="s">
        <v>202</v>
      </c>
      <c r="E295">
        <v>1.2</v>
      </c>
      <c r="F295">
        <v>4</v>
      </c>
      <c r="H295" s="28">
        <v>16000</v>
      </c>
      <c r="I295" s="1">
        <v>2035</v>
      </c>
      <c r="J295" s="1">
        <v>50</v>
      </c>
      <c r="K295" t="s">
        <v>499</v>
      </c>
      <c r="L295"/>
      <c r="N295" s="10">
        <v>16.346639014781999</v>
      </c>
      <c r="O295" s="11">
        <f t="shared" si="8"/>
        <v>978.79447790652625</v>
      </c>
      <c r="P295">
        <f t="shared" si="9"/>
        <v>320</v>
      </c>
    </row>
    <row r="296" spans="1:17" x14ac:dyDescent="0.15">
      <c r="A296">
        <v>218</v>
      </c>
      <c r="B296" t="s">
        <v>56</v>
      </c>
      <c r="C296" t="s">
        <v>201</v>
      </c>
      <c r="D296" t="s">
        <v>202</v>
      </c>
      <c r="E296">
        <v>1.2</v>
      </c>
      <c r="F296">
        <v>4</v>
      </c>
      <c r="H296" s="28">
        <v>16000</v>
      </c>
      <c r="I296" s="1">
        <v>2035</v>
      </c>
      <c r="J296" s="1">
        <v>50</v>
      </c>
      <c r="K296" t="s">
        <v>500</v>
      </c>
      <c r="L296"/>
      <c r="N296" s="10">
        <v>16.410358725928599</v>
      </c>
      <c r="O296" s="11">
        <f t="shared" si="8"/>
        <v>974.99392104815922</v>
      </c>
      <c r="P296">
        <f t="shared" si="9"/>
        <v>320</v>
      </c>
    </row>
    <row r="297" spans="1:17" x14ac:dyDescent="0.15">
      <c r="A297">
        <v>312</v>
      </c>
      <c r="B297" t="s">
        <v>71</v>
      </c>
      <c r="C297" t="s">
        <v>201</v>
      </c>
      <c r="D297" t="s">
        <v>202</v>
      </c>
      <c r="E297">
        <v>1.4</v>
      </c>
      <c r="F297">
        <v>4</v>
      </c>
      <c r="H297" s="28">
        <v>2000</v>
      </c>
      <c r="I297" s="1">
        <v>2035</v>
      </c>
      <c r="J297" s="1">
        <v>50</v>
      </c>
      <c r="K297" t="s">
        <v>519</v>
      </c>
      <c r="L297"/>
      <c r="N297" s="10">
        <v>1.98793185008224</v>
      </c>
      <c r="O297" s="11">
        <f t="shared" si="8"/>
        <v>1006.0707060542647</v>
      </c>
      <c r="P297">
        <f t="shared" si="9"/>
        <v>40</v>
      </c>
    </row>
    <row r="298" spans="1:17" x14ac:dyDescent="0.15">
      <c r="A298">
        <v>318</v>
      </c>
      <c r="B298" t="s">
        <v>185</v>
      </c>
      <c r="C298" t="s">
        <v>201</v>
      </c>
      <c r="D298" t="s">
        <v>202</v>
      </c>
      <c r="E298">
        <v>1</v>
      </c>
      <c r="F298">
        <v>4</v>
      </c>
      <c r="H298" s="28">
        <v>130000</v>
      </c>
      <c r="I298" s="1">
        <v>2035</v>
      </c>
      <c r="J298" s="1">
        <v>50</v>
      </c>
      <c r="K298" t="s">
        <v>520</v>
      </c>
      <c r="L298"/>
      <c r="N298" s="10">
        <v>130.23191777576901</v>
      </c>
      <c r="O298" s="11">
        <f t="shared" si="8"/>
        <v>998.21919403683887</v>
      </c>
      <c r="P298">
        <f t="shared" si="9"/>
        <v>2600</v>
      </c>
    </row>
    <row r="299" spans="1:17" x14ac:dyDescent="0.15">
      <c r="A299">
        <v>319</v>
      </c>
      <c r="B299" t="s">
        <v>48</v>
      </c>
      <c r="C299" t="s">
        <v>201</v>
      </c>
      <c r="D299" t="s">
        <v>202</v>
      </c>
      <c r="E299">
        <v>1.4</v>
      </c>
      <c r="F299">
        <v>4</v>
      </c>
      <c r="H299" s="28">
        <v>71000</v>
      </c>
      <c r="I299" s="1">
        <v>2035</v>
      </c>
      <c r="J299" s="1">
        <v>30</v>
      </c>
      <c r="K299" t="s">
        <v>521</v>
      </c>
      <c r="L299"/>
      <c r="N299" s="10">
        <v>70.911391620244203</v>
      </c>
      <c r="O299" s="11">
        <f t="shared" si="8"/>
        <v>1001.2495648122424</v>
      </c>
      <c r="P299">
        <f t="shared" si="9"/>
        <v>2366.6666666666665</v>
      </c>
    </row>
    <row r="300" spans="1:17" x14ac:dyDescent="0.15">
      <c r="A300">
        <v>320</v>
      </c>
      <c r="B300" t="s">
        <v>48</v>
      </c>
      <c r="C300" t="s">
        <v>201</v>
      </c>
      <c r="D300" t="s">
        <v>202</v>
      </c>
      <c r="E300">
        <v>1.4</v>
      </c>
      <c r="F300">
        <v>4</v>
      </c>
      <c r="H300" s="28">
        <v>83000</v>
      </c>
      <c r="I300" s="1">
        <v>2035</v>
      </c>
      <c r="J300" s="1">
        <v>50</v>
      </c>
      <c r="K300" t="s">
        <v>522</v>
      </c>
      <c r="L300"/>
      <c r="N300" s="10">
        <v>83.632535364272201</v>
      </c>
      <c r="O300" s="11">
        <f t="shared" si="8"/>
        <v>992.43673097417036</v>
      </c>
      <c r="P300">
        <f t="shared" si="9"/>
        <v>1660</v>
      </c>
    </row>
    <row r="301" spans="1:17" x14ac:dyDescent="0.15">
      <c r="A301">
        <v>321</v>
      </c>
      <c r="B301" t="s">
        <v>164</v>
      </c>
      <c r="C301" t="s">
        <v>201</v>
      </c>
      <c r="D301" t="s">
        <v>202</v>
      </c>
      <c r="E301">
        <v>1.4</v>
      </c>
      <c r="F301">
        <v>4</v>
      </c>
      <c r="H301" s="28">
        <v>350000</v>
      </c>
      <c r="I301" s="1">
        <v>2035</v>
      </c>
      <c r="J301" s="1">
        <v>50</v>
      </c>
      <c r="K301" t="s">
        <v>523</v>
      </c>
      <c r="L301"/>
      <c r="N301" s="10">
        <v>350.28746475813699</v>
      </c>
      <c r="O301" s="11">
        <f t="shared" si="8"/>
        <v>999.17934614549949</v>
      </c>
      <c r="P301">
        <f t="shared" si="9"/>
        <v>7000</v>
      </c>
    </row>
    <row r="302" spans="1:17" x14ac:dyDescent="0.15">
      <c r="A302">
        <v>284</v>
      </c>
      <c r="B302" t="s">
        <v>26</v>
      </c>
      <c r="C302" t="s">
        <v>206</v>
      </c>
      <c r="D302" t="s">
        <v>199</v>
      </c>
      <c r="E302">
        <v>1.3</v>
      </c>
      <c r="F302">
        <v>5</v>
      </c>
      <c r="H302" s="28">
        <v>1800</v>
      </c>
      <c r="I302" s="1">
        <v>2020</v>
      </c>
      <c r="J302" s="1">
        <v>30</v>
      </c>
      <c r="K302" t="s">
        <v>533</v>
      </c>
      <c r="L302"/>
      <c r="N302" s="10">
        <v>48.338936580823201</v>
      </c>
      <c r="O302" s="11">
        <f t="shared" si="8"/>
        <v>37.237062445310137</v>
      </c>
      <c r="P302">
        <f t="shared" si="9"/>
        <v>60</v>
      </c>
    </row>
    <row r="303" spans="1:17" x14ac:dyDescent="0.15">
      <c r="A303">
        <v>299</v>
      </c>
      <c r="B303" t="s">
        <v>158</v>
      </c>
      <c r="C303" t="s">
        <v>206</v>
      </c>
      <c r="D303" t="s">
        <v>209</v>
      </c>
      <c r="E303">
        <v>1.5</v>
      </c>
      <c r="F303">
        <v>5</v>
      </c>
      <c r="H303" s="28">
        <v>3000</v>
      </c>
      <c r="I303" s="1">
        <v>2020</v>
      </c>
      <c r="J303" s="1">
        <v>30</v>
      </c>
      <c r="K303" t="s">
        <v>534</v>
      </c>
      <c r="L303"/>
      <c r="N303" s="10">
        <v>20.827921197720201</v>
      </c>
      <c r="O303" s="11">
        <f t="shared" si="8"/>
        <v>144.03741840200433</v>
      </c>
      <c r="P303">
        <f t="shared" si="9"/>
        <v>100</v>
      </c>
    </row>
    <row r="304" spans="1:17" x14ac:dyDescent="0.15">
      <c r="A304">
        <v>310</v>
      </c>
      <c r="B304" t="s">
        <v>158</v>
      </c>
      <c r="C304" t="s">
        <v>206</v>
      </c>
      <c r="D304" t="s">
        <v>209</v>
      </c>
      <c r="E304">
        <v>1.8</v>
      </c>
      <c r="F304">
        <v>5</v>
      </c>
      <c r="H304" s="28">
        <v>2900</v>
      </c>
      <c r="I304" s="1">
        <v>2020</v>
      </c>
      <c r="J304" s="1">
        <v>30</v>
      </c>
      <c r="K304" t="s">
        <v>535</v>
      </c>
      <c r="L304"/>
      <c r="N304" s="10">
        <v>18.910292092661098</v>
      </c>
      <c r="O304" s="11">
        <f t="shared" si="8"/>
        <v>153.35564283142205</v>
      </c>
      <c r="P304">
        <f t="shared" si="9"/>
        <v>96.666666666666671</v>
      </c>
      <c r="Q304" s="19"/>
    </row>
    <row r="305" spans="1:16" x14ac:dyDescent="0.15">
      <c r="A305">
        <v>151</v>
      </c>
      <c r="B305" t="s">
        <v>185</v>
      </c>
      <c r="C305" t="s">
        <v>198</v>
      </c>
      <c r="D305" t="s">
        <v>218</v>
      </c>
      <c r="E305">
        <v>1.2</v>
      </c>
      <c r="F305">
        <v>5</v>
      </c>
      <c r="H305" s="28">
        <v>4800</v>
      </c>
      <c r="I305" s="1">
        <v>2020</v>
      </c>
      <c r="J305" s="1">
        <v>30</v>
      </c>
      <c r="K305" t="s">
        <v>530</v>
      </c>
      <c r="L305"/>
      <c r="N305" s="10">
        <v>128.18264322983401</v>
      </c>
      <c r="O305" s="11">
        <f t="shared" si="8"/>
        <v>37.44656748412892</v>
      </c>
      <c r="P305">
        <f t="shared" si="9"/>
        <v>160</v>
      </c>
    </row>
    <row r="306" spans="1:16" x14ac:dyDescent="0.15">
      <c r="A306">
        <v>190</v>
      </c>
      <c r="B306" t="s">
        <v>158</v>
      </c>
      <c r="C306" t="s">
        <v>198</v>
      </c>
      <c r="D306" t="s">
        <v>199</v>
      </c>
      <c r="E306">
        <v>1.2</v>
      </c>
      <c r="F306">
        <v>5</v>
      </c>
      <c r="H306" s="28">
        <v>6000</v>
      </c>
      <c r="I306" s="1">
        <v>2020</v>
      </c>
      <c r="J306" s="1">
        <v>30</v>
      </c>
      <c r="K306" t="s">
        <v>531</v>
      </c>
      <c r="L306"/>
      <c r="N306" s="10">
        <v>159.59031608160799</v>
      </c>
      <c r="O306" s="11">
        <f t="shared" si="8"/>
        <v>37.596266160233959</v>
      </c>
      <c r="P306">
        <f t="shared" si="9"/>
        <v>200</v>
      </c>
    </row>
    <row r="307" spans="1:16" x14ac:dyDescent="0.15">
      <c r="A307">
        <v>88</v>
      </c>
      <c r="B307" t="s">
        <v>48</v>
      </c>
      <c r="C307" t="s">
        <v>223</v>
      </c>
      <c r="D307" t="s">
        <v>199</v>
      </c>
      <c r="E307">
        <v>1.2</v>
      </c>
      <c r="F307">
        <v>5</v>
      </c>
      <c r="H307" s="28">
        <v>1800</v>
      </c>
      <c r="I307" s="1">
        <v>2020</v>
      </c>
      <c r="J307" s="1">
        <v>30</v>
      </c>
      <c r="K307" t="s">
        <v>527</v>
      </c>
      <c r="L307"/>
      <c r="N307" s="10">
        <v>48.741580881637297</v>
      </c>
      <c r="O307" s="11">
        <f t="shared" si="8"/>
        <v>36.929454634864427</v>
      </c>
      <c r="P307">
        <f t="shared" si="9"/>
        <v>60</v>
      </c>
    </row>
    <row r="308" spans="1:16" x14ac:dyDescent="0.15">
      <c r="A308">
        <v>135</v>
      </c>
      <c r="B308" t="s">
        <v>30</v>
      </c>
      <c r="C308" t="s">
        <v>223</v>
      </c>
      <c r="D308" t="s">
        <v>199</v>
      </c>
      <c r="E308">
        <v>1.3</v>
      </c>
      <c r="F308">
        <v>5</v>
      </c>
      <c r="H308" s="28">
        <v>3300</v>
      </c>
      <c r="I308" s="1">
        <v>2020</v>
      </c>
      <c r="J308" s="1">
        <v>30</v>
      </c>
      <c r="K308" t="s">
        <v>529</v>
      </c>
      <c r="L308"/>
      <c r="N308" s="10">
        <v>90.133980307370805</v>
      </c>
      <c r="O308" s="11">
        <f t="shared" si="8"/>
        <v>36.612163234625719</v>
      </c>
      <c r="P308">
        <f t="shared" si="9"/>
        <v>110</v>
      </c>
    </row>
    <row r="309" spans="1:16" x14ac:dyDescent="0.15">
      <c r="A309">
        <v>47</v>
      </c>
      <c r="B309" t="s">
        <v>328</v>
      </c>
      <c r="C309" t="s">
        <v>201</v>
      </c>
      <c r="D309" t="s">
        <v>202</v>
      </c>
      <c r="E309">
        <v>1.4</v>
      </c>
      <c r="F309">
        <v>5</v>
      </c>
      <c r="H309" s="28">
        <v>59400</v>
      </c>
      <c r="I309" s="1">
        <v>2025</v>
      </c>
      <c r="J309" s="1">
        <v>50</v>
      </c>
      <c r="K309" t="s">
        <v>524</v>
      </c>
      <c r="L309"/>
      <c r="N309" s="10">
        <v>59.406661534300397</v>
      </c>
      <c r="O309" s="11">
        <f t="shared" si="8"/>
        <v>999.88786553345449</v>
      </c>
      <c r="P309">
        <f t="shared" si="9"/>
        <v>1188</v>
      </c>
    </row>
    <row r="310" spans="1:16" x14ac:dyDescent="0.15">
      <c r="A310">
        <v>48</v>
      </c>
      <c r="B310" t="s">
        <v>328</v>
      </c>
      <c r="C310" t="s">
        <v>201</v>
      </c>
      <c r="D310" t="s">
        <v>202</v>
      </c>
      <c r="E310">
        <v>1.4</v>
      </c>
      <c r="F310">
        <v>5</v>
      </c>
      <c r="H310" s="28">
        <v>163000</v>
      </c>
      <c r="I310" s="1">
        <v>2025</v>
      </c>
      <c r="J310" s="1">
        <v>50</v>
      </c>
      <c r="K310" t="s">
        <v>525</v>
      </c>
      <c r="L310"/>
      <c r="N310" s="10">
        <v>163.669287254343</v>
      </c>
      <c r="O310" s="11">
        <f t="shared" si="8"/>
        <v>995.91073398332253</v>
      </c>
      <c r="P310">
        <f t="shared" si="9"/>
        <v>3260</v>
      </c>
    </row>
    <row r="311" spans="1:16" x14ac:dyDescent="0.15">
      <c r="A311">
        <v>77</v>
      </c>
      <c r="B311" t="s">
        <v>104</v>
      </c>
      <c r="C311" t="s">
        <v>201</v>
      </c>
      <c r="D311" t="s">
        <v>202</v>
      </c>
      <c r="E311">
        <v>0.5</v>
      </c>
      <c r="F311">
        <v>5</v>
      </c>
      <c r="H311" s="28">
        <v>57000</v>
      </c>
      <c r="I311" s="1">
        <v>2025</v>
      </c>
      <c r="J311" s="1">
        <v>50</v>
      </c>
      <c r="K311" t="s">
        <v>526</v>
      </c>
      <c r="L311"/>
      <c r="N311" s="10">
        <v>57.497926885668697</v>
      </c>
      <c r="O311" s="11">
        <f t="shared" si="8"/>
        <v>991.34008976256143</v>
      </c>
      <c r="P311">
        <f t="shared" si="9"/>
        <v>1140</v>
      </c>
    </row>
    <row r="312" spans="1:16" x14ac:dyDescent="0.15">
      <c r="A312">
        <v>93</v>
      </c>
      <c r="B312" t="s">
        <v>48</v>
      </c>
      <c r="C312" t="s">
        <v>201</v>
      </c>
      <c r="D312" t="s">
        <v>202</v>
      </c>
      <c r="E312">
        <v>1</v>
      </c>
      <c r="F312">
        <v>5</v>
      </c>
      <c r="H312" s="28">
        <v>360000</v>
      </c>
      <c r="I312" s="1">
        <v>2025</v>
      </c>
      <c r="J312" s="1">
        <v>30</v>
      </c>
      <c r="K312" t="s">
        <v>528</v>
      </c>
      <c r="L312"/>
      <c r="N312" s="10">
        <v>360.52204036338202</v>
      </c>
      <c r="O312" s="11">
        <f t="shared" si="8"/>
        <v>998.55198765973967</v>
      </c>
      <c r="P312">
        <f t="shared" si="9"/>
        <v>12000</v>
      </c>
    </row>
    <row r="313" spans="1:16" x14ac:dyDescent="0.15">
      <c r="A313">
        <v>191</v>
      </c>
      <c r="B313" t="s">
        <v>60</v>
      </c>
      <c r="C313" t="s">
        <v>201</v>
      </c>
      <c r="D313" t="s">
        <v>202</v>
      </c>
      <c r="E313">
        <v>1.2</v>
      </c>
      <c r="F313">
        <v>5</v>
      </c>
      <c r="H313" s="28">
        <v>48000</v>
      </c>
      <c r="I313" s="1">
        <v>2025</v>
      </c>
      <c r="J313" s="1">
        <v>50</v>
      </c>
      <c r="K313" t="s">
        <v>532</v>
      </c>
      <c r="L313"/>
      <c r="N313" s="10">
        <v>48.673922166796501</v>
      </c>
      <c r="O313" s="11">
        <f t="shared" si="8"/>
        <v>986.15434843144351</v>
      </c>
      <c r="P313">
        <f t="shared" si="9"/>
        <v>960</v>
      </c>
    </row>
    <row r="314" spans="1:16" x14ac:dyDescent="0.15">
      <c r="O314" s="11"/>
    </row>
    <row r="315" spans="1:16" x14ac:dyDescent="0.15">
      <c r="H315" s="23">
        <f>SUM(H4:H313)</f>
        <v>6256210</v>
      </c>
      <c r="N315" s="23">
        <f>SUM(N4:N313)</f>
        <v>26036.494527570267</v>
      </c>
      <c r="O315" s="11"/>
      <c r="P315" s="26">
        <f>SUM(P4:P313)</f>
        <v>150940.33333333334</v>
      </c>
    </row>
    <row r="316" spans="1:16" x14ac:dyDescent="0.15">
      <c r="O316" s="11"/>
    </row>
    <row r="317" spans="1:16" x14ac:dyDescent="0.15">
      <c r="O317" s="11"/>
    </row>
    <row r="318" spans="1:16" x14ac:dyDescent="0.15">
      <c r="O318" s="11"/>
    </row>
    <row r="319" spans="1:16" x14ac:dyDescent="0.15">
      <c r="N319" s="24">
        <f>SUM(N240:N313)</f>
        <v>5748.4107663087343</v>
      </c>
      <c r="O319" s="11"/>
    </row>
    <row r="320" spans="1:16" x14ac:dyDescent="0.15">
      <c r="N320" s="24">
        <f>+N319/N315</f>
        <v>0.22078282313395503</v>
      </c>
      <c r="O320" s="11"/>
    </row>
    <row r="321" spans="15:15" x14ac:dyDescent="0.15">
      <c r="O321" s="11"/>
    </row>
    <row r="322" spans="15:15" x14ac:dyDescent="0.15">
      <c r="O322" s="11"/>
    </row>
    <row r="323" spans="15:15" x14ac:dyDescent="0.15">
      <c r="O323" s="11"/>
    </row>
    <row r="324" spans="15:15" x14ac:dyDescent="0.15">
      <c r="O324" s="11"/>
    </row>
    <row r="325" spans="15:15" x14ac:dyDescent="0.15">
      <c r="O325" s="11"/>
    </row>
    <row r="326" spans="15:15" x14ac:dyDescent="0.15">
      <c r="O326" s="11"/>
    </row>
    <row r="327" spans="15:15" x14ac:dyDescent="0.15">
      <c r="O327" s="11"/>
    </row>
    <row r="328" spans="15:15" x14ac:dyDescent="0.15">
      <c r="O328" s="11"/>
    </row>
    <row r="329" spans="15:15" x14ac:dyDescent="0.15">
      <c r="O329" s="11"/>
    </row>
  </sheetData>
  <sortState ref="A4:V313">
    <sortCondition ref="F4:F31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K11" sqref="K11"/>
    </sheetView>
  </sheetViews>
  <sheetFormatPr defaultRowHeight="11.25" x14ac:dyDescent="0.15"/>
  <cols>
    <col min="1" max="1" width="13.75" customWidth="1"/>
    <col min="2" max="2" width="14.875" customWidth="1"/>
  </cols>
  <sheetData>
    <row r="3" spans="1:2" x14ac:dyDescent="0.15">
      <c r="A3" s="36" t="s">
        <v>800</v>
      </c>
      <c r="B3" t="s">
        <v>803</v>
      </c>
    </row>
    <row r="4" spans="1:2" x14ac:dyDescent="0.15">
      <c r="A4" s="37" t="s">
        <v>410</v>
      </c>
      <c r="B4" s="39">
        <v>744.44873141917833</v>
      </c>
    </row>
    <row r="5" spans="1:2" x14ac:dyDescent="0.15">
      <c r="A5" s="37" t="s">
        <v>79</v>
      </c>
      <c r="B5" s="39">
        <v>172.95452753064052</v>
      </c>
    </row>
    <row r="6" spans="1:2" x14ac:dyDescent="0.15">
      <c r="A6" s="37" t="s">
        <v>517</v>
      </c>
      <c r="B6" s="39">
        <v>56.711011464594101</v>
      </c>
    </row>
    <row r="7" spans="1:2" x14ac:dyDescent="0.15">
      <c r="A7" s="37" t="s">
        <v>218</v>
      </c>
      <c r="B7" s="39">
        <v>4250.4180055312472</v>
      </c>
    </row>
    <row r="8" spans="1:2" x14ac:dyDescent="0.15">
      <c r="A8" s="37" t="s">
        <v>202</v>
      </c>
      <c r="B8" s="39">
        <v>5287.2365683493508</v>
      </c>
    </row>
    <row r="9" spans="1:2" x14ac:dyDescent="0.15">
      <c r="A9" s="37" t="s">
        <v>435</v>
      </c>
      <c r="B9" s="39">
        <v>59.202242215303798</v>
      </c>
    </row>
    <row r="10" spans="1:2" x14ac:dyDescent="0.15">
      <c r="A10" s="37" t="s">
        <v>207</v>
      </c>
      <c r="B10" s="39">
        <v>373.34570867645738</v>
      </c>
    </row>
    <row r="11" spans="1:2" x14ac:dyDescent="0.15">
      <c r="A11" s="37" t="s">
        <v>199</v>
      </c>
      <c r="B11" s="39">
        <v>14617.134603154178</v>
      </c>
    </row>
    <row r="12" spans="1:2" x14ac:dyDescent="0.15">
      <c r="A12" s="37" t="s">
        <v>209</v>
      </c>
      <c r="B12" s="39">
        <v>475.04312922934724</v>
      </c>
    </row>
    <row r="13" spans="1:2" x14ac:dyDescent="0.15">
      <c r="A13" s="37" t="s">
        <v>801</v>
      </c>
      <c r="B13" s="39"/>
    </row>
    <row r="14" spans="1:2" x14ac:dyDescent="0.15">
      <c r="A14" s="37" t="s">
        <v>802</v>
      </c>
      <c r="B14" s="39">
        <v>26036.494527570296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D39" sqref="D39"/>
    </sheetView>
  </sheetViews>
  <sheetFormatPr defaultRowHeight="11.25" x14ac:dyDescent="0.15"/>
  <cols>
    <col min="1" max="1" width="12.625" customWidth="1"/>
    <col min="2" max="2" width="14.375" customWidth="1"/>
    <col min="3" max="6" width="13.625" bestFit="1" customWidth="1"/>
    <col min="7" max="7" width="12.375" bestFit="1" customWidth="1"/>
    <col min="8" max="9" width="13.625" bestFit="1" customWidth="1"/>
    <col min="10" max="10" width="12.375" bestFit="1" customWidth="1"/>
    <col min="11" max="16" width="13.625" bestFit="1" customWidth="1"/>
    <col min="17" max="17" width="12.375" bestFit="1" customWidth="1"/>
    <col min="18" max="21" width="13.625" bestFit="1" customWidth="1"/>
    <col min="22" max="22" width="12.375" bestFit="1" customWidth="1"/>
    <col min="23" max="63" width="13.625" bestFit="1" customWidth="1"/>
    <col min="64" max="64" width="12.375" bestFit="1" customWidth="1"/>
    <col min="65" max="78" width="13.625" bestFit="1" customWidth="1"/>
    <col min="79" max="79" width="12.375" bestFit="1" customWidth="1"/>
    <col min="80" max="86" width="13.625" bestFit="1" customWidth="1"/>
    <col min="87" max="87" width="12.375" bestFit="1" customWidth="1"/>
    <col min="88" max="93" width="13.625" bestFit="1" customWidth="1"/>
    <col min="94" max="94" width="12.375" bestFit="1" customWidth="1"/>
    <col min="95" max="102" width="13.625" bestFit="1" customWidth="1"/>
    <col min="103" max="103" width="12.375" bestFit="1" customWidth="1"/>
    <col min="104" max="106" width="13.625" bestFit="1" customWidth="1"/>
    <col min="107" max="107" width="12.375" bestFit="1" customWidth="1"/>
    <col min="108" max="116" width="13.625" bestFit="1" customWidth="1"/>
    <col min="117" max="117" width="12.375" bestFit="1" customWidth="1"/>
    <col min="118" max="136" width="13.625" bestFit="1" customWidth="1"/>
    <col min="137" max="137" width="11.25" bestFit="1" customWidth="1"/>
    <col min="138" max="205" width="13.625" bestFit="1" customWidth="1"/>
    <col min="206" max="206" width="12.375" bestFit="1" customWidth="1"/>
    <col min="207" max="210" width="13.625" bestFit="1" customWidth="1"/>
    <col min="211" max="212" width="12.375" bestFit="1" customWidth="1"/>
    <col min="213" max="234" width="13.625" bestFit="1" customWidth="1"/>
    <col min="235" max="235" width="11.25" bestFit="1" customWidth="1"/>
    <col min="236" max="240" width="13.625" bestFit="1" customWidth="1"/>
    <col min="241" max="241" width="12.375" bestFit="1" customWidth="1"/>
    <col min="242" max="265" width="13.625" bestFit="1" customWidth="1"/>
    <col min="266" max="266" width="12.375" bestFit="1" customWidth="1"/>
    <col min="267" max="267" width="13.625" bestFit="1" customWidth="1"/>
    <col min="268" max="268" width="12.375" bestFit="1" customWidth="1"/>
    <col min="269" max="271" width="13.625" bestFit="1" customWidth="1"/>
    <col min="272" max="272" width="12.375" bestFit="1" customWidth="1"/>
    <col min="273" max="273" width="13.625" bestFit="1" customWidth="1"/>
    <col min="274" max="274" width="12.375" bestFit="1" customWidth="1"/>
    <col min="275" max="276" width="13.625" bestFit="1" customWidth="1"/>
    <col min="277" max="277" width="12.375" bestFit="1" customWidth="1"/>
    <col min="278" max="297" width="13.625" bestFit="1" customWidth="1"/>
    <col min="298" max="298" width="11.25" bestFit="1" customWidth="1"/>
    <col min="299" max="299" width="12.375" bestFit="1" customWidth="1"/>
    <col min="300" max="304" width="13.625" bestFit="1" customWidth="1"/>
    <col min="305" max="305" width="12.375" bestFit="1" customWidth="1"/>
    <col min="306" max="311" width="13.625" bestFit="1" customWidth="1"/>
    <col min="312" max="312" width="7.375" customWidth="1"/>
    <col min="313" max="313" width="10.75" bestFit="1" customWidth="1"/>
  </cols>
  <sheetData>
    <row r="3" spans="1:2" x14ac:dyDescent="0.15">
      <c r="A3" s="36" t="s">
        <v>800</v>
      </c>
      <c r="B3" t="s">
        <v>804</v>
      </c>
    </row>
    <row r="4" spans="1:2" x14ac:dyDescent="0.15">
      <c r="A4" s="37">
        <v>2020</v>
      </c>
      <c r="B4" s="38">
        <v>23600</v>
      </c>
    </row>
    <row r="5" spans="1:2" x14ac:dyDescent="0.15">
      <c r="A5" s="37">
        <v>2025</v>
      </c>
      <c r="B5" s="38">
        <v>887610</v>
      </c>
    </row>
    <row r="6" spans="1:2" x14ac:dyDescent="0.15">
      <c r="A6" s="37">
        <v>2030</v>
      </c>
      <c r="B6" s="38">
        <v>571900</v>
      </c>
    </row>
    <row r="7" spans="1:2" x14ac:dyDescent="0.15">
      <c r="A7" s="37">
        <v>2035</v>
      </c>
      <c r="B7" s="38">
        <v>1755900</v>
      </c>
    </row>
    <row r="8" spans="1:2" x14ac:dyDescent="0.15">
      <c r="A8" s="37">
        <v>2040</v>
      </c>
      <c r="B8" s="38">
        <v>36500</v>
      </c>
    </row>
    <row r="9" spans="1:2" x14ac:dyDescent="0.15">
      <c r="A9" s="37">
        <v>2045</v>
      </c>
      <c r="B9" s="38">
        <v>1779900</v>
      </c>
    </row>
    <row r="10" spans="1:2" x14ac:dyDescent="0.15">
      <c r="A10" s="37">
        <v>2050</v>
      </c>
      <c r="B10" s="38">
        <v>45400</v>
      </c>
    </row>
    <row r="11" spans="1:2" x14ac:dyDescent="0.15">
      <c r="A11" s="37">
        <v>2055</v>
      </c>
      <c r="B11" s="38">
        <v>990700</v>
      </c>
    </row>
    <row r="12" spans="1:2" x14ac:dyDescent="0.15">
      <c r="A12" s="37">
        <v>2060</v>
      </c>
      <c r="B12" s="38">
        <v>109000</v>
      </c>
    </row>
    <row r="13" spans="1:2" x14ac:dyDescent="0.15">
      <c r="A13" s="37" t="s">
        <v>801</v>
      </c>
      <c r="B13" s="38"/>
    </row>
    <row r="14" spans="1:2" x14ac:dyDescent="0.15">
      <c r="A14" s="37" t="s">
        <v>802</v>
      </c>
      <c r="B14" s="38">
        <v>6200510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8" sqref="B8"/>
    </sheetView>
  </sheetViews>
  <sheetFormatPr defaultRowHeight="11.25" x14ac:dyDescent="0.15"/>
  <cols>
    <col min="1" max="1" width="12.625" customWidth="1"/>
    <col min="2" max="2" width="13.625" bestFit="1" customWidth="1"/>
  </cols>
  <sheetData>
    <row r="3" spans="1:2" x14ac:dyDescent="0.15">
      <c r="A3" s="36" t="s">
        <v>800</v>
      </c>
      <c r="B3" t="s">
        <v>803</v>
      </c>
    </row>
    <row r="4" spans="1:2" x14ac:dyDescent="0.15">
      <c r="A4" s="37">
        <v>1</v>
      </c>
      <c r="B4" s="38">
        <v>883.07560229397302</v>
      </c>
    </row>
    <row r="5" spans="1:2" x14ac:dyDescent="0.15">
      <c r="A5" s="37">
        <v>2</v>
      </c>
      <c r="B5" s="38">
        <v>5011.2676099058945</v>
      </c>
    </row>
    <row r="6" spans="1:2" x14ac:dyDescent="0.15">
      <c r="A6" s="37">
        <v>3</v>
      </c>
      <c r="B6" s="38">
        <v>14393.740549061702</v>
      </c>
    </row>
    <row r="7" spans="1:2" x14ac:dyDescent="0.15">
      <c r="A7" s="37">
        <v>4</v>
      </c>
      <c r="B7" s="38">
        <v>4543.9152577325885</v>
      </c>
    </row>
    <row r="8" spans="1:2" x14ac:dyDescent="0.15">
      <c r="A8" s="37">
        <v>5</v>
      </c>
      <c r="B8" s="38">
        <v>1204.4955085761451</v>
      </c>
    </row>
    <row r="9" spans="1:2" x14ac:dyDescent="0.15">
      <c r="A9" s="37" t="s">
        <v>801</v>
      </c>
      <c r="B9" s="38">
        <v>26036.494527570267</v>
      </c>
    </row>
    <row r="10" spans="1:2" x14ac:dyDescent="0.15">
      <c r="A10" s="37" t="s">
        <v>802</v>
      </c>
      <c r="B10" s="38">
        <v>52072.98905514057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workbookViewId="0">
      <selection activeCell="F253" sqref="F253"/>
    </sheetView>
  </sheetViews>
  <sheetFormatPr defaultRowHeight="11.25" x14ac:dyDescent="0.15"/>
  <cols>
    <col min="1" max="1" width="11.75" customWidth="1"/>
    <col min="2" max="2" width="12.5" customWidth="1"/>
    <col min="3" max="3" width="9.75" customWidth="1"/>
    <col min="4" max="4" width="9.5" customWidth="1"/>
    <col min="5" max="5" width="10.5" customWidth="1"/>
    <col min="6" max="6" width="19.25" customWidth="1"/>
    <col min="7" max="7" width="14.875" customWidth="1"/>
    <col min="8" max="8" width="23.25" customWidth="1"/>
    <col min="9" max="15" width="13.75" hidden="1" customWidth="1"/>
  </cols>
  <sheetData>
    <row r="1" spans="1:16" ht="12.75" x14ac:dyDescent="0.15">
      <c r="F1" s="30" t="s">
        <v>536</v>
      </c>
    </row>
    <row r="2" spans="1:16" x14ac:dyDescent="0.15">
      <c r="G2" s="31" t="s">
        <v>537</v>
      </c>
    </row>
    <row r="3" spans="1:16" ht="12.75" x14ac:dyDescent="0.2">
      <c r="A3" s="32" t="s">
        <v>0</v>
      </c>
      <c r="B3" s="32" t="s">
        <v>1</v>
      </c>
      <c r="C3" s="32" t="s">
        <v>193</v>
      </c>
      <c r="D3" s="32" t="s">
        <v>2</v>
      </c>
      <c r="E3" s="32" t="s">
        <v>3</v>
      </c>
      <c r="F3" s="32" t="s">
        <v>538</v>
      </c>
      <c r="G3" s="32" t="s">
        <v>111</v>
      </c>
      <c r="H3" s="32" t="s">
        <v>110</v>
      </c>
      <c r="I3" s="33" t="s">
        <v>539</v>
      </c>
      <c r="J3" s="33" t="s">
        <v>540</v>
      </c>
      <c r="K3" s="33" t="s">
        <v>7</v>
      </c>
      <c r="L3" s="33" t="s">
        <v>9</v>
      </c>
      <c r="M3" s="33" t="s">
        <v>10</v>
      </c>
      <c r="N3" s="33" t="s">
        <v>541</v>
      </c>
      <c r="O3" s="33" t="s">
        <v>542</v>
      </c>
    </row>
    <row r="4" spans="1:16" x14ac:dyDescent="0.15">
      <c r="A4" s="1">
        <v>243</v>
      </c>
      <c r="B4" s="1" t="s">
        <v>158</v>
      </c>
      <c r="C4" s="1" t="s">
        <v>543</v>
      </c>
      <c r="D4" s="1" t="s">
        <v>21</v>
      </c>
      <c r="E4" s="1">
        <v>4</v>
      </c>
      <c r="F4" s="1">
        <f t="shared" ref="F4:F39" si="0">+IF(D4="timber",600,1000)</f>
        <v>1000</v>
      </c>
      <c r="G4" s="1">
        <v>5</v>
      </c>
      <c r="H4" s="1">
        <f t="shared" ref="H4:H67" si="1">2015+G4</f>
        <v>2020</v>
      </c>
      <c r="I4">
        <v>1759059.1015999999</v>
      </c>
      <c r="J4">
        <v>5914105.6668999996</v>
      </c>
      <c r="K4" t="s">
        <v>544</v>
      </c>
      <c r="N4">
        <v>174.78537666679199</v>
      </c>
      <c r="O4">
        <v>-36.905649999961497</v>
      </c>
    </row>
    <row r="5" spans="1:16" x14ac:dyDescent="0.15">
      <c r="A5" s="1">
        <v>56</v>
      </c>
      <c r="B5" s="1" t="s">
        <v>71</v>
      </c>
      <c r="C5" s="1" t="s">
        <v>545</v>
      </c>
      <c r="D5" s="1" t="s">
        <v>21</v>
      </c>
      <c r="E5" s="1">
        <v>4</v>
      </c>
      <c r="F5" s="1">
        <f t="shared" si="0"/>
        <v>1000</v>
      </c>
      <c r="G5" s="1">
        <v>5</v>
      </c>
      <c r="H5" s="1">
        <f t="shared" si="1"/>
        <v>2020</v>
      </c>
      <c r="I5">
        <v>1759049.6072</v>
      </c>
      <c r="J5">
        <v>5914082.5377000002</v>
      </c>
      <c r="K5" t="s">
        <v>546</v>
      </c>
      <c r="N5">
        <v>174.785274999969</v>
      </c>
      <c r="O5">
        <v>-36.905859999557499</v>
      </c>
    </row>
    <row r="6" spans="1:16" x14ac:dyDescent="0.15">
      <c r="A6" s="1">
        <v>57</v>
      </c>
      <c r="B6" s="1" t="s">
        <v>71</v>
      </c>
      <c r="C6" s="1" t="s">
        <v>545</v>
      </c>
      <c r="D6" s="1" t="s">
        <v>21</v>
      </c>
      <c r="E6" s="1">
        <v>3</v>
      </c>
      <c r="F6" s="1">
        <f t="shared" si="0"/>
        <v>1000</v>
      </c>
      <c r="G6" s="1">
        <v>10</v>
      </c>
      <c r="H6" s="1">
        <f t="shared" si="1"/>
        <v>2025</v>
      </c>
      <c r="I6">
        <v>1759039.1631</v>
      </c>
      <c r="J6">
        <v>5914056.2816000003</v>
      </c>
      <c r="K6" t="s">
        <v>547</v>
      </c>
      <c r="N6">
        <v>174.785163333854</v>
      </c>
      <c r="O6">
        <v>-36.906098333176203</v>
      </c>
    </row>
    <row r="7" spans="1:16" x14ac:dyDescent="0.15">
      <c r="A7" s="1">
        <v>64</v>
      </c>
      <c r="B7" s="1" t="s">
        <v>48</v>
      </c>
      <c r="C7" s="1" t="s">
        <v>545</v>
      </c>
      <c r="D7" s="1" t="s">
        <v>21</v>
      </c>
      <c r="E7" s="1">
        <v>2</v>
      </c>
      <c r="F7" s="1">
        <f t="shared" si="0"/>
        <v>1000</v>
      </c>
      <c r="G7" s="1">
        <v>15</v>
      </c>
      <c r="H7" s="1">
        <f t="shared" si="1"/>
        <v>2030</v>
      </c>
      <c r="I7">
        <v>1759177.2971000001</v>
      </c>
      <c r="J7">
        <v>5914140.8534000004</v>
      </c>
      <c r="K7" t="s">
        <v>548</v>
      </c>
      <c r="N7">
        <v>174.78669538435699</v>
      </c>
      <c r="O7">
        <v>-36.905313021836598</v>
      </c>
    </row>
    <row r="8" spans="1:16" x14ac:dyDescent="0.15">
      <c r="A8" s="1">
        <v>81</v>
      </c>
      <c r="B8" s="1" t="s">
        <v>164</v>
      </c>
      <c r="C8" s="1" t="s">
        <v>545</v>
      </c>
      <c r="D8" s="1" t="s">
        <v>21</v>
      </c>
      <c r="E8" s="1">
        <v>2</v>
      </c>
      <c r="F8" s="1">
        <f t="shared" si="0"/>
        <v>1000</v>
      </c>
      <c r="G8" s="1">
        <v>15</v>
      </c>
      <c r="H8" s="1">
        <f t="shared" si="1"/>
        <v>2030</v>
      </c>
      <c r="I8">
        <v>1759187.0526000001</v>
      </c>
      <c r="J8">
        <v>5914140.0811999999</v>
      </c>
      <c r="K8" t="s">
        <v>549</v>
      </c>
      <c r="N8">
        <v>174.786804999471</v>
      </c>
      <c r="O8">
        <v>-36.905318332946003</v>
      </c>
    </row>
    <row r="9" spans="1:16" x14ac:dyDescent="0.15">
      <c r="A9" s="1">
        <v>149</v>
      </c>
      <c r="B9" s="1" t="s">
        <v>26</v>
      </c>
      <c r="C9" s="1" t="s">
        <v>543</v>
      </c>
      <c r="D9" s="1" t="s">
        <v>207</v>
      </c>
      <c r="E9" s="1">
        <v>2</v>
      </c>
      <c r="F9" s="1">
        <f t="shared" si="0"/>
        <v>1000</v>
      </c>
      <c r="G9" s="1">
        <v>25</v>
      </c>
      <c r="H9" s="1">
        <f t="shared" si="1"/>
        <v>2040</v>
      </c>
      <c r="I9">
        <v>1759242.4946999999</v>
      </c>
      <c r="J9">
        <v>5914149.7709999997</v>
      </c>
      <c r="K9" t="s">
        <v>550</v>
      </c>
      <c r="N9">
        <v>174.78742500032601</v>
      </c>
      <c r="O9">
        <v>-36.905221666615198</v>
      </c>
    </row>
    <row r="10" spans="1:16" x14ac:dyDescent="0.15">
      <c r="A10" s="1">
        <v>150</v>
      </c>
      <c r="B10" s="1" t="s">
        <v>26</v>
      </c>
      <c r="C10" s="1" t="s">
        <v>543</v>
      </c>
      <c r="D10" s="1" t="s">
        <v>207</v>
      </c>
      <c r="E10" s="1">
        <v>2</v>
      </c>
      <c r="F10" s="1">
        <f t="shared" si="0"/>
        <v>1000</v>
      </c>
      <c r="G10" s="1">
        <v>25</v>
      </c>
      <c r="H10" s="1">
        <f t="shared" si="1"/>
        <v>2040</v>
      </c>
      <c r="I10">
        <v>1759234.4168</v>
      </c>
      <c r="J10">
        <v>5914313.2561999997</v>
      </c>
      <c r="K10" t="s">
        <v>551</v>
      </c>
      <c r="N10">
        <v>174.78730000018999</v>
      </c>
      <c r="O10">
        <v>-36.903749999854703</v>
      </c>
    </row>
    <row r="11" spans="1:16" x14ac:dyDescent="0.15">
      <c r="A11" s="1">
        <v>152</v>
      </c>
      <c r="B11" s="1" t="s">
        <v>26</v>
      </c>
      <c r="C11" s="1" t="s">
        <v>543</v>
      </c>
      <c r="D11" s="1" t="s">
        <v>207</v>
      </c>
      <c r="E11" s="1">
        <v>3</v>
      </c>
      <c r="F11" s="1">
        <f t="shared" si="0"/>
        <v>1000</v>
      </c>
      <c r="G11" s="1">
        <v>20</v>
      </c>
      <c r="H11" s="1">
        <f t="shared" si="1"/>
        <v>2035</v>
      </c>
      <c r="I11">
        <v>1758728.42</v>
      </c>
      <c r="J11">
        <v>5915859.2699999996</v>
      </c>
      <c r="K11" t="s">
        <v>552</v>
      </c>
      <c r="N11">
        <v>174.78129915948</v>
      </c>
      <c r="O11">
        <v>-36.889905369704699</v>
      </c>
      <c r="P11" t="s">
        <v>553</v>
      </c>
    </row>
    <row r="12" spans="1:16" x14ac:dyDescent="0.15">
      <c r="A12" s="1">
        <v>153</v>
      </c>
      <c r="B12" s="1" t="s">
        <v>26</v>
      </c>
      <c r="C12" s="1" t="s">
        <v>543</v>
      </c>
      <c r="D12" s="1" t="s">
        <v>207</v>
      </c>
      <c r="E12" s="1">
        <v>2</v>
      </c>
      <c r="F12" s="1">
        <f t="shared" si="0"/>
        <v>1000</v>
      </c>
      <c r="G12" s="1">
        <v>25</v>
      </c>
      <c r="H12" s="1">
        <f t="shared" si="1"/>
        <v>2040</v>
      </c>
      <c r="I12">
        <v>1758944.5612000001</v>
      </c>
      <c r="J12">
        <v>5915614.6205000002</v>
      </c>
      <c r="K12" t="s">
        <v>554</v>
      </c>
      <c r="N12">
        <v>174.7837749999</v>
      </c>
      <c r="O12">
        <v>-36.892073333170501</v>
      </c>
      <c r="P12" t="s">
        <v>553</v>
      </c>
    </row>
    <row r="13" spans="1:16" x14ac:dyDescent="0.15">
      <c r="A13" s="1">
        <v>154</v>
      </c>
      <c r="B13" s="1" t="s">
        <v>26</v>
      </c>
      <c r="C13" s="1" t="s">
        <v>543</v>
      </c>
      <c r="D13" s="1" t="s">
        <v>207</v>
      </c>
      <c r="E13" s="1">
        <v>3</v>
      </c>
      <c r="F13" s="1">
        <f t="shared" si="0"/>
        <v>1000</v>
      </c>
      <c r="G13" s="1">
        <v>20</v>
      </c>
      <c r="H13" s="1">
        <f t="shared" si="1"/>
        <v>2035</v>
      </c>
      <c r="I13">
        <v>1758939.2021000001</v>
      </c>
      <c r="J13">
        <v>5915550.6517000003</v>
      </c>
      <c r="K13" t="s">
        <v>555</v>
      </c>
      <c r="N13">
        <v>174.78372829842101</v>
      </c>
      <c r="O13">
        <v>-36.892650608431701</v>
      </c>
      <c r="P13" t="s">
        <v>553</v>
      </c>
    </row>
    <row r="14" spans="1:16" x14ac:dyDescent="0.15">
      <c r="A14" s="1">
        <v>159</v>
      </c>
      <c r="B14" s="1" t="s">
        <v>26</v>
      </c>
      <c r="C14" s="1" t="s">
        <v>543</v>
      </c>
      <c r="D14" s="1" t="s">
        <v>207</v>
      </c>
      <c r="E14" s="1">
        <v>3</v>
      </c>
      <c r="F14" s="1">
        <f t="shared" si="0"/>
        <v>1000</v>
      </c>
      <c r="G14" s="1">
        <v>20</v>
      </c>
      <c r="H14" s="1">
        <f t="shared" si="1"/>
        <v>2035</v>
      </c>
      <c r="I14">
        <v>1759038.1084</v>
      </c>
      <c r="J14">
        <v>5914666.7213000003</v>
      </c>
      <c r="K14" t="s">
        <v>556</v>
      </c>
      <c r="N14">
        <v>174.78502333314</v>
      </c>
      <c r="O14">
        <v>-36.9005983333494</v>
      </c>
    </row>
    <row r="15" spans="1:16" x14ac:dyDescent="0.15">
      <c r="A15" s="1">
        <v>160</v>
      </c>
      <c r="B15" s="1" t="s">
        <v>26</v>
      </c>
      <c r="C15" s="1" t="s">
        <v>543</v>
      </c>
      <c r="D15" s="1" t="s">
        <v>207</v>
      </c>
      <c r="E15" s="1">
        <v>4</v>
      </c>
      <c r="F15" s="1">
        <f t="shared" si="0"/>
        <v>1000</v>
      </c>
      <c r="G15" s="1">
        <v>15</v>
      </c>
      <c r="H15" s="1">
        <f t="shared" si="1"/>
        <v>2030</v>
      </c>
      <c r="I15">
        <v>1759139.192</v>
      </c>
      <c r="J15">
        <v>5914581.3069000002</v>
      </c>
      <c r="K15" t="s">
        <v>557</v>
      </c>
      <c r="N15">
        <v>174.786175324418</v>
      </c>
      <c r="O15">
        <v>-36.9013508850392</v>
      </c>
    </row>
    <row r="16" spans="1:16" x14ac:dyDescent="0.15">
      <c r="A16" s="1">
        <v>161</v>
      </c>
      <c r="B16" s="1" t="s">
        <v>26</v>
      </c>
      <c r="C16" s="1" t="s">
        <v>543</v>
      </c>
      <c r="D16" s="1" t="s">
        <v>207</v>
      </c>
      <c r="E16" s="1">
        <v>3</v>
      </c>
      <c r="F16" s="1">
        <f t="shared" si="0"/>
        <v>1000</v>
      </c>
      <c r="G16" s="1">
        <v>20</v>
      </c>
      <c r="H16" s="1">
        <f t="shared" si="1"/>
        <v>2035</v>
      </c>
      <c r="I16">
        <v>1758787.9094</v>
      </c>
      <c r="J16">
        <v>5914215.8250000002</v>
      </c>
      <c r="K16" t="s">
        <v>558</v>
      </c>
      <c r="N16">
        <v>174.78231088500601</v>
      </c>
      <c r="O16">
        <v>-36.904703151907299</v>
      </c>
    </row>
    <row r="17" spans="1:15" x14ac:dyDescent="0.15">
      <c r="A17" s="1">
        <v>162</v>
      </c>
      <c r="B17" s="1" t="s">
        <v>26</v>
      </c>
      <c r="C17" s="1" t="s">
        <v>543</v>
      </c>
      <c r="D17" s="1" t="s">
        <v>207</v>
      </c>
      <c r="E17" s="1">
        <v>2</v>
      </c>
      <c r="F17" s="1">
        <f t="shared" si="0"/>
        <v>1000</v>
      </c>
      <c r="G17" s="1">
        <v>25</v>
      </c>
      <c r="H17" s="1">
        <f t="shared" si="1"/>
        <v>2040</v>
      </c>
      <c r="I17">
        <v>1758695.7542000001</v>
      </c>
      <c r="J17">
        <v>5914177.3866999997</v>
      </c>
      <c r="K17" t="s">
        <v>559</v>
      </c>
      <c r="N17">
        <v>174.78128499947499</v>
      </c>
      <c r="O17">
        <v>-36.905064999692698</v>
      </c>
    </row>
    <row r="18" spans="1:15" x14ac:dyDescent="0.15">
      <c r="A18" s="1">
        <v>163</v>
      </c>
      <c r="B18" s="1" t="s">
        <v>26</v>
      </c>
      <c r="C18" s="1" t="s">
        <v>543</v>
      </c>
      <c r="D18" s="1" t="s">
        <v>207</v>
      </c>
      <c r="E18" s="1">
        <v>2</v>
      </c>
      <c r="F18" s="1">
        <f t="shared" si="0"/>
        <v>1000</v>
      </c>
      <c r="G18" s="1">
        <v>25</v>
      </c>
      <c r="H18" s="1">
        <f t="shared" si="1"/>
        <v>2040</v>
      </c>
      <c r="I18">
        <v>1758462.6231</v>
      </c>
      <c r="J18">
        <v>5915991.3465</v>
      </c>
      <c r="K18" t="s">
        <v>560</v>
      </c>
      <c r="N18">
        <v>174.77829000032199</v>
      </c>
      <c r="O18">
        <v>-36.8887599997094</v>
      </c>
    </row>
    <row r="19" spans="1:15" x14ac:dyDescent="0.15">
      <c r="A19" s="1">
        <v>168</v>
      </c>
      <c r="B19" s="1" t="s">
        <v>232</v>
      </c>
      <c r="C19" s="1" t="s">
        <v>543</v>
      </c>
      <c r="D19" s="1" t="s">
        <v>207</v>
      </c>
      <c r="E19" s="1">
        <v>3</v>
      </c>
      <c r="F19" s="1">
        <f t="shared" si="0"/>
        <v>1000</v>
      </c>
      <c r="G19" s="1">
        <v>20</v>
      </c>
      <c r="H19" s="1">
        <f t="shared" si="1"/>
        <v>2035</v>
      </c>
      <c r="I19">
        <v>1758517.0299</v>
      </c>
      <c r="J19">
        <v>5915984.7830999997</v>
      </c>
      <c r="K19" t="s">
        <v>561</v>
      </c>
      <c r="N19">
        <v>174.778901666314</v>
      </c>
      <c r="O19">
        <v>-36.888810000050199</v>
      </c>
    </row>
    <row r="20" spans="1:15" x14ac:dyDescent="0.15">
      <c r="A20" s="1">
        <v>178</v>
      </c>
      <c r="B20" s="1" t="s">
        <v>197</v>
      </c>
      <c r="C20" s="1" t="s">
        <v>543</v>
      </c>
      <c r="D20" s="1" t="s">
        <v>207</v>
      </c>
      <c r="E20" s="1">
        <v>2</v>
      </c>
      <c r="F20" s="1">
        <f t="shared" si="0"/>
        <v>1000</v>
      </c>
      <c r="G20" s="1">
        <v>15</v>
      </c>
      <c r="H20" s="1">
        <f t="shared" si="1"/>
        <v>2030</v>
      </c>
      <c r="I20">
        <v>1758531.4491000001</v>
      </c>
      <c r="J20">
        <v>5916040.9315999998</v>
      </c>
      <c r="K20" t="s">
        <v>562</v>
      </c>
      <c r="N20">
        <v>174.77905166707501</v>
      </c>
      <c r="O20">
        <v>-36.888301666274799</v>
      </c>
    </row>
    <row r="21" spans="1:15" x14ac:dyDescent="0.15">
      <c r="A21" s="1">
        <v>231</v>
      </c>
      <c r="B21" s="1" t="s">
        <v>30</v>
      </c>
      <c r="C21" s="1" t="s">
        <v>543</v>
      </c>
      <c r="D21" s="1" t="s">
        <v>207</v>
      </c>
      <c r="E21" s="1">
        <v>2</v>
      </c>
      <c r="F21" s="1">
        <f t="shared" si="0"/>
        <v>1000</v>
      </c>
      <c r="G21" s="1">
        <v>25</v>
      </c>
      <c r="H21" s="1">
        <f t="shared" si="1"/>
        <v>2040</v>
      </c>
      <c r="I21">
        <v>1759431.8081</v>
      </c>
      <c r="J21">
        <v>5914755.9835999999</v>
      </c>
      <c r="K21" t="s">
        <v>563</v>
      </c>
      <c r="N21">
        <v>174.78942142704599</v>
      </c>
      <c r="O21">
        <v>-36.899727604581102</v>
      </c>
    </row>
    <row r="22" spans="1:15" x14ac:dyDescent="0.15">
      <c r="A22" s="1">
        <v>232</v>
      </c>
      <c r="B22" s="1" t="s">
        <v>30</v>
      </c>
      <c r="C22" s="1" t="s">
        <v>543</v>
      </c>
      <c r="D22" s="1" t="s">
        <v>207</v>
      </c>
      <c r="E22" s="1">
        <v>2</v>
      </c>
      <c r="F22" s="1">
        <f t="shared" si="0"/>
        <v>1000</v>
      </c>
      <c r="G22" s="1">
        <v>25</v>
      </c>
      <c r="H22" s="1">
        <f t="shared" si="1"/>
        <v>2040</v>
      </c>
      <c r="I22">
        <v>1759506.5534000001</v>
      </c>
      <c r="J22">
        <v>5914662.2692999998</v>
      </c>
      <c r="K22" t="s">
        <v>564</v>
      </c>
      <c r="N22">
        <v>174.79027970784199</v>
      </c>
      <c r="O22">
        <v>-36.900559350469798</v>
      </c>
    </row>
    <row r="23" spans="1:15" x14ac:dyDescent="0.15">
      <c r="A23" s="1">
        <v>233</v>
      </c>
      <c r="B23" s="1" t="s">
        <v>185</v>
      </c>
      <c r="C23" s="1" t="s">
        <v>543</v>
      </c>
      <c r="D23" s="1" t="s">
        <v>207</v>
      </c>
      <c r="E23" s="1">
        <v>4</v>
      </c>
      <c r="F23" s="1">
        <f t="shared" si="0"/>
        <v>1000</v>
      </c>
      <c r="G23" s="1">
        <v>15</v>
      </c>
      <c r="H23" s="1">
        <f t="shared" si="1"/>
        <v>2030</v>
      </c>
      <c r="I23">
        <v>1759529.7956999999</v>
      </c>
      <c r="J23">
        <v>5914662.7616999997</v>
      </c>
      <c r="K23" t="s">
        <v>565</v>
      </c>
      <c r="N23">
        <v>174.79054035678101</v>
      </c>
      <c r="O23">
        <v>-36.900550983385202</v>
      </c>
    </row>
    <row r="24" spans="1:15" x14ac:dyDescent="0.15">
      <c r="A24" s="1">
        <v>235</v>
      </c>
      <c r="B24" s="1" t="s">
        <v>185</v>
      </c>
      <c r="C24" s="1" t="s">
        <v>543</v>
      </c>
      <c r="D24" s="1" t="s">
        <v>207</v>
      </c>
      <c r="E24" s="1">
        <v>3</v>
      </c>
      <c r="F24" s="1">
        <f t="shared" si="0"/>
        <v>1000</v>
      </c>
      <c r="G24" s="1">
        <v>20</v>
      </c>
      <c r="H24" s="1">
        <f t="shared" si="1"/>
        <v>2035</v>
      </c>
      <c r="I24">
        <v>1759505.7227</v>
      </c>
      <c r="J24">
        <v>5914659.6752000004</v>
      </c>
      <c r="K24" t="s">
        <v>566</v>
      </c>
      <c r="N24">
        <v>174.79027093449599</v>
      </c>
      <c r="O24">
        <v>-36.900582864216503</v>
      </c>
    </row>
    <row r="25" spans="1:15" x14ac:dyDescent="0.15">
      <c r="A25" s="1">
        <v>242</v>
      </c>
      <c r="B25" s="1" t="s">
        <v>158</v>
      </c>
      <c r="C25" s="1" t="s">
        <v>543</v>
      </c>
      <c r="D25" s="1" t="s">
        <v>207</v>
      </c>
      <c r="E25" s="1">
        <v>2</v>
      </c>
      <c r="F25" s="1">
        <f t="shared" si="0"/>
        <v>1000</v>
      </c>
      <c r="G25" s="1">
        <v>25</v>
      </c>
      <c r="H25" s="1">
        <f t="shared" si="1"/>
        <v>2040</v>
      </c>
      <c r="I25">
        <v>1759439.9739000001</v>
      </c>
      <c r="J25">
        <v>5914576.6057000002</v>
      </c>
      <c r="K25" t="s">
        <v>567</v>
      </c>
      <c r="N25">
        <v>174.78955078912699</v>
      </c>
      <c r="O25">
        <v>-36.901342450231901</v>
      </c>
    </row>
    <row r="26" spans="1:15" x14ac:dyDescent="0.15">
      <c r="A26" s="1">
        <v>244</v>
      </c>
      <c r="B26" s="1" t="s">
        <v>158</v>
      </c>
      <c r="C26" s="1" t="s">
        <v>543</v>
      </c>
      <c r="D26" s="1" t="s">
        <v>207</v>
      </c>
      <c r="E26" s="1">
        <v>5</v>
      </c>
      <c r="F26" s="1">
        <f t="shared" si="0"/>
        <v>1000</v>
      </c>
      <c r="G26" s="1">
        <v>5</v>
      </c>
      <c r="H26" s="1">
        <f t="shared" si="1"/>
        <v>2020</v>
      </c>
      <c r="I26">
        <v>1759356.7741</v>
      </c>
      <c r="J26">
        <v>5914540.3329999996</v>
      </c>
      <c r="K26" t="s">
        <v>568</v>
      </c>
      <c r="N26">
        <v>174.78862500038099</v>
      </c>
      <c r="O26">
        <v>-36.901683333281902</v>
      </c>
    </row>
    <row r="27" spans="1:15" x14ac:dyDescent="0.15">
      <c r="A27" s="1">
        <v>245</v>
      </c>
      <c r="B27" s="1" t="s">
        <v>158</v>
      </c>
      <c r="C27" s="1" t="s">
        <v>543</v>
      </c>
      <c r="D27" s="1" t="s">
        <v>207</v>
      </c>
      <c r="E27" s="1">
        <v>3</v>
      </c>
      <c r="F27" s="1">
        <f t="shared" si="0"/>
        <v>1000</v>
      </c>
      <c r="G27" s="1">
        <v>20</v>
      </c>
      <c r="H27" s="1">
        <f t="shared" si="1"/>
        <v>2035</v>
      </c>
      <c r="I27">
        <v>1759347.2426</v>
      </c>
      <c r="J27">
        <v>5914546.9858999997</v>
      </c>
      <c r="K27" t="s">
        <v>569</v>
      </c>
      <c r="N27">
        <v>174.788516666492</v>
      </c>
      <c r="O27">
        <v>-36.901624999731901</v>
      </c>
    </row>
    <row r="28" spans="1:15" x14ac:dyDescent="0.15">
      <c r="A28" s="1">
        <v>246</v>
      </c>
      <c r="B28" s="1" t="s">
        <v>158</v>
      </c>
      <c r="C28" s="1" t="s">
        <v>543</v>
      </c>
      <c r="D28" s="1" t="s">
        <v>207</v>
      </c>
      <c r="E28" s="1">
        <v>3</v>
      </c>
      <c r="F28" s="1">
        <f t="shared" si="0"/>
        <v>1000</v>
      </c>
      <c r="G28" s="1">
        <v>20</v>
      </c>
      <c r="H28" s="1">
        <f t="shared" si="1"/>
        <v>2035</v>
      </c>
      <c r="I28">
        <v>1759369.2242999999</v>
      </c>
      <c r="J28">
        <v>5914463.0102000004</v>
      </c>
      <c r="K28" t="s">
        <v>570</v>
      </c>
      <c r="N28">
        <v>174.788780947231</v>
      </c>
      <c r="O28">
        <v>-36.902377921677903</v>
      </c>
    </row>
    <row r="29" spans="1:15" x14ac:dyDescent="0.15">
      <c r="A29" s="1">
        <v>253</v>
      </c>
      <c r="B29" s="1" t="s">
        <v>158</v>
      </c>
      <c r="C29" s="1" t="s">
        <v>543</v>
      </c>
      <c r="D29" s="1" t="s">
        <v>207</v>
      </c>
      <c r="E29" s="1">
        <v>3</v>
      </c>
      <c r="F29" s="1">
        <f t="shared" si="0"/>
        <v>1000</v>
      </c>
      <c r="G29" s="1">
        <v>20</v>
      </c>
      <c r="H29" s="1">
        <f t="shared" si="1"/>
        <v>2035</v>
      </c>
      <c r="I29">
        <v>1759374.9576000001</v>
      </c>
      <c r="J29">
        <v>5914459.0184000004</v>
      </c>
      <c r="K29" t="s">
        <v>571</v>
      </c>
      <c r="N29">
        <v>174.788846109882</v>
      </c>
      <c r="O29">
        <v>-36.902412919758603</v>
      </c>
    </row>
    <row r="30" spans="1:15" x14ac:dyDescent="0.15">
      <c r="A30" s="1">
        <v>255</v>
      </c>
      <c r="B30" s="1" t="s">
        <v>77</v>
      </c>
      <c r="C30" s="1" t="s">
        <v>543</v>
      </c>
      <c r="D30" s="1" t="s">
        <v>207</v>
      </c>
      <c r="E30" s="1">
        <v>3</v>
      </c>
      <c r="F30" s="1">
        <f t="shared" si="0"/>
        <v>1000</v>
      </c>
      <c r="G30" s="1">
        <v>20</v>
      </c>
      <c r="H30" s="1">
        <f t="shared" si="1"/>
        <v>2035</v>
      </c>
      <c r="I30">
        <v>1759372.5316000001</v>
      </c>
      <c r="J30">
        <v>5914457.6002000002</v>
      </c>
      <c r="K30" t="s">
        <v>572</v>
      </c>
      <c r="N30">
        <v>174.78881919056701</v>
      </c>
      <c r="O30">
        <v>-36.902426107900197</v>
      </c>
    </row>
    <row r="31" spans="1:15" x14ac:dyDescent="0.15">
      <c r="A31" s="34">
        <v>8</v>
      </c>
      <c r="B31" s="34" t="s">
        <v>185</v>
      </c>
      <c r="C31" s="34" t="s">
        <v>545</v>
      </c>
      <c r="D31" s="34" t="s">
        <v>207</v>
      </c>
      <c r="E31" s="34">
        <v>4</v>
      </c>
      <c r="F31" s="34">
        <f t="shared" si="0"/>
        <v>1000</v>
      </c>
      <c r="G31" s="34">
        <v>10</v>
      </c>
      <c r="H31" s="34">
        <f t="shared" si="1"/>
        <v>2025</v>
      </c>
      <c r="I31">
        <v>1759438.0584</v>
      </c>
      <c r="J31">
        <v>5914401.5860000001</v>
      </c>
      <c r="K31" s="29" t="s">
        <v>573</v>
      </c>
      <c r="N31">
        <v>174.78956613623799</v>
      </c>
      <c r="O31">
        <v>-36.902919731242903</v>
      </c>
    </row>
    <row r="32" spans="1:15" x14ac:dyDescent="0.15">
      <c r="A32" s="34">
        <v>9</v>
      </c>
      <c r="B32" s="34" t="s">
        <v>185</v>
      </c>
      <c r="C32" s="34" t="s">
        <v>545</v>
      </c>
      <c r="D32" s="34" t="s">
        <v>207</v>
      </c>
      <c r="E32" s="34">
        <v>4</v>
      </c>
      <c r="F32" s="34">
        <f t="shared" si="0"/>
        <v>1000</v>
      </c>
      <c r="G32" s="34">
        <v>10</v>
      </c>
      <c r="H32" s="34">
        <f t="shared" si="1"/>
        <v>2025</v>
      </c>
      <c r="I32">
        <v>1759425.0216999999</v>
      </c>
      <c r="J32">
        <v>5914404.7553000003</v>
      </c>
      <c r="K32" t="s">
        <v>574</v>
      </c>
      <c r="N32">
        <v>174.789419207424</v>
      </c>
      <c r="O32">
        <v>-36.902893378925498</v>
      </c>
    </row>
    <row r="33" spans="1:15" x14ac:dyDescent="0.15">
      <c r="A33" s="34">
        <v>10</v>
      </c>
      <c r="B33" s="34" t="s">
        <v>185</v>
      </c>
      <c r="C33" s="34" t="s">
        <v>545</v>
      </c>
      <c r="D33" s="34" t="s">
        <v>207</v>
      </c>
      <c r="E33" s="34">
        <v>2</v>
      </c>
      <c r="F33" s="34">
        <f t="shared" si="0"/>
        <v>1000</v>
      </c>
      <c r="G33" s="34">
        <v>25</v>
      </c>
      <c r="H33" s="34">
        <f t="shared" si="1"/>
        <v>2040</v>
      </c>
      <c r="I33">
        <v>1759433.8670000001</v>
      </c>
      <c r="J33">
        <v>5914416.1487999996</v>
      </c>
      <c r="K33" t="s">
        <v>575</v>
      </c>
      <c r="N33">
        <v>174.78951604682101</v>
      </c>
      <c r="O33">
        <v>-36.902789226452498</v>
      </c>
    </row>
    <row r="34" spans="1:15" x14ac:dyDescent="0.15">
      <c r="A34" s="35">
        <v>50</v>
      </c>
      <c r="B34" s="35" t="s">
        <v>185</v>
      </c>
      <c r="C34" s="35" t="s">
        <v>545</v>
      </c>
      <c r="D34" s="35" t="s">
        <v>207</v>
      </c>
      <c r="E34" s="35">
        <v>2</v>
      </c>
      <c r="F34" s="35">
        <f t="shared" si="0"/>
        <v>1000</v>
      </c>
      <c r="G34" s="35">
        <v>25</v>
      </c>
      <c r="H34" s="35">
        <f t="shared" si="1"/>
        <v>2040</v>
      </c>
      <c r="I34">
        <v>1758818.5547</v>
      </c>
      <c r="J34">
        <v>5915486.5678000003</v>
      </c>
      <c r="K34" t="s">
        <v>576</v>
      </c>
      <c r="N34">
        <v>174.78238833297601</v>
      </c>
      <c r="O34">
        <v>-36.893248333421397</v>
      </c>
    </row>
    <row r="35" spans="1:15" x14ac:dyDescent="0.15">
      <c r="A35" s="35">
        <v>58</v>
      </c>
      <c r="B35" s="35" t="s">
        <v>185</v>
      </c>
      <c r="C35" s="35" t="s">
        <v>545</v>
      </c>
      <c r="D35" s="35" t="s">
        <v>207</v>
      </c>
      <c r="E35" s="35">
        <v>2</v>
      </c>
      <c r="F35" s="35">
        <f t="shared" si="0"/>
        <v>1000</v>
      </c>
      <c r="G35" s="35">
        <v>25</v>
      </c>
      <c r="H35" s="35">
        <f t="shared" si="1"/>
        <v>2040</v>
      </c>
      <c r="I35">
        <v>1758813.3944999999</v>
      </c>
      <c r="J35">
        <v>5915480.7450000001</v>
      </c>
      <c r="K35" t="s">
        <v>577</v>
      </c>
      <c r="N35">
        <v>174.78233166678001</v>
      </c>
      <c r="O35">
        <v>-36.89330166669</v>
      </c>
    </row>
    <row r="36" spans="1:15" x14ac:dyDescent="0.15">
      <c r="A36" s="1">
        <v>59</v>
      </c>
      <c r="B36" s="1" t="s">
        <v>101</v>
      </c>
      <c r="C36" s="1" t="s">
        <v>545</v>
      </c>
      <c r="D36" s="1" t="s">
        <v>207</v>
      </c>
      <c r="E36" s="1">
        <v>2</v>
      </c>
      <c r="F36" s="1">
        <f t="shared" si="0"/>
        <v>1000</v>
      </c>
      <c r="G36" s="1">
        <v>25</v>
      </c>
      <c r="H36" s="1">
        <f t="shared" si="1"/>
        <v>2040</v>
      </c>
      <c r="I36">
        <v>1758795.2577</v>
      </c>
      <c r="J36">
        <v>5915432.4353</v>
      </c>
      <c r="K36" t="s">
        <v>578</v>
      </c>
      <c r="N36">
        <v>174.78213833316599</v>
      </c>
      <c r="O36">
        <v>-36.893740000261502</v>
      </c>
    </row>
    <row r="37" spans="1:15" x14ac:dyDescent="0.15">
      <c r="A37" s="1">
        <v>68</v>
      </c>
      <c r="B37" s="1" t="s">
        <v>48</v>
      </c>
      <c r="C37" s="1" t="s">
        <v>545</v>
      </c>
      <c r="D37" s="1" t="s">
        <v>207</v>
      </c>
      <c r="E37" s="1">
        <v>1</v>
      </c>
      <c r="F37" s="1">
        <f t="shared" si="0"/>
        <v>1000</v>
      </c>
      <c r="G37" s="1">
        <v>30</v>
      </c>
      <c r="H37" s="1">
        <f t="shared" si="1"/>
        <v>2045</v>
      </c>
      <c r="I37">
        <v>1758796.6309</v>
      </c>
      <c r="J37">
        <v>5915430.2734000003</v>
      </c>
      <c r="K37" t="s">
        <v>579</v>
      </c>
      <c r="N37">
        <v>174.78215419064099</v>
      </c>
      <c r="O37">
        <v>-36.893759248341603</v>
      </c>
    </row>
    <row r="38" spans="1:15" x14ac:dyDescent="0.15">
      <c r="A38" s="1">
        <v>69</v>
      </c>
      <c r="B38" s="1" t="s">
        <v>48</v>
      </c>
      <c r="C38" s="1" t="s">
        <v>545</v>
      </c>
      <c r="D38" s="1" t="s">
        <v>207</v>
      </c>
      <c r="E38" s="1">
        <v>1</v>
      </c>
      <c r="F38" s="1">
        <f t="shared" si="0"/>
        <v>1000</v>
      </c>
      <c r="G38" s="1">
        <v>30</v>
      </c>
      <c r="H38" s="1">
        <f t="shared" si="1"/>
        <v>2045</v>
      </c>
      <c r="I38">
        <v>1758871.8345000001</v>
      </c>
      <c r="J38">
        <v>5915400.2958000004</v>
      </c>
      <c r="K38" t="s">
        <v>580</v>
      </c>
      <c r="N38">
        <v>174.78300410423901</v>
      </c>
      <c r="O38">
        <v>-36.894016692976699</v>
      </c>
    </row>
    <row r="39" spans="1:15" x14ac:dyDescent="0.15">
      <c r="A39" s="1">
        <v>83</v>
      </c>
      <c r="B39" s="1" t="s">
        <v>164</v>
      </c>
      <c r="C39" s="1" t="s">
        <v>545</v>
      </c>
      <c r="D39" s="1" t="s">
        <v>207</v>
      </c>
      <c r="E39" s="1">
        <v>2</v>
      </c>
      <c r="F39" s="1">
        <f t="shared" si="0"/>
        <v>1000</v>
      </c>
      <c r="G39" s="1">
        <v>25</v>
      </c>
      <c r="H39" s="1">
        <f t="shared" si="1"/>
        <v>2040</v>
      </c>
      <c r="I39">
        <v>1759399.5915999999</v>
      </c>
      <c r="J39">
        <v>5914289.8278999999</v>
      </c>
      <c r="K39" t="s">
        <v>581</v>
      </c>
      <c r="N39">
        <v>174.789158086181</v>
      </c>
      <c r="O39">
        <v>-36.903933192294502</v>
      </c>
    </row>
    <row r="40" spans="1:15" x14ac:dyDescent="0.15">
      <c r="A40" s="1">
        <v>93</v>
      </c>
      <c r="B40" s="1" t="s">
        <v>328</v>
      </c>
      <c r="C40" s="1" t="s">
        <v>545</v>
      </c>
      <c r="D40" s="1" t="s">
        <v>207</v>
      </c>
      <c r="E40" s="1">
        <v>1</v>
      </c>
      <c r="F40" s="1">
        <v>2500</v>
      </c>
      <c r="G40" s="1">
        <v>30</v>
      </c>
      <c r="H40" s="1">
        <f t="shared" si="1"/>
        <v>2045</v>
      </c>
      <c r="I40">
        <v>1759537.575</v>
      </c>
      <c r="J40">
        <v>5914442.1189000001</v>
      </c>
      <c r="K40" t="s">
        <v>582</v>
      </c>
      <c r="N40">
        <v>174.790674099033</v>
      </c>
      <c r="O40">
        <v>-36.902537695824201</v>
      </c>
    </row>
    <row r="41" spans="1:15" x14ac:dyDescent="0.15">
      <c r="A41" s="1">
        <v>94</v>
      </c>
      <c r="B41" s="1" t="s">
        <v>328</v>
      </c>
      <c r="C41" s="1" t="s">
        <v>545</v>
      </c>
      <c r="D41" s="1" t="s">
        <v>207</v>
      </c>
      <c r="E41" s="1">
        <v>3</v>
      </c>
      <c r="F41" s="1">
        <v>2500</v>
      </c>
      <c r="G41" s="1">
        <v>20</v>
      </c>
      <c r="H41" s="1">
        <f t="shared" si="1"/>
        <v>2035</v>
      </c>
      <c r="I41">
        <v>1758567.5097000001</v>
      </c>
      <c r="J41">
        <v>5914108.5225</v>
      </c>
      <c r="K41" t="s">
        <v>583</v>
      </c>
      <c r="N41">
        <v>174.77986056430501</v>
      </c>
      <c r="O41">
        <v>-36.905707051091099</v>
      </c>
    </row>
    <row r="42" spans="1:15" x14ac:dyDescent="0.15">
      <c r="A42" s="1">
        <v>96</v>
      </c>
      <c r="B42" s="1" t="s">
        <v>328</v>
      </c>
      <c r="C42" s="1" t="s">
        <v>545</v>
      </c>
      <c r="D42" s="1" t="s">
        <v>207</v>
      </c>
      <c r="E42" s="1">
        <v>1</v>
      </c>
      <c r="F42" s="1">
        <v>2500</v>
      </c>
      <c r="G42" s="1">
        <v>30</v>
      </c>
      <c r="H42" s="1">
        <f t="shared" si="1"/>
        <v>2045</v>
      </c>
      <c r="I42">
        <v>1758718.9543000001</v>
      </c>
      <c r="J42">
        <v>5913865.2862999998</v>
      </c>
      <c r="K42" t="s">
        <v>584</v>
      </c>
      <c r="N42">
        <v>174.78161070213201</v>
      </c>
      <c r="O42">
        <v>-36.907873183453603</v>
      </c>
    </row>
    <row r="43" spans="1:15" x14ac:dyDescent="0.15">
      <c r="A43" s="1">
        <v>97</v>
      </c>
      <c r="B43" s="1" t="s">
        <v>328</v>
      </c>
      <c r="C43" s="1" t="s">
        <v>545</v>
      </c>
      <c r="D43" s="1" t="s">
        <v>207</v>
      </c>
      <c r="E43" s="1">
        <v>1</v>
      </c>
      <c r="F43" s="1">
        <v>2500</v>
      </c>
      <c r="G43" s="1">
        <v>30</v>
      </c>
      <c r="H43" s="1">
        <f t="shared" si="1"/>
        <v>2045</v>
      </c>
      <c r="I43">
        <v>1758888.1184</v>
      </c>
      <c r="J43">
        <v>5913803.4267999995</v>
      </c>
      <c r="K43" t="s">
        <v>585</v>
      </c>
      <c r="N43">
        <v>174.78352170200799</v>
      </c>
      <c r="O43">
        <v>-36.908402062782898</v>
      </c>
    </row>
    <row r="44" spans="1:15" x14ac:dyDescent="0.15">
      <c r="A44" s="1">
        <v>98</v>
      </c>
      <c r="B44" s="1" t="s">
        <v>328</v>
      </c>
      <c r="C44" s="1" t="s">
        <v>545</v>
      </c>
      <c r="D44" s="1" t="s">
        <v>207</v>
      </c>
      <c r="E44" s="1">
        <v>1</v>
      </c>
      <c r="F44" s="1">
        <v>2500</v>
      </c>
      <c r="G44" s="1">
        <v>30</v>
      </c>
      <c r="H44" s="1">
        <f t="shared" si="1"/>
        <v>2045</v>
      </c>
      <c r="I44">
        <v>1759438.8267000001</v>
      </c>
      <c r="J44">
        <v>5914197.5776000004</v>
      </c>
      <c r="K44" t="s">
        <v>586</v>
      </c>
      <c r="N44">
        <v>174.78961769827899</v>
      </c>
      <c r="O44">
        <v>-36.9047577511394</v>
      </c>
    </row>
    <row r="45" spans="1:15" x14ac:dyDescent="0.15">
      <c r="A45" s="1">
        <v>147</v>
      </c>
      <c r="B45" s="1" t="s">
        <v>26</v>
      </c>
      <c r="C45" s="1" t="s">
        <v>587</v>
      </c>
      <c r="D45" s="1" t="s">
        <v>207</v>
      </c>
      <c r="E45" s="1">
        <v>2</v>
      </c>
      <c r="F45" s="1">
        <f t="shared" ref="F45:F108" si="2">+IF(D45="timber",600,1000)</f>
        <v>1000</v>
      </c>
      <c r="G45" s="1">
        <v>25</v>
      </c>
      <c r="H45" s="1">
        <f t="shared" si="1"/>
        <v>2040</v>
      </c>
      <c r="I45">
        <v>1759628.7161999999</v>
      </c>
      <c r="J45">
        <v>5914492.8367999997</v>
      </c>
      <c r="K45" t="s">
        <v>588</v>
      </c>
      <c r="N45">
        <v>174.791685939666</v>
      </c>
      <c r="O45">
        <v>-36.902065299321002</v>
      </c>
    </row>
    <row r="46" spans="1:15" x14ac:dyDescent="0.15">
      <c r="A46" s="1">
        <v>39</v>
      </c>
      <c r="B46" s="1" t="s">
        <v>232</v>
      </c>
      <c r="C46" s="1" t="s">
        <v>589</v>
      </c>
      <c r="D46" s="1" t="s">
        <v>207</v>
      </c>
      <c r="E46" s="1">
        <v>5</v>
      </c>
      <c r="F46" s="1">
        <f t="shared" si="2"/>
        <v>1000</v>
      </c>
      <c r="G46" s="1">
        <v>5</v>
      </c>
      <c r="H46" s="1">
        <f t="shared" si="1"/>
        <v>2020</v>
      </c>
      <c r="I46">
        <v>1759593.0660000001</v>
      </c>
      <c r="J46">
        <v>5914540.301</v>
      </c>
      <c r="K46" t="s">
        <v>590</v>
      </c>
      <c r="N46">
        <v>174.79127597706099</v>
      </c>
      <c r="O46">
        <v>-36.901643671795597</v>
      </c>
    </row>
    <row r="47" spans="1:15" x14ac:dyDescent="0.15">
      <c r="A47" s="1">
        <v>40</v>
      </c>
      <c r="B47" s="1" t="s">
        <v>239</v>
      </c>
      <c r="C47" s="1" t="s">
        <v>589</v>
      </c>
      <c r="D47" s="1" t="s">
        <v>207</v>
      </c>
      <c r="E47" s="1">
        <v>5</v>
      </c>
      <c r="F47" s="1">
        <f t="shared" si="2"/>
        <v>1000</v>
      </c>
      <c r="G47" s="1">
        <v>5</v>
      </c>
      <c r="H47" s="1">
        <f t="shared" si="1"/>
        <v>2020</v>
      </c>
      <c r="I47">
        <v>1759417.6603000001</v>
      </c>
      <c r="J47">
        <v>5914755.5569000002</v>
      </c>
      <c r="K47" t="s">
        <v>591</v>
      </c>
      <c r="N47">
        <v>174.78926279595299</v>
      </c>
      <c r="O47">
        <v>-36.899733840268098</v>
      </c>
    </row>
    <row r="48" spans="1:15" x14ac:dyDescent="0.15">
      <c r="A48" s="1">
        <v>41</v>
      </c>
      <c r="B48" s="1" t="s">
        <v>239</v>
      </c>
      <c r="C48" s="1" t="s">
        <v>589</v>
      </c>
      <c r="D48" s="1" t="s">
        <v>207</v>
      </c>
      <c r="E48" s="1">
        <v>5</v>
      </c>
      <c r="F48" s="1">
        <f t="shared" si="2"/>
        <v>1000</v>
      </c>
      <c r="G48" s="1">
        <v>5</v>
      </c>
      <c r="H48" s="1">
        <f t="shared" si="1"/>
        <v>2020</v>
      </c>
      <c r="I48">
        <v>1759618.7217999999</v>
      </c>
      <c r="J48">
        <v>5914723.2570000002</v>
      </c>
      <c r="K48" t="s">
        <v>592</v>
      </c>
      <c r="N48">
        <v>174.791525261766</v>
      </c>
      <c r="O48">
        <v>-36.899990867407503</v>
      </c>
    </row>
    <row r="49" spans="1:15" x14ac:dyDescent="0.15">
      <c r="A49" s="1">
        <v>42</v>
      </c>
      <c r="B49" s="1" t="s">
        <v>252</v>
      </c>
      <c r="C49" s="1" t="s">
        <v>589</v>
      </c>
      <c r="D49" s="1" t="s">
        <v>207</v>
      </c>
      <c r="E49" s="1">
        <v>5</v>
      </c>
      <c r="F49" s="1">
        <f t="shared" si="2"/>
        <v>1000</v>
      </c>
      <c r="G49" s="1">
        <v>5</v>
      </c>
      <c r="H49" s="1">
        <f t="shared" si="1"/>
        <v>2020</v>
      </c>
      <c r="I49">
        <v>1759588.9125999999</v>
      </c>
      <c r="J49">
        <v>5914880.0306000002</v>
      </c>
      <c r="K49" t="s">
        <v>593</v>
      </c>
      <c r="N49">
        <v>174.79115781513801</v>
      </c>
      <c r="O49">
        <v>-36.898583354815599</v>
      </c>
    </row>
    <row r="50" spans="1:15" x14ac:dyDescent="0.15">
      <c r="A50" s="1">
        <v>108</v>
      </c>
      <c r="B50" s="1" t="s">
        <v>239</v>
      </c>
      <c r="C50" s="1" t="s">
        <v>543</v>
      </c>
      <c r="D50" s="1" t="s">
        <v>594</v>
      </c>
      <c r="E50" s="1">
        <v>3</v>
      </c>
      <c r="F50" s="1">
        <f t="shared" si="2"/>
        <v>600</v>
      </c>
      <c r="G50" s="1">
        <v>10</v>
      </c>
      <c r="H50" s="1">
        <f t="shared" si="1"/>
        <v>2025</v>
      </c>
      <c r="I50">
        <v>1759487.6114000001</v>
      </c>
      <c r="J50">
        <v>5914950.9802000001</v>
      </c>
      <c r="K50" t="s">
        <v>595</v>
      </c>
      <c r="N50">
        <v>174.790006423302</v>
      </c>
      <c r="O50">
        <v>-36.897961218479502</v>
      </c>
    </row>
    <row r="51" spans="1:15" x14ac:dyDescent="0.15">
      <c r="A51" s="1">
        <v>109</v>
      </c>
      <c r="B51" s="1" t="s">
        <v>239</v>
      </c>
      <c r="C51" s="1" t="s">
        <v>543</v>
      </c>
      <c r="D51" s="1" t="s">
        <v>594</v>
      </c>
      <c r="E51" s="1">
        <v>3</v>
      </c>
      <c r="F51" s="1">
        <f t="shared" si="2"/>
        <v>600</v>
      </c>
      <c r="G51" s="1">
        <v>10</v>
      </c>
      <c r="H51" s="1">
        <f t="shared" si="1"/>
        <v>2025</v>
      </c>
      <c r="I51">
        <v>1759668.5862</v>
      </c>
      <c r="J51">
        <v>5914895.0453000003</v>
      </c>
      <c r="K51" t="s">
        <v>596</v>
      </c>
      <c r="N51">
        <v>174.792048475988</v>
      </c>
      <c r="O51">
        <v>-36.898434588039898</v>
      </c>
    </row>
    <row r="52" spans="1:15" x14ac:dyDescent="0.15">
      <c r="A52" s="1">
        <v>110</v>
      </c>
      <c r="B52" s="1" t="s">
        <v>239</v>
      </c>
      <c r="C52" s="1" t="s">
        <v>543</v>
      </c>
      <c r="D52" s="1" t="s">
        <v>594</v>
      </c>
      <c r="E52" s="1">
        <v>2</v>
      </c>
      <c r="F52" s="1">
        <f t="shared" si="2"/>
        <v>600</v>
      </c>
      <c r="G52" s="1">
        <v>15</v>
      </c>
      <c r="H52" s="1">
        <f t="shared" si="1"/>
        <v>2030</v>
      </c>
      <c r="I52">
        <v>1758350.3058</v>
      </c>
      <c r="J52">
        <v>5916079.6370000001</v>
      </c>
      <c r="K52" t="s">
        <v>597</v>
      </c>
      <c r="N52">
        <v>174.77701166714101</v>
      </c>
      <c r="O52">
        <v>-36.887983333527401</v>
      </c>
    </row>
    <row r="53" spans="1:15" x14ac:dyDescent="0.15">
      <c r="A53" s="1">
        <v>111</v>
      </c>
      <c r="B53" s="1" t="s">
        <v>239</v>
      </c>
      <c r="C53" s="1" t="s">
        <v>543</v>
      </c>
      <c r="D53" s="1" t="s">
        <v>594</v>
      </c>
      <c r="E53" s="1">
        <v>2</v>
      </c>
      <c r="F53" s="1">
        <f t="shared" si="2"/>
        <v>600</v>
      </c>
      <c r="G53" s="1">
        <v>15</v>
      </c>
      <c r="H53" s="1">
        <f t="shared" si="1"/>
        <v>2030</v>
      </c>
      <c r="I53">
        <v>1759259.7323</v>
      </c>
      <c r="J53">
        <v>5915639.6520999996</v>
      </c>
      <c r="K53" t="s">
        <v>598</v>
      </c>
      <c r="N53">
        <v>174.787305224243</v>
      </c>
      <c r="O53">
        <v>-36.891794650608901</v>
      </c>
    </row>
    <row r="54" spans="1:15" x14ac:dyDescent="0.15">
      <c r="A54" s="1">
        <v>112</v>
      </c>
      <c r="B54" s="1" t="s">
        <v>239</v>
      </c>
      <c r="C54" s="1" t="s">
        <v>543</v>
      </c>
      <c r="D54" s="1" t="s">
        <v>594</v>
      </c>
      <c r="E54" s="1">
        <v>3</v>
      </c>
      <c r="F54" s="1">
        <f t="shared" si="2"/>
        <v>600</v>
      </c>
      <c r="G54" s="1">
        <v>10</v>
      </c>
      <c r="H54" s="1">
        <f t="shared" si="1"/>
        <v>2025</v>
      </c>
      <c r="I54">
        <v>1759262.1169</v>
      </c>
      <c r="J54">
        <v>5915664.9102999996</v>
      </c>
      <c r="K54" t="s">
        <v>599</v>
      </c>
      <c r="N54">
        <v>174.787326666182</v>
      </c>
      <c r="O54">
        <v>-36.8915666667789</v>
      </c>
    </row>
    <row r="55" spans="1:15" x14ac:dyDescent="0.15">
      <c r="A55" s="1">
        <v>116</v>
      </c>
      <c r="B55" s="1" t="s">
        <v>239</v>
      </c>
      <c r="C55" s="1" t="s">
        <v>543</v>
      </c>
      <c r="D55" s="1" t="s">
        <v>594</v>
      </c>
      <c r="E55" s="1">
        <v>2</v>
      </c>
      <c r="F55" s="1">
        <f t="shared" si="2"/>
        <v>600</v>
      </c>
      <c r="G55" s="1">
        <v>15</v>
      </c>
      <c r="H55" s="1">
        <f t="shared" si="1"/>
        <v>2030</v>
      </c>
      <c r="I55">
        <v>1759240.8609</v>
      </c>
      <c r="J55">
        <v>5915600.9369999999</v>
      </c>
      <c r="K55" t="s">
        <v>600</v>
      </c>
      <c r="N55">
        <v>174.78710166642699</v>
      </c>
      <c r="O55">
        <v>-36.892146666257702</v>
      </c>
    </row>
    <row r="56" spans="1:15" x14ac:dyDescent="0.15">
      <c r="A56" s="1">
        <v>151</v>
      </c>
      <c r="B56" s="1" t="s">
        <v>26</v>
      </c>
      <c r="C56" s="1" t="s">
        <v>543</v>
      </c>
      <c r="D56" s="1" t="s">
        <v>594</v>
      </c>
      <c r="E56" s="1">
        <v>3</v>
      </c>
      <c r="F56" s="1">
        <f t="shared" si="2"/>
        <v>600</v>
      </c>
      <c r="G56" s="1">
        <v>10</v>
      </c>
      <c r="H56" s="1">
        <f t="shared" si="1"/>
        <v>2025</v>
      </c>
      <c r="I56">
        <v>1759184.2664999999</v>
      </c>
      <c r="J56">
        <v>5915635.7216999996</v>
      </c>
      <c r="K56" t="s">
        <v>601</v>
      </c>
      <c r="N56">
        <v>174.78645950290701</v>
      </c>
      <c r="O56">
        <v>-36.891842798520898</v>
      </c>
    </row>
    <row r="57" spans="1:15" x14ac:dyDescent="0.15">
      <c r="A57" s="1">
        <v>155</v>
      </c>
      <c r="B57" s="1" t="s">
        <v>26</v>
      </c>
      <c r="C57" s="1" t="s">
        <v>543</v>
      </c>
      <c r="D57" s="1" t="s">
        <v>594</v>
      </c>
      <c r="E57" s="1">
        <v>2</v>
      </c>
      <c r="F57" s="1">
        <f t="shared" si="2"/>
        <v>600</v>
      </c>
      <c r="G57" s="1">
        <v>15</v>
      </c>
      <c r="H57" s="1">
        <f t="shared" si="1"/>
        <v>2030</v>
      </c>
      <c r="I57">
        <v>1759240.7185</v>
      </c>
      <c r="J57">
        <v>5915585.4017000003</v>
      </c>
      <c r="K57" t="s">
        <v>602</v>
      </c>
      <c r="N57">
        <v>174.78710333316499</v>
      </c>
      <c r="O57">
        <v>-36.8922866664034</v>
      </c>
    </row>
    <row r="58" spans="1:15" x14ac:dyDescent="0.15">
      <c r="A58" s="1">
        <v>156</v>
      </c>
      <c r="B58" s="1" t="s">
        <v>26</v>
      </c>
      <c r="C58" s="1" t="s">
        <v>543</v>
      </c>
      <c r="D58" s="1" t="s">
        <v>594</v>
      </c>
      <c r="E58" s="1">
        <v>3</v>
      </c>
      <c r="F58" s="1">
        <f t="shared" si="2"/>
        <v>600</v>
      </c>
      <c r="G58" s="1">
        <v>10</v>
      </c>
      <c r="H58" s="1">
        <f t="shared" si="1"/>
        <v>2025</v>
      </c>
      <c r="I58">
        <v>1759237.7164</v>
      </c>
      <c r="J58">
        <v>5915533.0357999997</v>
      </c>
      <c r="K58" t="s">
        <v>603</v>
      </c>
      <c r="N58">
        <v>174.787080659135</v>
      </c>
      <c r="O58">
        <v>-36.892759000104597</v>
      </c>
    </row>
    <row r="59" spans="1:15" x14ac:dyDescent="0.15">
      <c r="A59" s="1">
        <v>157</v>
      </c>
      <c r="B59" s="1" t="s">
        <v>26</v>
      </c>
      <c r="C59" s="1" t="s">
        <v>543</v>
      </c>
      <c r="D59" s="1" t="s">
        <v>594</v>
      </c>
      <c r="E59" s="1">
        <v>2</v>
      </c>
      <c r="F59" s="1">
        <f t="shared" si="2"/>
        <v>600</v>
      </c>
      <c r="G59" s="1">
        <v>15</v>
      </c>
      <c r="H59" s="1">
        <f t="shared" si="1"/>
        <v>2030</v>
      </c>
      <c r="I59">
        <v>1759232.8644999999</v>
      </c>
      <c r="J59">
        <v>5915533.1105000004</v>
      </c>
      <c r="K59" s="29" t="s">
        <v>604</v>
      </c>
      <c r="N59">
        <v>174.78702621598299</v>
      </c>
      <c r="O59">
        <v>-36.8927591458569</v>
      </c>
    </row>
    <row r="60" spans="1:15" x14ac:dyDescent="0.15">
      <c r="A60" s="1">
        <v>158</v>
      </c>
      <c r="B60" s="1" t="s">
        <v>26</v>
      </c>
      <c r="C60" s="1" t="s">
        <v>543</v>
      </c>
      <c r="D60" s="1" t="s">
        <v>594</v>
      </c>
      <c r="E60" s="1">
        <v>4</v>
      </c>
      <c r="F60" s="1">
        <f t="shared" si="2"/>
        <v>600</v>
      </c>
      <c r="G60" s="1">
        <v>5</v>
      </c>
      <c r="H60" s="1">
        <f t="shared" si="1"/>
        <v>2020</v>
      </c>
      <c r="I60">
        <v>1758922.7291999999</v>
      </c>
      <c r="J60">
        <v>5915527.2297999999</v>
      </c>
      <c r="K60" t="s">
        <v>605</v>
      </c>
      <c r="N60">
        <v>174.78354842077499</v>
      </c>
      <c r="O60">
        <v>-36.892864419425202</v>
      </c>
    </row>
    <row r="61" spans="1:15" x14ac:dyDescent="0.15">
      <c r="A61" s="1">
        <v>164</v>
      </c>
      <c r="B61" s="1" t="s">
        <v>26</v>
      </c>
      <c r="C61" s="1" t="s">
        <v>543</v>
      </c>
      <c r="D61" s="1" t="s">
        <v>594</v>
      </c>
      <c r="E61" s="1">
        <v>3</v>
      </c>
      <c r="F61" s="1">
        <f t="shared" si="2"/>
        <v>600</v>
      </c>
      <c r="G61" s="1">
        <v>10</v>
      </c>
      <c r="H61" s="1">
        <f t="shared" si="1"/>
        <v>2025</v>
      </c>
      <c r="I61">
        <v>1759197.8526000001</v>
      </c>
      <c r="J61">
        <v>5914462.8468000004</v>
      </c>
      <c r="K61" t="s">
        <v>606</v>
      </c>
      <c r="N61">
        <v>174.786858333879</v>
      </c>
      <c r="O61">
        <v>-36.902408333717403</v>
      </c>
    </row>
    <row r="62" spans="1:15" x14ac:dyDescent="0.15">
      <c r="A62" s="1">
        <v>167</v>
      </c>
      <c r="B62" s="1" t="s">
        <v>232</v>
      </c>
      <c r="C62" s="1" t="s">
        <v>543</v>
      </c>
      <c r="D62" s="1" t="s">
        <v>594</v>
      </c>
      <c r="E62" s="1">
        <v>1</v>
      </c>
      <c r="F62" s="1">
        <f t="shared" si="2"/>
        <v>600</v>
      </c>
      <c r="G62" s="1">
        <v>20</v>
      </c>
      <c r="H62" s="1">
        <f t="shared" si="1"/>
        <v>2035</v>
      </c>
      <c r="I62">
        <v>1758972.8854</v>
      </c>
      <c r="J62">
        <v>5914887.6013000002</v>
      </c>
      <c r="K62" t="s">
        <v>607</v>
      </c>
      <c r="N62">
        <v>174.78424525305999</v>
      </c>
      <c r="O62">
        <v>-36.898619154807697</v>
      </c>
    </row>
    <row r="63" spans="1:15" x14ac:dyDescent="0.15">
      <c r="A63" s="1">
        <v>169</v>
      </c>
      <c r="B63" s="1" t="s">
        <v>197</v>
      </c>
      <c r="C63" s="1" t="s">
        <v>543</v>
      </c>
      <c r="D63" s="1" t="s">
        <v>594</v>
      </c>
      <c r="E63" s="1">
        <v>4</v>
      </c>
      <c r="F63" s="1">
        <f t="shared" si="2"/>
        <v>600</v>
      </c>
      <c r="G63" s="1">
        <v>5</v>
      </c>
      <c r="H63" s="1">
        <f t="shared" si="1"/>
        <v>2020</v>
      </c>
      <c r="I63">
        <v>1758976.3962000001</v>
      </c>
      <c r="J63">
        <v>5914885.0237999996</v>
      </c>
      <c r="K63" t="s">
        <v>608</v>
      </c>
      <c r="N63">
        <v>174.78428518028099</v>
      </c>
      <c r="O63">
        <v>-36.898641786957299</v>
      </c>
    </row>
    <row r="64" spans="1:15" x14ac:dyDescent="0.15">
      <c r="A64" s="1">
        <v>170</v>
      </c>
      <c r="B64" s="1" t="s">
        <v>197</v>
      </c>
      <c r="C64" s="1" t="s">
        <v>543</v>
      </c>
      <c r="D64" s="1" t="s">
        <v>594</v>
      </c>
      <c r="E64" s="1">
        <v>4</v>
      </c>
      <c r="F64" s="1">
        <f t="shared" si="2"/>
        <v>600</v>
      </c>
      <c r="G64" s="1">
        <v>5</v>
      </c>
      <c r="H64" s="1">
        <f t="shared" si="1"/>
        <v>2020</v>
      </c>
      <c r="I64">
        <v>1758937.3060999999</v>
      </c>
      <c r="J64">
        <v>5914885.0230999999</v>
      </c>
      <c r="K64" t="s">
        <v>609</v>
      </c>
      <c r="N64">
        <v>174.78384664262001</v>
      </c>
      <c r="O64">
        <v>-36.898648380038601</v>
      </c>
    </row>
    <row r="65" spans="1:15" x14ac:dyDescent="0.15">
      <c r="A65" s="1">
        <v>171</v>
      </c>
      <c r="B65" s="1" t="s">
        <v>197</v>
      </c>
      <c r="C65" s="1" t="s">
        <v>543</v>
      </c>
      <c r="D65" s="1" t="s">
        <v>594</v>
      </c>
      <c r="E65" s="1">
        <v>4</v>
      </c>
      <c r="F65" s="1">
        <f t="shared" si="2"/>
        <v>600</v>
      </c>
      <c r="G65" s="1">
        <v>5</v>
      </c>
      <c r="H65" s="1">
        <f t="shared" si="1"/>
        <v>2020</v>
      </c>
      <c r="I65">
        <v>1758944.5098999999</v>
      </c>
      <c r="J65">
        <v>5914884.3332000002</v>
      </c>
      <c r="K65" t="s">
        <v>610</v>
      </c>
      <c r="N65">
        <v>174.78392760420999</v>
      </c>
      <c r="O65">
        <v>-36.8986533824418</v>
      </c>
    </row>
    <row r="66" spans="1:15" x14ac:dyDescent="0.15">
      <c r="A66" s="1">
        <v>172</v>
      </c>
      <c r="B66" s="1" t="s">
        <v>197</v>
      </c>
      <c r="C66" s="1" t="s">
        <v>543</v>
      </c>
      <c r="D66" s="1" t="s">
        <v>594</v>
      </c>
      <c r="E66" s="1">
        <v>3</v>
      </c>
      <c r="F66" s="1">
        <f t="shared" si="2"/>
        <v>600</v>
      </c>
      <c r="G66" s="1">
        <v>10</v>
      </c>
      <c r="H66" s="1">
        <f t="shared" si="1"/>
        <v>2025</v>
      </c>
      <c r="I66">
        <v>1758862.8670000001</v>
      </c>
      <c r="J66">
        <v>5915062.7378000002</v>
      </c>
      <c r="K66" t="s">
        <v>611</v>
      </c>
      <c r="N66">
        <v>174.782974275068</v>
      </c>
      <c r="O66">
        <v>-36.897059672205103</v>
      </c>
    </row>
    <row r="67" spans="1:15" x14ac:dyDescent="0.15">
      <c r="A67" s="1">
        <v>173</v>
      </c>
      <c r="B67" s="1" t="s">
        <v>197</v>
      </c>
      <c r="C67" s="1" t="s">
        <v>543</v>
      </c>
      <c r="D67" s="1" t="s">
        <v>594</v>
      </c>
      <c r="E67" s="1">
        <v>3</v>
      </c>
      <c r="F67" s="1">
        <f t="shared" si="2"/>
        <v>600</v>
      </c>
      <c r="G67" s="1">
        <v>10</v>
      </c>
      <c r="H67" s="1">
        <f t="shared" si="1"/>
        <v>2025</v>
      </c>
      <c r="I67">
        <v>1758811.6762999999</v>
      </c>
      <c r="J67">
        <v>5914919.8514</v>
      </c>
      <c r="K67" t="s">
        <v>612</v>
      </c>
      <c r="N67">
        <v>174.78242994563499</v>
      </c>
      <c r="O67">
        <v>-36.898355727692802</v>
      </c>
    </row>
    <row r="68" spans="1:15" x14ac:dyDescent="0.15">
      <c r="A68" s="1">
        <v>174</v>
      </c>
      <c r="B68" s="1" t="s">
        <v>197</v>
      </c>
      <c r="C68" s="1" t="s">
        <v>543</v>
      </c>
      <c r="D68" s="1" t="s">
        <v>594</v>
      </c>
      <c r="E68" s="1">
        <v>4</v>
      </c>
      <c r="F68" s="1">
        <f t="shared" si="2"/>
        <v>600</v>
      </c>
      <c r="G68" s="1">
        <v>5</v>
      </c>
      <c r="H68" s="1">
        <f t="shared" ref="H68:H131" si="3">2015+G68</f>
        <v>2020</v>
      </c>
      <c r="I68">
        <v>1758817.0168999999</v>
      </c>
      <c r="J68">
        <v>5914917.0958000002</v>
      </c>
      <c r="K68" t="s">
        <v>613</v>
      </c>
      <c r="N68">
        <v>174.782490437353</v>
      </c>
      <c r="O68">
        <v>-36.898379657140502</v>
      </c>
    </row>
    <row r="69" spans="1:15" x14ac:dyDescent="0.15">
      <c r="A69" s="1">
        <v>175</v>
      </c>
      <c r="B69" s="1" t="s">
        <v>197</v>
      </c>
      <c r="C69" s="1" t="s">
        <v>543</v>
      </c>
      <c r="D69" s="1" t="s">
        <v>594</v>
      </c>
      <c r="E69" s="1">
        <v>3</v>
      </c>
      <c r="F69" s="1">
        <f t="shared" si="2"/>
        <v>600</v>
      </c>
      <c r="G69" s="1">
        <v>10</v>
      </c>
      <c r="H69" s="1">
        <f t="shared" si="3"/>
        <v>2025</v>
      </c>
      <c r="I69">
        <v>1758716.1140999999</v>
      </c>
      <c r="J69">
        <v>5914925.7060000002</v>
      </c>
      <c r="K69" t="s">
        <v>614</v>
      </c>
      <c r="N69">
        <v>174.78135664382799</v>
      </c>
      <c r="O69">
        <v>-36.898319059236897</v>
      </c>
    </row>
    <row r="70" spans="1:15" x14ac:dyDescent="0.15">
      <c r="A70" s="1">
        <v>176</v>
      </c>
      <c r="B70" s="1" t="s">
        <v>197</v>
      </c>
      <c r="C70" s="1" t="s">
        <v>543</v>
      </c>
      <c r="D70" s="1" t="s">
        <v>594</v>
      </c>
      <c r="E70" s="1">
        <v>4</v>
      </c>
      <c r="F70" s="1">
        <f t="shared" si="2"/>
        <v>600</v>
      </c>
      <c r="G70" s="1">
        <v>5</v>
      </c>
      <c r="H70" s="1">
        <f t="shared" si="3"/>
        <v>2020</v>
      </c>
      <c r="I70">
        <v>1758552.8504999999</v>
      </c>
      <c r="J70">
        <v>5914816.9417000003</v>
      </c>
      <c r="K70" t="s">
        <v>615</v>
      </c>
      <c r="N70">
        <v>174.77954781323899</v>
      </c>
      <c r="O70">
        <v>-36.899326504177601</v>
      </c>
    </row>
    <row r="71" spans="1:15" x14ac:dyDescent="0.15">
      <c r="A71" s="1">
        <v>177</v>
      </c>
      <c r="B71" s="1" t="s">
        <v>197</v>
      </c>
      <c r="C71" s="1" t="s">
        <v>543</v>
      </c>
      <c r="D71" s="1" t="s">
        <v>594</v>
      </c>
      <c r="E71" s="1">
        <v>3</v>
      </c>
      <c r="F71" s="1">
        <f t="shared" si="2"/>
        <v>600</v>
      </c>
      <c r="G71" s="1">
        <v>10</v>
      </c>
      <c r="H71" s="1">
        <f t="shared" si="3"/>
        <v>2025</v>
      </c>
      <c r="I71">
        <v>1758547.5693000001</v>
      </c>
      <c r="J71">
        <v>5914815.7241000002</v>
      </c>
      <c r="K71" t="s">
        <v>616</v>
      </c>
      <c r="N71">
        <v>174.77948881948399</v>
      </c>
      <c r="O71">
        <v>-36.899338362666803</v>
      </c>
    </row>
    <row r="72" spans="1:15" x14ac:dyDescent="0.15">
      <c r="A72" s="1">
        <v>179</v>
      </c>
      <c r="B72" s="1" t="s">
        <v>197</v>
      </c>
      <c r="C72" s="1" t="s">
        <v>543</v>
      </c>
      <c r="D72" s="1" t="s">
        <v>594</v>
      </c>
      <c r="E72" s="1">
        <v>4</v>
      </c>
      <c r="F72" s="1">
        <f t="shared" si="2"/>
        <v>600</v>
      </c>
      <c r="G72" s="1">
        <v>5</v>
      </c>
      <c r="H72" s="1">
        <f t="shared" si="3"/>
        <v>2020</v>
      </c>
      <c r="I72">
        <v>1758510.6972000001</v>
      </c>
      <c r="J72">
        <v>5914831.0977999996</v>
      </c>
      <c r="K72" t="s">
        <v>617</v>
      </c>
      <c r="N72">
        <v>174.77907194328699</v>
      </c>
      <c r="O72">
        <v>-36.8992060386406</v>
      </c>
    </row>
    <row r="73" spans="1:15" x14ac:dyDescent="0.15">
      <c r="A73" s="1">
        <v>180</v>
      </c>
      <c r="B73" s="1" t="s">
        <v>197</v>
      </c>
      <c r="C73" s="1" t="s">
        <v>543</v>
      </c>
      <c r="D73" s="1" t="s">
        <v>594</v>
      </c>
      <c r="E73" s="1">
        <v>5</v>
      </c>
      <c r="F73" s="1">
        <f t="shared" si="2"/>
        <v>600</v>
      </c>
      <c r="G73" s="1">
        <v>2</v>
      </c>
      <c r="H73" s="1">
        <f t="shared" si="3"/>
        <v>2017</v>
      </c>
      <c r="I73">
        <v>1758510.8374999999</v>
      </c>
      <c r="J73">
        <v>5914833.2346999999</v>
      </c>
      <c r="K73" t="s">
        <v>618</v>
      </c>
      <c r="N73">
        <v>174.77907307019501</v>
      </c>
      <c r="O73">
        <v>-36.899186761114002</v>
      </c>
    </row>
    <row r="74" spans="1:15" x14ac:dyDescent="0.15">
      <c r="A74" s="1">
        <v>181</v>
      </c>
      <c r="B74" s="1" t="s">
        <v>197</v>
      </c>
      <c r="C74" s="1" t="s">
        <v>543</v>
      </c>
      <c r="D74" s="1" t="s">
        <v>594</v>
      </c>
      <c r="E74" s="1">
        <v>4</v>
      </c>
      <c r="F74" s="1">
        <f t="shared" si="2"/>
        <v>600</v>
      </c>
      <c r="G74" s="1">
        <v>5</v>
      </c>
      <c r="H74" s="1">
        <f t="shared" si="3"/>
        <v>2020</v>
      </c>
      <c r="I74">
        <v>1758523.8277</v>
      </c>
      <c r="J74">
        <v>5914905.3968000002</v>
      </c>
      <c r="K74" t="s">
        <v>619</v>
      </c>
      <c r="N74">
        <v>174.77920370524799</v>
      </c>
      <c r="O74">
        <v>-36.898534381436697</v>
      </c>
    </row>
    <row r="75" spans="1:15" x14ac:dyDescent="0.15">
      <c r="A75" s="1">
        <v>182</v>
      </c>
      <c r="B75" s="1" t="s">
        <v>197</v>
      </c>
      <c r="C75" s="1" t="s">
        <v>543</v>
      </c>
      <c r="D75" s="1" t="s">
        <v>594</v>
      </c>
      <c r="E75" s="1">
        <v>5</v>
      </c>
      <c r="F75" s="1">
        <f t="shared" si="2"/>
        <v>600</v>
      </c>
      <c r="G75" s="1">
        <v>2</v>
      </c>
      <c r="H75" s="1">
        <f t="shared" si="3"/>
        <v>2017</v>
      </c>
      <c r="I75">
        <v>1758555.943</v>
      </c>
      <c r="J75">
        <v>5914971.7631000001</v>
      </c>
      <c r="K75" t="s">
        <v>620</v>
      </c>
      <c r="N75">
        <v>174.779550107201</v>
      </c>
      <c r="O75">
        <v>-36.897931008854002</v>
      </c>
    </row>
    <row r="76" spans="1:15" x14ac:dyDescent="0.15">
      <c r="A76" s="1">
        <v>183</v>
      </c>
      <c r="B76" s="1" t="s">
        <v>197</v>
      </c>
      <c r="C76" s="1" t="s">
        <v>543</v>
      </c>
      <c r="D76" s="1" t="s">
        <v>594</v>
      </c>
      <c r="E76" s="1">
        <v>4</v>
      </c>
      <c r="F76" s="1">
        <f t="shared" si="2"/>
        <v>600</v>
      </c>
      <c r="G76" s="1">
        <v>5</v>
      </c>
      <c r="H76" s="1">
        <f t="shared" si="3"/>
        <v>2020</v>
      </c>
      <c r="I76">
        <v>1758573.094</v>
      </c>
      <c r="J76">
        <v>5915009.6714000003</v>
      </c>
      <c r="K76" t="s">
        <v>621</v>
      </c>
      <c r="N76">
        <v>174.77973458304899</v>
      </c>
      <c r="O76">
        <v>-36.897586563771597</v>
      </c>
    </row>
    <row r="77" spans="1:15" x14ac:dyDescent="0.15">
      <c r="A77" s="1">
        <v>184</v>
      </c>
      <c r="B77" s="1" t="s">
        <v>197</v>
      </c>
      <c r="C77" s="1" t="s">
        <v>543</v>
      </c>
      <c r="D77" s="1" t="s">
        <v>594</v>
      </c>
      <c r="E77" s="1">
        <v>4</v>
      </c>
      <c r="F77" s="1">
        <f t="shared" si="2"/>
        <v>600</v>
      </c>
      <c r="G77" s="1">
        <v>5</v>
      </c>
      <c r="H77" s="1">
        <f t="shared" si="3"/>
        <v>2020</v>
      </c>
      <c r="I77">
        <v>1758589.7949999999</v>
      </c>
      <c r="J77">
        <v>5915042.8753000004</v>
      </c>
      <c r="K77" t="s">
        <v>622</v>
      </c>
      <c r="N77">
        <v>174.77991499363401</v>
      </c>
      <c r="O77">
        <v>-36.897284581775999</v>
      </c>
    </row>
    <row r="78" spans="1:15" x14ac:dyDescent="0.15">
      <c r="A78" s="1">
        <v>185</v>
      </c>
      <c r="B78" s="1" t="s">
        <v>197</v>
      </c>
      <c r="C78" s="1" t="s">
        <v>543</v>
      </c>
      <c r="D78" s="1" t="s">
        <v>594</v>
      </c>
      <c r="E78" s="1">
        <v>3</v>
      </c>
      <c r="F78" s="1">
        <f t="shared" si="2"/>
        <v>600</v>
      </c>
      <c r="G78" s="1">
        <v>10</v>
      </c>
      <c r="H78" s="1">
        <f t="shared" si="3"/>
        <v>2025</v>
      </c>
      <c r="I78">
        <v>1758613.3828</v>
      </c>
      <c r="J78">
        <v>5915093.2811000003</v>
      </c>
      <c r="K78" t="s">
        <v>623</v>
      </c>
      <c r="N78">
        <v>174.78016906095701</v>
      </c>
      <c r="O78">
        <v>-36.896826448717597</v>
      </c>
    </row>
    <row r="79" spans="1:15" x14ac:dyDescent="0.15">
      <c r="A79" s="1">
        <v>186</v>
      </c>
      <c r="B79" s="1" t="s">
        <v>197</v>
      </c>
      <c r="C79" s="1" t="s">
        <v>543</v>
      </c>
      <c r="D79" s="1" t="s">
        <v>594</v>
      </c>
      <c r="E79" s="1">
        <v>4</v>
      </c>
      <c r="F79" s="1">
        <f t="shared" si="2"/>
        <v>600</v>
      </c>
      <c r="G79" s="1">
        <v>5</v>
      </c>
      <c r="H79" s="1">
        <f t="shared" si="3"/>
        <v>2020</v>
      </c>
      <c r="I79">
        <v>1758864.8466</v>
      </c>
      <c r="J79">
        <v>5915181.0702999998</v>
      </c>
      <c r="K79" t="s">
        <v>624</v>
      </c>
      <c r="N79">
        <v>174.782971673487</v>
      </c>
      <c r="O79">
        <v>-36.895993138093701</v>
      </c>
    </row>
    <row r="80" spans="1:15" x14ac:dyDescent="0.15">
      <c r="A80" s="1">
        <v>187</v>
      </c>
      <c r="B80" s="1" t="s">
        <v>222</v>
      </c>
      <c r="C80" s="1" t="s">
        <v>543</v>
      </c>
      <c r="D80" s="1" t="s">
        <v>594</v>
      </c>
      <c r="E80" s="1">
        <v>3</v>
      </c>
      <c r="F80" s="1">
        <f t="shared" si="2"/>
        <v>600</v>
      </c>
      <c r="G80" s="1">
        <v>10</v>
      </c>
      <c r="H80" s="1">
        <f t="shared" si="3"/>
        <v>2025</v>
      </c>
      <c r="I80">
        <v>1758728.835</v>
      </c>
      <c r="J80">
        <v>5915191.2828000002</v>
      </c>
      <c r="K80" t="s">
        <v>625</v>
      </c>
      <c r="N80">
        <v>174.78144371990399</v>
      </c>
      <c r="O80">
        <v>-36.895924014262199</v>
      </c>
    </row>
    <row r="81" spans="1:15" x14ac:dyDescent="0.15">
      <c r="A81" s="1">
        <v>189</v>
      </c>
      <c r="B81" s="1" t="s">
        <v>222</v>
      </c>
      <c r="C81" s="1" t="s">
        <v>543</v>
      </c>
      <c r="D81" s="1" t="s">
        <v>594</v>
      </c>
      <c r="E81" s="1">
        <v>5</v>
      </c>
      <c r="F81" s="1">
        <f t="shared" si="2"/>
        <v>600</v>
      </c>
      <c r="G81" s="1">
        <v>2</v>
      </c>
      <c r="H81" s="1">
        <f t="shared" si="3"/>
        <v>2017</v>
      </c>
      <c r="I81">
        <v>1758919.3554</v>
      </c>
      <c r="J81">
        <v>5915494.1673999997</v>
      </c>
      <c r="K81" t="s">
        <v>626</v>
      </c>
      <c r="N81">
        <v>174.783517507195</v>
      </c>
      <c r="O81">
        <v>-36.893162886952602</v>
      </c>
    </row>
    <row r="82" spans="1:15" x14ac:dyDescent="0.15">
      <c r="A82" s="1">
        <v>190</v>
      </c>
      <c r="B82" s="1" t="s">
        <v>222</v>
      </c>
      <c r="C82" s="1" t="s">
        <v>543</v>
      </c>
      <c r="D82" s="1" t="s">
        <v>594</v>
      </c>
      <c r="E82" s="1">
        <v>4</v>
      </c>
      <c r="F82" s="1">
        <f t="shared" si="2"/>
        <v>600</v>
      </c>
      <c r="G82" s="1">
        <v>5</v>
      </c>
      <c r="H82" s="1">
        <f t="shared" si="3"/>
        <v>2020</v>
      </c>
      <c r="I82">
        <v>1758816.5504999999</v>
      </c>
      <c r="J82">
        <v>5915496.6094000004</v>
      </c>
      <c r="K82" t="s">
        <v>627</v>
      </c>
      <c r="N82">
        <v>174.782363745803</v>
      </c>
      <c r="O82">
        <v>-36.893158193759199</v>
      </c>
    </row>
    <row r="83" spans="1:15" x14ac:dyDescent="0.15">
      <c r="A83" s="1">
        <v>191</v>
      </c>
      <c r="B83" s="1" t="s">
        <v>222</v>
      </c>
      <c r="C83" s="1" t="s">
        <v>543</v>
      </c>
      <c r="D83" s="1" t="s">
        <v>594</v>
      </c>
      <c r="E83" s="1">
        <v>4</v>
      </c>
      <c r="F83" s="1">
        <f t="shared" si="2"/>
        <v>600</v>
      </c>
      <c r="G83" s="1">
        <v>5</v>
      </c>
      <c r="H83" s="1">
        <f t="shared" si="3"/>
        <v>2020</v>
      </c>
      <c r="I83">
        <v>1758819.2420000001</v>
      </c>
      <c r="J83">
        <v>5915488.3579000002</v>
      </c>
      <c r="K83" t="s">
        <v>628</v>
      </c>
      <c r="N83">
        <v>174.782395667869</v>
      </c>
      <c r="O83">
        <v>-36.893232088540501</v>
      </c>
    </row>
    <row r="84" spans="1:15" x14ac:dyDescent="0.15">
      <c r="A84" s="1">
        <v>192</v>
      </c>
      <c r="B84" s="1" t="s">
        <v>222</v>
      </c>
      <c r="C84" s="1" t="s">
        <v>543</v>
      </c>
      <c r="D84" s="1" t="s">
        <v>594</v>
      </c>
      <c r="E84" s="1">
        <v>3</v>
      </c>
      <c r="F84" s="1">
        <f t="shared" si="2"/>
        <v>600</v>
      </c>
      <c r="G84" s="1">
        <v>10</v>
      </c>
      <c r="H84" s="1">
        <f t="shared" si="3"/>
        <v>2025</v>
      </c>
      <c r="I84">
        <v>1758808.2442999999</v>
      </c>
      <c r="J84">
        <v>5915494.3065999998</v>
      </c>
      <c r="K84" t="s">
        <v>629</v>
      </c>
      <c r="N84">
        <v>174.78227105065801</v>
      </c>
      <c r="O84">
        <v>-36.893180340557997</v>
      </c>
    </row>
    <row r="85" spans="1:15" x14ac:dyDescent="0.15">
      <c r="A85" s="1">
        <v>193</v>
      </c>
      <c r="B85" s="1" t="s">
        <v>222</v>
      </c>
      <c r="C85" s="1" t="s">
        <v>543</v>
      </c>
      <c r="D85" s="1" t="s">
        <v>594</v>
      </c>
      <c r="E85" s="1">
        <v>5</v>
      </c>
      <c r="F85" s="1">
        <f t="shared" si="2"/>
        <v>600</v>
      </c>
      <c r="G85" s="1">
        <v>2</v>
      </c>
      <c r="H85" s="1">
        <f t="shared" si="3"/>
        <v>2017</v>
      </c>
      <c r="I85">
        <v>1758674.2405999999</v>
      </c>
      <c r="J85">
        <v>5915201.1535999998</v>
      </c>
      <c r="K85" t="s">
        <v>630</v>
      </c>
      <c r="N85">
        <v>174.78082919868501</v>
      </c>
      <c r="O85">
        <v>-36.895844259774798</v>
      </c>
    </row>
    <row r="86" spans="1:15" x14ac:dyDescent="0.15">
      <c r="A86" s="1">
        <v>194</v>
      </c>
      <c r="B86" s="1" t="s">
        <v>222</v>
      </c>
      <c r="C86" s="1" t="s">
        <v>543</v>
      </c>
      <c r="D86" s="1" t="s">
        <v>594</v>
      </c>
      <c r="E86" s="1">
        <v>4</v>
      </c>
      <c r="F86" s="1">
        <f t="shared" si="2"/>
        <v>600</v>
      </c>
      <c r="G86" s="1">
        <v>5</v>
      </c>
      <c r="H86" s="1">
        <f t="shared" si="3"/>
        <v>2020</v>
      </c>
      <c r="I86">
        <v>1758869.0453999999</v>
      </c>
      <c r="J86">
        <v>5915263.4437999995</v>
      </c>
      <c r="K86" t="s">
        <v>631</v>
      </c>
      <c r="N86">
        <v>174.78300150662699</v>
      </c>
      <c r="O86">
        <v>-36.8952502283596</v>
      </c>
    </row>
    <row r="87" spans="1:15" x14ac:dyDescent="0.15">
      <c r="A87" s="1">
        <v>195</v>
      </c>
      <c r="B87" s="1" t="s">
        <v>222</v>
      </c>
      <c r="C87" s="1" t="s">
        <v>543</v>
      </c>
      <c r="D87" s="1" t="s">
        <v>594</v>
      </c>
      <c r="E87" s="1">
        <v>5</v>
      </c>
      <c r="F87" s="1">
        <f t="shared" si="2"/>
        <v>600</v>
      </c>
      <c r="G87" s="1">
        <v>2</v>
      </c>
      <c r="H87" s="1">
        <f t="shared" si="3"/>
        <v>2017</v>
      </c>
      <c r="I87">
        <v>1758905.2471</v>
      </c>
      <c r="J87">
        <v>5915323.4506999999</v>
      </c>
      <c r="K87" t="s">
        <v>632</v>
      </c>
      <c r="N87">
        <v>174.78339503943499</v>
      </c>
      <c r="O87">
        <v>-36.894703456878602</v>
      </c>
    </row>
    <row r="88" spans="1:15" x14ac:dyDescent="0.15">
      <c r="A88" s="1">
        <v>196</v>
      </c>
      <c r="B88" s="1" t="s">
        <v>222</v>
      </c>
      <c r="C88" s="1" t="s">
        <v>543</v>
      </c>
      <c r="D88" s="1" t="s">
        <v>594</v>
      </c>
      <c r="E88" s="1">
        <v>4</v>
      </c>
      <c r="F88" s="1">
        <f t="shared" si="2"/>
        <v>600</v>
      </c>
      <c r="G88" s="1">
        <v>5</v>
      </c>
      <c r="H88" s="1">
        <f t="shared" si="3"/>
        <v>2020</v>
      </c>
      <c r="I88">
        <v>1758910.2577</v>
      </c>
      <c r="J88">
        <v>5915333.8679999998</v>
      </c>
      <c r="K88" t="s">
        <v>633</v>
      </c>
      <c r="N88">
        <v>174.78344906417701</v>
      </c>
      <c r="O88">
        <v>-36.894608750887798</v>
      </c>
    </row>
    <row r="89" spans="1:15" x14ac:dyDescent="0.15">
      <c r="A89" s="1">
        <v>197</v>
      </c>
      <c r="B89" s="1" t="s">
        <v>222</v>
      </c>
      <c r="C89" s="1" t="s">
        <v>543</v>
      </c>
      <c r="D89" s="1" t="s">
        <v>594</v>
      </c>
      <c r="E89" s="1">
        <v>4</v>
      </c>
      <c r="F89" s="1">
        <f t="shared" si="2"/>
        <v>600</v>
      </c>
      <c r="G89" s="1">
        <v>5</v>
      </c>
      <c r="H89" s="1">
        <f t="shared" si="3"/>
        <v>2020</v>
      </c>
      <c r="I89">
        <v>1758923.3307</v>
      </c>
      <c r="J89">
        <v>5915337.7311000004</v>
      </c>
      <c r="K89" t="s">
        <v>634</v>
      </c>
      <c r="N89">
        <v>174.78359490763501</v>
      </c>
      <c r="O89">
        <v>-36.894571741587797</v>
      </c>
    </row>
    <row r="90" spans="1:15" x14ac:dyDescent="0.15">
      <c r="A90" s="1">
        <v>200</v>
      </c>
      <c r="B90" s="1" t="s">
        <v>252</v>
      </c>
      <c r="C90" s="1" t="s">
        <v>543</v>
      </c>
      <c r="D90" s="1" t="s">
        <v>594</v>
      </c>
      <c r="E90" s="1">
        <v>3</v>
      </c>
      <c r="F90" s="1">
        <f t="shared" si="2"/>
        <v>600</v>
      </c>
      <c r="G90" s="1">
        <v>10</v>
      </c>
      <c r="H90" s="1">
        <f t="shared" si="3"/>
        <v>2025</v>
      </c>
      <c r="I90">
        <v>1758984.8276</v>
      </c>
      <c r="J90">
        <v>5915275.8444999997</v>
      </c>
      <c r="K90" t="s">
        <v>635</v>
      </c>
      <c r="N90">
        <v>174.784297766473</v>
      </c>
      <c r="O90">
        <v>-36.895118991989399</v>
      </c>
    </row>
    <row r="91" spans="1:15" x14ac:dyDescent="0.15">
      <c r="A91" s="1">
        <v>201</v>
      </c>
      <c r="B91" s="1" t="s">
        <v>252</v>
      </c>
      <c r="C91" s="1" t="s">
        <v>543</v>
      </c>
      <c r="D91" s="1" t="s">
        <v>594</v>
      </c>
      <c r="E91" s="1">
        <v>3</v>
      </c>
      <c r="F91" s="1">
        <f t="shared" si="2"/>
        <v>600</v>
      </c>
      <c r="G91" s="1">
        <v>10</v>
      </c>
      <c r="H91" s="1">
        <f t="shared" si="3"/>
        <v>2025</v>
      </c>
      <c r="I91">
        <v>1759032.3152999999</v>
      </c>
      <c r="J91">
        <v>5915276.8143999996</v>
      </c>
      <c r="K91" t="s">
        <v>636</v>
      </c>
      <c r="N91">
        <v>174.78483028571401</v>
      </c>
      <c r="O91">
        <v>-36.895102249621402</v>
      </c>
    </row>
    <row r="92" spans="1:15" x14ac:dyDescent="0.15">
      <c r="A92" s="1">
        <v>202</v>
      </c>
      <c r="B92" s="1" t="s">
        <v>252</v>
      </c>
      <c r="C92" s="1" t="s">
        <v>543</v>
      </c>
      <c r="D92" s="1" t="s">
        <v>594</v>
      </c>
      <c r="E92" s="1">
        <v>4</v>
      </c>
      <c r="F92" s="1">
        <f t="shared" si="2"/>
        <v>600</v>
      </c>
      <c r="G92" s="1">
        <v>5</v>
      </c>
      <c r="H92" s="1">
        <f t="shared" si="3"/>
        <v>2020</v>
      </c>
      <c r="I92">
        <v>1758959.6405</v>
      </c>
      <c r="J92">
        <v>5914265.5942000002</v>
      </c>
      <c r="K92" t="s">
        <v>637</v>
      </c>
      <c r="N92">
        <v>174.78422718247799</v>
      </c>
      <c r="O92">
        <v>-36.904225793539602</v>
      </c>
    </row>
    <row r="93" spans="1:15" x14ac:dyDescent="0.15">
      <c r="A93" s="1">
        <v>203</v>
      </c>
      <c r="B93" s="1" t="s">
        <v>252</v>
      </c>
      <c r="C93" s="1" t="s">
        <v>543</v>
      </c>
      <c r="D93" s="1" t="s">
        <v>594</v>
      </c>
      <c r="E93" s="1">
        <v>3</v>
      </c>
      <c r="F93" s="1">
        <f t="shared" si="2"/>
        <v>600</v>
      </c>
      <c r="G93" s="1">
        <v>10</v>
      </c>
      <c r="H93" s="1">
        <f t="shared" si="3"/>
        <v>2025</v>
      </c>
      <c r="I93">
        <v>1758810.9287</v>
      </c>
      <c r="J93">
        <v>5914261.2553000003</v>
      </c>
      <c r="K93" t="s">
        <v>638</v>
      </c>
      <c r="N93">
        <v>174.782559625495</v>
      </c>
      <c r="O93">
        <v>-36.904289939974198</v>
      </c>
    </row>
    <row r="94" spans="1:15" x14ac:dyDescent="0.15">
      <c r="A94" s="1">
        <v>204</v>
      </c>
      <c r="B94" s="1" t="s">
        <v>252</v>
      </c>
      <c r="C94" s="1" t="s">
        <v>543</v>
      </c>
      <c r="D94" s="1" t="s">
        <v>594</v>
      </c>
      <c r="E94" s="1">
        <v>3</v>
      </c>
      <c r="F94" s="1">
        <f t="shared" si="2"/>
        <v>600</v>
      </c>
      <c r="G94" s="1">
        <v>10</v>
      </c>
      <c r="H94" s="1">
        <f t="shared" si="3"/>
        <v>2025</v>
      </c>
      <c r="I94">
        <v>1758757.5651</v>
      </c>
      <c r="J94">
        <v>5914233.0016000001</v>
      </c>
      <c r="K94" t="s">
        <v>639</v>
      </c>
      <c r="N94">
        <v>174.78196683566</v>
      </c>
      <c r="O94">
        <v>-36.904553495532603</v>
      </c>
    </row>
    <row r="95" spans="1:15" x14ac:dyDescent="0.15">
      <c r="A95" s="1">
        <v>205</v>
      </c>
      <c r="B95" s="1" t="s">
        <v>252</v>
      </c>
      <c r="C95" s="1" t="s">
        <v>543</v>
      </c>
      <c r="D95" s="1" t="s">
        <v>594</v>
      </c>
      <c r="E95" s="1">
        <v>3</v>
      </c>
      <c r="F95" s="1">
        <f t="shared" si="2"/>
        <v>600</v>
      </c>
      <c r="G95" s="1">
        <v>10</v>
      </c>
      <c r="H95" s="1">
        <f t="shared" si="3"/>
        <v>2025</v>
      </c>
      <c r="I95">
        <v>1758755.4532999999</v>
      </c>
      <c r="J95">
        <v>5914229.9435999999</v>
      </c>
      <c r="K95" t="s">
        <v>640</v>
      </c>
      <c r="N95">
        <v>174.78194378323201</v>
      </c>
      <c r="O95">
        <v>-36.904581404205999</v>
      </c>
    </row>
    <row r="96" spans="1:15" x14ac:dyDescent="0.15">
      <c r="A96" s="1">
        <v>206</v>
      </c>
      <c r="B96" s="1" t="s">
        <v>62</v>
      </c>
      <c r="C96" s="1" t="s">
        <v>543</v>
      </c>
      <c r="D96" s="1" t="s">
        <v>594</v>
      </c>
      <c r="E96" s="1">
        <v>5</v>
      </c>
      <c r="F96" s="1">
        <f t="shared" si="2"/>
        <v>600</v>
      </c>
      <c r="G96" s="1">
        <v>2</v>
      </c>
      <c r="H96" s="1">
        <f t="shared" si="3"/>
        <v>2017</v>
      </c>
      <c r="I96">
        <v>1758753.0223000001</v>
      </c>
      <c r="J96">
        <v>5914225.6802000003</v>
      </c>
      <c r="K96" t="s">
        <v>641</v>
      </c>
      <c r="N96">
        <v>174.78191740216101</v>
      </c>
      <c r="O96">
        <v>-36.904620227503401</v>
      </c>
    </row>
    <row r="97" spans="1:15" x14ac:dyDescent="0.15">
      <c r="A97" s="1">
        <v>207</v>
      </c>
      <c r="B97" s="1" t="s">
        <v>62</v>
      </c>
      <c r="C97" s="1" t="s">
        <v>543</v>
      </c>
      <c r="D97" s="1" t="s">
        <v>594</v>
      </c>
      <c r="E97" s="1">
        <v>3</v>
      </c>
      <c r="F97" s="1">
        <f t="shared" si="2"/>
        <v>600</v>
      </c>
      <c r="G97" s="1">
        <v>10</v>
      </c>
      <c r="H97" s="1">
        <f t="shared" si="3"/>
        <v>2025</v>
      </c>
      <c r="I97">
        <v>1759027.0671999999</v>
      </c>
      <c r="J97">
        <v>5914128.0608000001</v>
      </c>
      <c r="K97" t="s">
        <v>642</v>
      </c>
      <c r="N97">
        <v>174.78501254972301</v>
      </c>
      <c r="O97">
        <v>-36.905453628901</v>
      </c>
    </row>
    <row r="98" spans="1:15" x14ac:dyDescent="0.15">
      <c r="A98" s="1">
        <v>208</v>
      </c>
      <c r="B98" s="1" t="s">
        <v>62</v>
      </c>
      <c r="C98" s="1" t="s">
        <v>543</v>
      </c>
      <c r="D98" s="1" t="s">
        <v>594</v>
      </c>
      <c r="E98" s="1">
        <v>3</v>
      </c>
      <c r="F98" s="1">
        <f t="shared" si="2"/>
        <v>600</v>
      </c>
      <c r="G98" s="1">
        <v>10</v>
      </c>
      <c r="H98" s="1">
        <f t="shared" si="3"/>
        <v>2025</v>
      </c>
      <c r="I98">
        <v>1758937.7061000001</v>
      </c>
      <c r="J98">
        <v>5914044.7221999997</v>
      </c>
      <c r="K98" t="s">
        <v>643</v>
      </c>
      <c r="N98">
        <v>174.78402743946799</v>
      </c>
      <c r="O98">
        <v>-36.906219589326298</v>
      </c>
    </row>
    <row r="99" spans="1:15" x14ac:dyDescent="0.15">
      <c r="A99" s="1">
        <v>209</v>
      </c>
      <c r="B99" s="1" t="s">
        <v>62</v>
      </c>
      <c r="C99" s="1" t="s">
        <v>543</v>
      </c>
      <c r="D99" s="1" t="s">
        <v>594</v>
      </c>
      <c r="E99" s="1">
        <v>3</v>
      </c>
      <c r="F99" s="1">
        <f t="shared" si="2"/>
        <v>600</v>
      </c>
      <c r="G99" s="1">
        <v>10</v>
      </c>
      <c r="H99" s="1">
        <f t="shared" si="3"/>
        <v>2025</v>
      </c>
      <c r="I99">
        <v>1758829.6444999999</v>
      </c>
      <c r="J99">
        <v>5913998.8326000003</v>
      </c>
      <c r="K99" t="s">
        <v>644</v>
      </c>
      <c r="N99">
        <v>174.78282463852</v>
      </c>
      <c r="O99">
        <v>-36.906651268879301</v>
      </c>
    </row>
    <row r="100" spans="1:15" x14ac:dyDescent="0.15">
      <c r="A100" s="1">
        <v>210</v>
      </c>
      <c r="B100" s="1" t="s">
        <v>62</v>
      </c>
      <c r="C100" s="1" t="s">
        <v>543</v>
      </c>
      <c r="D100" s="1" t="s">
        <v>594</v>
      </c>
      <c r="E100" s="1">
        <v>3</v>
      </c>
      <c r="F100" s="1">
        <f t="shared" si="2"/>
        <v>600</v>
      </c>
      <c r="G100" s="1">
        <v>10</v>
      </c>
      <c r="H100" s="1">
        <f t="shared" si="3"/>
        <v>2025</v>
      </c>
      <c r="I100">
        <v>1758857.6762000001</v>
      </c>
      <c r="J100">
        <v>5913921.6277999999</v>
      </c>
      <c r="K100" t="s">
        <v>645</v>
      </c>
      <c r="N100">
        <v>174.78315534350699</v>
      </c>
      <c r="O100">
        <v>-36.907342177694403</v>
      </c>
    </row>
    <row r="101" spans="1:15" x14ac:dyDescent="0.15">
      <c r="A101" s="1">
        <v>213</v>
      </c>
      <c r="B101" s="1" t="s">
        <v>62</v>
      </c>
      <c r="C101" s="1" t="s">
        <v>543</v>
      </c>
      <c r="D101" s="1" t="s">
        <v>594</v>
      </c>
      <c r="E101" s="1">
        <v>5</v>
      </c>
      <c r="F101" s="1">
        <f t="shared" si="2"/>
        <v>600</v>
      </c>
      <c r="G101" s="1">
        <v>2</v>
      </c>
      <c r="H101" s="1">
        <f t="shared" si="3"/>
        <v>2017</v>
      </c>
      <c r="I101">
        <v>1758838.4094</v>
      </c>
      <c r="J101">
        <v>5913876.9294999996</v>
      </c>
      <c r="K101" t="s">
        <v>646</v>
      </c>
      <c r="N101">
        <v>174.78294854650301</v>
      </c>
      <c r="O101">
        <v>-36.9077481633554</v>
      </c>
    </row>
    <row r="102" spans="1:15" x14ac:dyDescent="0.15">
      <c r="A102" s="1">
        <v>214</v>
      </c>
      <c r="B102" s="1" t="s">
        <v>62</v>
      </c>
      <c r="C102" s="1" t="s">
        <v>543</v>
      </c>
      <c r="D102" s="1" t="s">
        <v>594</v>
      </c>
      <c r="E102" s="1">
        <v>4</v>
      </c>
      <c r="F102" s="1">
        <f t="shared" si="2"/>
        <v>600</v>
      </c>
      <c r="G102" s="1">
        <v>5</v>
      </c>
      <c r="H102" s="1">
        <f t="shared" si="3"/>
        <v>2020</v>
      </c>
      <c r="I102">
        <v>1758829.8392</v>
      </c>
      <c r="J102">
        <v>5913833.4568999996</v>
      </c>
      <c r="K102" t="s">
        <v>647</v>
      </c>
      <c r="N102">
        <v>174.7828615066</v>
      </c>
      <c r="O102">
        <v>-36.908141303373199</v>
      </c>
    </row>
    <row r="103" spans="1:15" x14ac:dyDescent="0.15">
      <c r="A103" s="1">
        <v>215</v>
      </c>
      <c r="B103" s="1" t="s">
        <v>62</v>
      </c>
      <c r="C103" s="1" t="s">
        <v>543</v>
      </c>
      <c r="D103" s="1" t="s">
        <v>594</v>
      </c>
      <c r="E103" s="1">
        <v>4</v>
      </c>
      <c r="F103" s="1">
        <f t="shared" si="2"/>
        <v>600</v>
      </c>
      <c r="G103" s="1">
        <v>5</v>
      </c>
      <c r="H103" s="1">
        <f t="shared" si="3"/>
        <v>2020</v>
      </c>
      <c r="I103">
        <v>1758835.9046</v>
      </c>
      <c r="J103">
        <v>5913834.4616</v>
      </c>
      <c r="K103" t="s">
        <v>648</v>
      </c>
      <c r="N103">
        <v>174.782929349895</v>
      </c>
      <c r="O103">
        <v>-36.908131229244198</v>
      </c>
    </row>
    <row r="104" spans="1:15" x14ac:dyDescent="0.15">
      <c r="A104" s="1">
        <v>216</v>
      </c>
      <c r="B104" s="1" t="s">
        <v>62</v>
      </c>
      <c r="C104" s="1" t="s">
        <v>543</v>
      </c>
      <c r="D104" s="1" t="s">
        <v>594</v>
      </c>
      <c r="E104" s="1">
        <v>3</v>
      </c>
      <c r="F104" s="1">
        <f t="shared" si="2"/>
        <v>600</v>
      </c>
      <c r="G104" s="1">
        <v>10</v>
      </c>
      <c r="H104" s="1">
        <f t="shared" si="3"/>
        <v>2025</v>
      </c>
      <c r="I104">
        <v>1758765.5168000001</v>
      </c>
      <c r="J104">
        <v>5913803.5590000004</v>
      </c>
      <c r="K104" t="s">
        <v>649</v>
      </c>
      <c r="N104">
        <v>174.782146074677</v>
      </c>
      <c r="O104">
        <v>-36.908421520685501</v>
      </c>
    </row>
    <row r="105" spans="1:15" x14ac:dyDescent="0.15">
      <c r="A105" s="1">
        <v>217</v>
      </c>
      <c r="B105" s="1" t="s">
        <v>62</v>
      </c>
      <c r="C105" s="1" t="s">
        <v>543</v>
      </c>
      <c r="D105" s="1" t="s">
        <v>594</v>
      </c>
      <c r="E105" s="1">
        <v>2</v>
      </c>
      <c r="F105" s="1">
        <f t="shared" si="2"/>
        <v>600</v>
      </c>
      <c r="G105" s="1">
        <v>15</v>
      </c>
      <c r="H105" s="1">
        <f t="shared" si="3"/>
        <v>2030</v>
      </c>
      <c r="I105">
        <v>1758700.2220999999</v>
      </c>
      <c r="J105">
        <v>5913894.8364000004</v>
      </c>
      <c r="K105" t="s">
        <v>650</v>
      </c>
      <c r="N105">
        <v>174.78139433422101</v>
      </c>
      <c r="O105">
        <v>-36.907610083662803</v>
      </c>
    </row>
    <row r="106" spans="1:15" x14ac:dyDescent="0.15">
      <c r="A106" s="1">
        <v>218</v>
      </c>
      <c r="B106" s="1" t="s">
        <v>62</v>
      </c>
      <c r="C106" s="1" t="s">
        <v>543</v>
      </c>
      <c r="D106" s="1" t="s">
        <v>594</v>
      </c>
      <c r="E106" s="1">
        <v>3</v>
      </c>
      <c r="F106" s="1">
        <f t="shared" si="2"/>
        <v>600</v>
      </c>
      <c r="G106" s="1">
        <v>10</v>
      </c>
      <c r="H106" s="1">
        <f t="shared" si="3"/>
        <v>2025</v>
      </c>
      <c r="I106">
        <v>1758690.5999</v>
      </c>
      <c r="J106">
        <v>5913909.9199000001</v>
      </c>
      <c r="K106" t="s">
        <v>651</v>
      </c>
      <c r="N106">
        <v>174.78128321276699</v>
      </c>
      <c r="O106">
        <v>-36.907475797498499</v>
      </c>
    </row>
    <row r="107" spans="1:15" x14ac:dyDescent="0.15">
      <c r="A107" s="1">
        <v>219</v>
      </c>
      <c r="B107" s="1" t="s">
        <v>62</v>
      </c>
      <c r="C107" s="1" t="s">
        <v>543</v>
      </c>
      <c r="D107" s="1" t="s">
        <v>594</v>
      </c>
      <c r="E107" s="1">
        <v>3</v>
      </c>
      <c r="F107" s="1">
        <f t="shared" si="2"/>
        <v>600</v>
      </c>
      <c r="G107" s="1">
        <v>10</v>
      </c>
      <c r="H107" s="1">
        <f t="shared" si="3"/>
        <v>2025</v>
      </c>
      <c r="I107">
        <v>1758687.7916000001</v>
      </c>
      <c r="J107">
        <v>5913910.5365000004</v>
      </c>
      <c r="K107" t="s">
        <v>652</v>
      </c>
      <c r="N107">
        <v>174.781251574576</v>
      </c>
      <c r="O107">
        <v>-36.907470714367101</v>
      </c>
    </row>
    <row r="108" spans="1:15" x14ac:dyDescent="0.15">
      <c r="A108" s="1">
        <v>220</v>
      </c>
      <c r="B108" s="1" t="s">
        <v>62</v>
      </c>
      <c r="C108" s="1" t="s">
        <v>543</v>
      </c>
      <c r="D108" s="1" t="s">
        <v>594</v>
      </c>
      <c r="E108" s="1">
        <v>3</v>
      </c>
      <c r="F108" s="1">
        <f t="shared" si="2"/>
        <v>600</v>
      </c>
      <c r="G108" s="1">
        <v>10</v>
      </c>
      <c r="H108" s="1">
        <f t="shared" si="3"/>
        <v>2025</v>
      </c>
      <c r="I108">
        <v>1758679.8026999999</v>
      </c>
      <c r="J108">
        <v>5913925.0318999998</v>
      </c>
      <c r="K108" t="s">
        <v>653</v>
      </c>
      <c r="N108">
        <v>174.781158902317</v>
      </c>
      <c r="O108">
        <v>-36.907341452134403</v>
      </c>
    </row>
    <row r="109" spans="1:15" x14ac:dyDescent="0.15">
      <c r="A109" s="1">
        <v>221</v>
      </c>
      <c r="B109" s="1" t="s">
        <v>62</v>
      </c>
      <c r="C109" s="1" t="s">
        <v>543</v>
      </c>
      <c r="D109" s="1" t="s">
        <v>594</v>
      </c>
      <c r="E109" s="1">
        <v>4</v>
      </c>
      <c r="F109" s="1">
        <f t="shared" ref="F109:F172" si="4">+IF(D109="timber",600,1000)</f>
        <v>600</v>
      </c>
      <c r="G109" s="1">
        <v>5</v>
      </c>
      <c r="H109" s="1">
        <f t="shared" si="3"/>
        <v>2020</v>
      </c>
      <c r="I109">
        <v>1758673.3528</v>
      </c>
      <c r="J109">
        <v>5913934.7966999998</v>
      </c>
      <c r="K109" t="s">
        <v>654</v>
      </c>
      <c r="N109">
        <v>174.78108448896899</v>
      </c>
      <c r="O109">
        <v>-36.907254554546498</v>
      </c>
    </row>
    <row r="110" spans="1:15" x14ac:dyDescent="0.15">
      <c r="A110" s="1">
        <v>222</v>
      </c>
      <c r="B110" s="1" t="s">
        <v>62</v>
      </c>
      <c r="C110" s="1" t="s">
        <v>543</v>
      </c>
      <c r="D110" s="1" t="s">
        <v>594</v>
      </c>
      <c r="E110" s="1">
        <v>3</v>
      </c>
      <c r="F110" s="1">
        <f t="shared" si="4"/>
        <v>600</v>
      </c>
      <c r="G110" s="1">
        <v>10</v>
      </c>
      <c r="H110" s="1">
        <f t="shared" si="3"/>
        <v>2025</v>
      </c>
      <c r="I110">
        <v>1758764.3011</v>
      </c>
      <c r="J110">
        <v>5914094.4287999999</v>
      </c>
      <c r="K110" t="s">
        <v>655</v>
      </c>
      <c r="N110">
        <v>174.78207145748601</v>
      </c>
      <c r="O110">
        <v>-36.9058009305922</v>
      </c>
    </row>
    <row r="111" spans="1:15" x14ac:dyDescent="0.15">
      <c r="A111" s="1">
        <v>223</v>
      </c>
      <c r="B111" s="1" t="s">
        <v>283</v>
      </c>
      <c r="C111" s="1" t="s">
        <v>543</v>
      </c>
      <c r="D111" s="1" t="s">
        <v>594</v>
      </c>
      <c r="E111" s="1">
        <v>2</v>
      </c>
      <c r="F111" s="1">
        <f t="shared" si="4"/>
        <v>600</v>
      </c>
      <c r="G111" s="1">
        <v>15</v>
      </c>
      <c r="H111" s="1">
        <f t="shared" si="3"/>
        <v>2030</v>
      </c>
      <c r="I111">
        <v>1758770.3511000001</v>
      </c>
      <c r="J111">
        <v>5914094.284</v>
      </c>
      <c r="K111" t="s">
        <v>656</v>
      </c>
      <c r="N111">
        <v>174.78213936703</v>
      </c>
      <c r="O111">
        <v>-36.905801216781697</v>
      </c>
    </row>
    <row r="112" spans="1:15" x14ac:dyDescent="0.15">
      <c r="A112" s="1">
        <v>224</v>
      </c>
      <c r="B112" s="1" t="s">
        <v>283</v>
      </c>
      <c r="C112" s="1" t="s">
        <v>543</v>
      </c>
      <c r="D112" s="1" t="s">
        <v>594</v>
      </c>
      <c r="E112" s="1">
        <v>3</v>
      </c>
      <c r="F112" s="1">
        <f t="shared" si="4"/>
        <v>600</v>
      </c>
      <c r="G112" s="1">
        <v>10</v>
      </c>
      <c r="H112" s="1">
        <f t="shared" si="3"/>
        <v>2025</v>
      </c>
      <c r="I112">
        <v>1758641.8004999999</v>
      </c>
      <c r="J112">
        <v>5914002.8356999997</v>
      </c>
      <c r="K112" t="s">
        <v>657</v>
      </c>
      <c r="N112">
        <v>174.78071622229501</v>
      </c>
      <c r="O112">
        <v>-36.9066468174262</v>
      </c>
    </row>
    <row r="113" spans="1:15" x14ac:dyDescent="0.15">
      <c r="A113" s="1">
        <v>225</v>
      </c>
      <c r="B113" s="1" t="s">
        <v>283</v>
      </c>
      <c r="C113" s="1" t="s">
        <v>543</v>
      </c>
      <c r="D113" s="1" t="s">
        <v>594</v>
      </c>
      <c r="E113" s="1">
        <v>3</v>
      </c>
      <c r="F113" s="1">
        <f t="shared" si="4"/>
        <v>600</v>
      </c>
      <c r="G113" s="1">
        <v>10</v>
      </c>
      <c r="H113" s="1">
        <f t="shared" si="3"/>
        <v>2025</v>
      </c>
      <c r="I113">
        <v>1758643.7726</v>
      </c>
      <c r="J113">
        <v>5913984.6991999997</v>
      </c>
      <c r="K113" t="s">
        <v>658</v>
      </c>
      <c r="N113">
        <v>174.780742148043</v>
      </c>
      <c r="O113">
        <v>-36.906809899288099</v>
      </c>
    </row>
    <row r="114" spans="1:15" x14ac:dyDescent="0.15">
      <c r="A114" s="1">
        <v>226</v>
      </c>
      <c r="B114" s="1" t="s">
        <v>283</v>
      </c>
      <c r="C114" s="1" t="s">
        <v>543</v>
      </c>
      <c r="D114" s="1" t="s">
        <v>594</v>
      </c>
      <c r="E114" s="1">
        <v>3</v>
      </c>
      <c r="F114" s="1">
        <f t="shared" si="4"/>
        <v>600</v>
      </c>
      <c r="G114" s="1">
        <v>10</v>
      </c>
      <c r="H114" s="1">
        <f t="shared" si="3"/>
        <v>2025</v>
      </c>
      <c r="I114">
        <v>1759037.2638999999</v>
      </c>
      <c r="J114">
        <v>5914667.7401999999</v>
      </c>
      <c r="K114" t="s">
        <v>659</v>
      </c>
      <c r="N114">
        <v>174.78501364486399</v>
      </c>
      <c r="O114">
        <v>-36.900589295244799</v>
      </c>
    </row>
    <row r="115" spans="1:15" x14ac:dyDescent="0.15">
      <c r="A115" s="1">
        <v>227</v>
      </c>
      <c r="B115" s="1" t="s">
        <v>283</v>
      </c>
      <c r="C115" s="1" t="s">
        <v>543</v>
      </c>
      <c r="D115" s="1" t="s">
        <v>594</v>
      </c>
      <c r="E115" s="1">
        <v>2</v>
      </c>
      <c r="F115" s="1">
        <f t="shared" si="4"/>
        <v>600</v>
      </c>
      <c r="G115" s="1">
        <v>15</v>
      </c>
      <c r="H115" s="1">
        <f t="shared" si="3"/>
        <v>2030</v>
      </c>
      <c r="I115">
        <v>1758877.4179</v>
      </c>
      <c r="J115">
        <v>5914901.2624000004</v>
      </c>
      <c r="K115" t="s">
        <v>660</v>
      </c>
      <c r="N115">
        <v>174.78317137277</v>
      </c>
      <c r="O115">
        <v>-36.898512148755302</v>
      </c>
    </row>
    <row r="116" spans="1:15" x14ac:dyDescent="0.15">
      <c r="A116" s="1">
        <v>228</v>
      </c>
      <c r="B116" s="1" t="s">
        <v>30</v>
      </c>
      <c r="C116" s="1" t="s">
        <v>543</v>
      </c>
      <c r="D116" s="1" t="s">
        <v>594</v>
      </c>
      <c r="E116" s="1">
        <v>2</v>
      </c>
      <c r="F116" s="1">
        <f t="shared" si="4"/>
        <v>600</v>
      </c>
      <c r="G116" s="1">
        <v>15</v>
      </c>
      <c r="H116" s="1">
        <f t="shared" si="3"/>
        <v>2030</v>
      </c>
      <c r="I116">
        <v>1758962.1317</v>
      </c>
      <c r="J116">
        <v>5914858.6224999996</v>
      </c>
      <c r="K116" t="s">
        <v>661</v>
      </c>
      <c r="N116">
        <v>174.78413069127799</v>
      </c>
      <c r="O116">
        <v>-36.898882071784598</v>
      </c>
    </row>
    <row r="117" spans="1:15" x14ac:dyDescent="0.15">
      <c r="A117" s="1">
        <v>229</v>
      </c>
      <c r="B117" s="1" t="s">
        <v>30</v>
      </c>
      <c r="C117" s="1" t="s">
        <v>543</v>
      </c>
      <c r="D117" s="1" t="s">
        <v>594</v>
      </c>
      <c r="E117" s="1">
        <v>4</v>
      </c>
      <c r="F117" s="1">
        <f t="shared" si="4"/>
        <v>600</v>
      </c>
      <c r="G117" s="1">
        <v>5</v>
      </c>
      <c r="H117" s="1">
        <f t="shared" si="3"/>
        <v>2020</v>
      </c>
      <c r="I117">
        <v>1759210.5637999999</v>
      </c>
      <c r="J117">
        <v>5914820.1282000002</v>
      </c>
      <c r="K117" t="s">
        <v>662</v>
      </c>
      <c r="N117">
        <v>174.786925856773</v>
      </c>
      <c r="O117">
        <v>-36.899187016836997</v>
      </c>
    </row>
    <row r="118" spans="1:15" x14ac:dyDescent="0.15">
      <c r="A118" s="1">
        <v>230</v>
      </c>
      <c r="B118" s="1" t="s">
        <v>30</v>
      </c>
      <c r="C118" s="1" t="s">
        <v>543</v>
      </c>
      <c r="D118" s="1" t="s">
        <v>594</v>
      </c>
      <c r="E118" s="1">
        <v>5</v>
      </c>
      <c r="F118" s="1">
        <f t="shared" si="4"/>
        <v>600</v>
      </c>
      <c r="G118" s="1">
        <v>2</v>
      </c>
      <c r="H118" s="1">
        <f t="shared" si="3"/>
        <v>2017</v>
      </c>
      <c r="I118">
        <v>1759175.9820000001</v>
      </c>
      <c r="J118">
        <v>5914652.3377999999</v>
      </c>
      <c r="K118" t="s">
        <v>663</v>
      </c>
      <c r="N118">
        <v>174.786573147479</v>
      </c>
      <c r="O118">
        <v>-36.900704675771301</v>
      </c>
    </row>
    <row r="119" spans="1:15" x14ac:dyDescent="0.15">
      <c r="A119" s="1">
        <v>234</v>
      </c>
      <c r="B119" s="1" t="s">
        <v>185</v>
      </c>
      <c r="C119" s="1" t="s">
        <v>543</v>
      </c>
      <c r="D119" s="1" t="s">
        <v>594</v>
      </c>
      <c r="E119" s="1">
        <v>4</v>
      </c>
      <c r="F119" s="1">
        <f t="shared" si="4"/>
        <v>600</v>
      </c>
      <c r="G119" s="1">
        <v>5</v>
      </c>
      <c r="H119" s="1">
        <f t="shared" si="3"/>
        <v>2020</v>
      </c>
      <c r="I119">
        <v>1759167.5514</v>
      </c>
      <c r="J119">
        <v>5914628.8223999999</v>
      </c>
      <c r="K119" t="s">
        <v>664</v>
      </c>
      <c r="N119">
        <v>174.786483505853</v>
      </c>
      <c r="O119">
        <v>-36.900917976524603</v>
      </c>
    </row>
    <row r="120" spans="1:15" x14ac:dyDescent="0.15">
      <c r="A120" s="1">
        <v>236</v>
      </c>
      <c r="B120" s="1" t="s">
        <v>185</v>
      </c>
      <c r="C120" s="1" t="s">
        <v>543</v>
      </c>
      <c r="D120" s="1" t="s">
        <v>594</v>
      </c>
      <c r="E120" s="1">
        <v>3</v>
      </c>
      <c r="F120" s="1">
        <f t="shared" si="4"/>
        <v>600</v>
      </c>
      <c r="G120" s="1">
        <v>10</v>
      </c>
      <c r="H120" s="1">
        <f t="shared" si="3"/>
        <v>2025</v>
      </c>
      <c r="I120">
        <v>1759166.6436000001</v>
      </c>
      <c r="J120">
        <v>5914629.4080999997</v>
      </c>
      <c r="K120" t="s">
        <v>665</v>
      </c>
      <c r="N120">
        <v>174.786473198225</v>
      </c>
      <c r="O120">
        <v>-36.900912852439397</v>
      </c>
    </row>
    <row r="121" spans="1:15" x14ac:dyDescent="0.15">
      <c r="A121" s="1">
        <v>237</v>
      </c>
      <c r="B121" s="1" t="s">
        <v>158</v>
      </c>
      <c r="C121" s="1" t="s">
        <v>543</v>
      </c>
      <c r="D121" s="1" t="s">
        <v>594</v>
      </c>
      <c r="E121" s="1">
        <v>3</v>
      </c>
      <c r="F121" s="1">
        <f t="shared" si="4"/>
        <v>600</v>
      </c>
      <c r="G121" s="1">
        <v>10</v>
      </c>
      <c r="H121" s="1">
        <f t="shared" si="3"/>
        <v>2025</v>
      </c>
      <c r="I121">
        <v>1759228.7035000001</v>
      </c>
      <c r="J121">
        <v>5914606.9585999995</v>
      </c>
      <c r="K121" t="s">
        <v>666</v>
      </c>
      <c r="N121">
        <v>174.78717416405999</v>
      </c>
      <c r="O121">
        <v>-36.901104652617903</v>
      </c>
    </row>
    <row r="122" spans="1:15" x14ac:dyDescent="0.15">
      <c r="A122" s="1">
        <v>238</v>
      </c>
      <c r="B122" s="1" t="s">
        <v>158</v>
      </c>
      <c r="C122" s="1" t="s">
        <v>543</v>
      </c>
      <c r="D122" s="1" t="s">
        <v>594</v>
      </c>
      <c r="E122" s="1">
        <v>2</v>
      </c>
      <c r="F122" s="1">
        <f t="shared" si="4"/>
        <v>600</v>
      </c>
      <c r="G122" s="1">
        <v>15</v>
      </c>
      <c r="H122" s="1">
        <f t="shared" si="3"/>
        <v>2030</v>
      </c>
      <c r="I122">
        <v>1759227.987</v>
      </c>
      <c r="J122">
        <v>5914603.2326999996</v>
      </c>
      <c r="K122" t="s">
        <v>667</v>
      </c>
      <c r="N122">
        <v>174.78716690879199</v>
      </c>
      <c r="O122">
        <v>-36.901138344608199</v>
      </c>
    </row>
    <row r="123" spans="1:15" x14ac:dyDescent="0.15">
      <c r="A123" s="1">
        <v>239</v>
      </c>
      <c r="B123" s="1" t="s">
        <v>158</v>
      </c>
      <c r="C123" s="1" t="s">
        <v>543</v>
      </c>
      <c r="D123" s="1" t="s">
        <v>594</v>
      </c>
      <c r="E123" s="1">
        <v>3</v>
      </c>
      <c r="F123" s="1">
        <f t="shared" si="4"/>
        <v>600</v>
      </c>
      <c r="G123" s="1">
        <v>10</v>
      </c>
      <c r="H123" s="1">
        <f t="shared" si="3"/>
        <v>2025</v>
      </c>
      <c r="I123">
        <v>1759289.4628000001</v>
      </c>
      <c r="J123">
        <v>5914448.3503999999</v>
      </c>
      <c r="K123" t="s">
        <v>668</v>
      </c>
      <c r="N123">
        <v>174.78788917268099</v>
      </c>
      <c r="O123">
        <v>-36.902523482382001</v>
      </c>
    </row>
    <row r="124" spans="1:15" x14ac:dyDescent="0.15">
      <c r="A124" s="1">
        <v>240</v>
      </c>
      <c r="B124" s="1" t="s">
        <v>158</v>
      </c>
      <c r="C124" s="1" t="s">
        <v>543</v>
      </c>
      <c r="D124" s="1" t="s">
        <v>594</v>
      </c>
      <c r="E124" s="1">
        <v>1</v>
      </c>
      <c r="F124" s="1">
        <f t="shared" si="4"/>
        <v>600</v>
      </c>
      <c r="G124" s="1">
        <v>20</v>
      </c>
      <c r="H124" s="1">
        <f t="shared" si="3"/>
        <v>2035</v>
      </c>
      <c r="I124">
        <v>1759322.675</v>
      </c>
      <c r="J124">
        <v>5914529.0920000002</v>
      </c>
      <c r="K124" t="s">
        <v>669</v>
      </c>
      <c r="N124">
        <v>174.788244804725</v>
      </c>
      <c r="O124">
        <v>-36.901790376926201</v>
      </c>
    </row>
    <row r="125" spans="1:15" x14ac:dyDescent="0.15">
      <c r="A125" s="1">
        <v>241</v>
      </c>
      <c r="B125" s="1" t="s">
        <v>158</v>
      </c>
      <c r="C125" s="1" t="s">
        <v>543</v>
      </c>
      <c r="D125" s="1" t="s">
        <v>594</v>
      </c>
      <c r="E125" s="1">
        <v>5</v>
      </c>
      <c r="F125" s="1">
        <f t="shared" si="4"/>
        <v>600</v>
      </c>
      <c r="G125" s="1">
        <v>2</v>
      </c>
      <c r="H125" s="1">
        <f t="shared" si="3"/>
        <v>2017</v>
      </c>
      <c r="I125">
        <v>1759317.4187</v>
      </c>
      <c r="J125">
        <v>5914538.2378000002</v>
      </c>
      <c r="K125" t="s">
        <v>670</v>
      </c>
      <c r="N125">
        <v>174.788183910432</v>
      </c>
      <c r="O125">
        <v>-36.901708859470297</v>
      </c>
    </row>
    <row r="126" spans="1:15" x14ac:dyDescent="0.15">
      <c r="A126" s="1">
        <v>247</v>
      </c>
      <c r="B126" s="1" t="s">
        <v>158</v>
      </c>
      <c r="C126" s="1" t="s">
        <v>543</v>
      </c>
      <c r="D126" s="1" t="s">
        <v>594</v>
      </c>
      <c r="E126" s="1">
        <v>4</v>
      </c>
      <c r="F126" s="1">
        <f t="shared" si="4"/>
        <v>600</v>
      </c>
      <c r="G126" s="1">
        <v>5</v>
      </c>
      <c r="H126" s="1">
        <f t="shared" si="3"/>
        <v>2020</v>
      </c>
      <c r="I126">
        <v>1759331.7479999999</v>
      </c>
      <c r="J126">
        <v>5914566.8318999996</v>
      </c>
      <c r="K126" t="s">
        <v>671</v>
      </c>
      <c r="N126">
        <v>174.788338657623</v>
      </c>
      <c r="O126">
        <v>-36.9014488012049</v>
      </c>
    </row>
    <row r="127" spans="1:15" x14ac:dyDescent="0.15">
      <c r="A127" s="1">
        <v>248</v>
      </c>
      <c r="B127" s="1" t="s">
        <v>158</v>
      </c>
      <c r="C127" s="1" t="s">
        <v>543</v>
      </c>
      <c r="D127" s="1" t="s">
        <v>594</v>
      </c>
      <c r="E127" s="1">
        <v>1</v>
      </c>
      <c r="F127" s="1">
        <f t="shared" si="4"/>
        <v>600</v>
      </c>
      <c r="G127" s="1">
        <v>20</v>
      </c>
      <c r="H127" s="1">
        <f t="shared" si="3"/>
        <v>2035</v>
      </c>
      <c r="I127">
        <v>1759345.3063000001</v>
      </c>
      <c r="J127">
        <v>5914641.2845999999</v>
      </c>
      <c r="K127" t="s">
        <v>672</v>
      </c>
      <c r="N127">
        <v>174.788475108065</v>
      </c>
      <c r="O127">
        <v>-36.900775678900999</v>
      </c>
    </row>
    <row r="128" spans="1:15" x14ac:dyDescent="0.15">
      <c r="A128" s="1">
        <v>249</v>
      </c>
      <c r="B128" s="1" t="s">
        <v>158</v>
      </c>
      <c r="C128" s="1" t="s">
        <v>543</v>
      </c>
      <c r="D128" s="1" t="s">
        <v>594</v>
      </c>
      <c r="E128" s="1">
        <v>2</v>
      </c>
      <c r="F128" s="1">
        <f t="shared" si="4"/>
        <v>600</v>
      </c>
      <c r="G128" s="1">
        <v>15</v>
      </c>
      <c r="H128" s="1">
        <f t="shared" si="3"/>
        <v>2030</v>
      </c>
      <c r="I128">
        <v>1759389.2371</v>
      </c>
      <c r="J128">
        <v>5914763.8339999998</v>
      </c>
      <c r="K128" t="s">
        <v>673</v>
      </c>
      <c r="N128">
        <v>174.78894218123301</v>
      </c>
      <c r="O128">
        <v>-36.899664065151597</v>
      </c>
    </row>
    <row r="129" spans="1:15" x14ac:dyDescent="0.15">
      <c r="A129" s="1">
        <v>250</v>
      </c>
      <c r="B129" s="1" t="s">
        <v>158</v>
      </c>
      <c r="C129" s="1" t="s">
        <v>543</v>
      </c>
      <c r="D129" s="1" t="s">
        <v>594</v>
      </c>
      <c r="E129" s="1">
        <v>2</v>
      </c>
      <c r="F129" s="1">
        <f t="shared" si="4"/>
        <v>600</v>
      </c>
      <c r="G129" s="1">
        <v>15</v>
      </c>
      <c r="H129" s="1">
        <f t="shared" si="3"/>
        <v>2030</v>
      </c>
      <c r="I129">
        <v>1759413.7956999999</v>
      </c>
      <c r="J129">
        <v>5914751.3528000005</v>
      </c>
      <c r="K129" t="s">
        <v>674</v>
      </c>
      <c r="N129">
        <v>174.78922032451399</v>
      </c>
      <c r="O129">
        <v>-36.899772373044399</v>
      </c>
    </row>
    <row r="130" spans="1:15" x14ac:dyDescent="0.15">
      <c r="A130" s="1">
        <v>251</v>
      </c>
      <c r="B130" s="1" t="s">
        <v>158</v>
      </c>
      <c r="C130" s="1" t="s">
        <v>543</v>
      </c>
      <c r="D130" s="1" t="s">
        <v>594</v>
      </c>
      <c r="E130" s="1">
        <v>3</v>
      </c>
      <c r="F130" s="1">
        <f t="shared" si="4"/>
        <v>600</v>
      </c>
      <c r="G130" s="1">
        <v>10</v>
      </c>
      <c r="H130" s="1">
        <f t="shared" si="3"/>
        <v>2025</v>
      </c>
      <c r="I130">
        <v>1759482.8561</v>
      </c>
      <c r="J130">
        <v>5914830.3246999998</v>
      </c>
      <c r="K130" t="s">
        <v>675</v>
      </c>
      <c r="N130">
        <v>174.789978473389</v>
      </c>
      <c r="O130">
        <v>-36.899049149372999</v>
      </c>
    </row>
    <row r="131" spans="1:15" x14ac:dyDescent="0.15">
      <c r="A131" s="1">
        <v>252</v>
      </c>
      <c r="B131" s="1" t="s">
        <v>158</v>
      </c>
      <c r="C131" s="1" t="s">
        <v>543</v>
      </c>
      <c r="D131" s="1" t="s">
        <v>594</v>
      </c>
      <c r="E131" s="1">
        <v>3</v>
      </c>
      <c r="F131" s="1">
        <f t="shared" si="4"/>
        <v>600</v>
      </c>
      <c r="G131" s="1">
        <v>10</v>
      </c>
      <c r="H131" s="1">
        <f t="shared" si="3"/>
        <v>2025</v>
      </c>
      <c r="I131">
        <v>1759486.6594</v>
      </c>
      <c r="J131">
        <v>5914847.9545999998</v>
      </c>
      <c r="K131" t="s">
        <v>676</v>
      </c>
      <c r="N131">
        <v>174.79001743014501</v>
      </c>
      <c r="O131">
        <v>-36.898889657932898</v>
      </c>
    </row>
    <row r="132" spans="1:15" x14ac:dyDescent="0.15">
      <c r="A132" s="1">
        <v>254</v>
      </c>
      <c r="B132" s="1" t="s">
        <v>158</v>
      </c>
      <c r="C132" s="1" t="s">
        <v>543</v>
      </c>
      <c r="D132" s="1" t="s">
        <v>594</v>
      </c>
      <c r="E132" s="1">
        <v>5</v>
      </c>
      <c r="F132" s="1">
        <f t="shared" si="4"/>
        <v>600</v>
      </c>
      <c r="G132" s="1">
        <v>2</v>
      </c>
      <c r="H132" s="1">
        <f t="shared" ref="H132:H195" si="5">2015+G132</f>
        <v>2017</v>
      </c>
      <c r="I132">
        <v>1759487.2069000001</v>
      </c>
      <c r="J132">
        <v>5914858.6918000001</v>
      </c>
      <c r="K132" t="s">
        <v>677</v>
      </c>
      <c r="N132">
        <v>174.79002131211899</v>
      </c>
      <c r="O132">
        <v>-36.8987928213446</v>
      </c>
    </row>
    <row r="133" spans="1:15" x14ac:dyDescent="0.15">
      <c r="A133" s="1">
        <v>15</v>
      </c>
      <c r="B133" s="1" t="s">
        <v>185</v>
      </c>
      <c r="C133" s="1" t="s">
        <v>545</v>
      </c>
      <c r="D133" s="1" t="s">
        <v>594</v>
      </c>
      <c r="E133" s="1">
        <v>2</v>
      </c>
      <c r="F133" s="1">
        <f t="shared" si="4"/>
        <v>600</v>
      </c>
      <c r="G133" s="1">
        <v>15</v>
      </c>
      <c r="H133" s="1">
        <f t="shared" si="5"/>
        <v>2030</v>
      </c>
      <c r="I133">
        <v>1759487.1705</v>
      </c>
      <c r="J133">
        <v>5914950.2821000004</v>
      </c>
      <c r="K133" t="s">
        <v>678</v>
      </c>
      <c r="N133">
        <v>174.79000162400999</v>
      </c>
      <c r="O133">
        <v>-36.897967583020602</v>
      </c>
    </row>
    <row r="134" spans="1:15" x14ac:dyDescent="0.15">
      <c r="A134" s="1">
        <v>16</v>
      </c>
      <c r="B134" s="1" t="s">
        <v>185</v>
      </c>
      <c r="C134" s="1" t="s">
        <v>545</v>
      </c>
      <c r="D134" s="1" t="s">
        <v>594</v>
      </c>
      <c r="E134" s="1">
        <v>4</v>
      </c>
      <c r="F134" s="1">
        <f t="shared" si="4"/>
        <v>600</v>
      </c>
      <c r="G134" s="1">
        <v>5</v>
      </c>
      <c r="H134" s="1">
        <f t="shared" si="5"/>
        <v>2020</v>
      </c>
      <c r="I134">
        <v>1759299.1362000001</v>
      </c>
      <c r="J134">
        <v>5914916.5785999997</v>
      </c>
      <c r="K134" t="s">
        <v>679</v>
      </c>
      <c r="N134">
        <v>174.78789924463001</v>
      </c>
      <c r="O134">
        <v>-36.898303028154601</v>
      </c>
    </row>
    <row r="135" spans="1:15" x14ac:dyDescent="0.15">
      <c r="A135" s="1">
        <v>17</v>
      </c>
      <c r="B135" s="1" t="s">
        <v>185</v>
      </c>
      <c r="C135" s="1" t="s">
        <v>545</v>
      </c>
      <c r="D135" s="1" t="s">
        <v>594</v>
      </c>
      <c r="E135" s="1">
        <v>5</v>
      </c>
      <c r="F135" s="1">
        <f t="shared" si="4"/>
        <v>600</v>
      </c>
      <c r="G135" s="1">
        <v>2</v>
      </c>
      <c r="H135" s="1">
        <f t="shared" si="5"/>
        <v>2017</v>
      </c>
      <c r="I135">
        <v>1759483.8354</v>
      </c>
      <c r="J135">
        <v>5915010.7692</v>
      </c>
      <c r="K135" t="s">
        <v>680</v>
      </c>
      <c r="N135">
        <v>174.78995147733701</v>
      </c>
      <c r="O135">
        <v>-36.8974231475135</v>
      </c>
    </row>
    <row r="136" spans="1:15" x14ac:dyDescent="0.15">
      <c r="A136" s="1">
        <v>55</v>
      </c>
      <c r="B136" s="1" t="s">
        <v>71</v>
      </c>
      <c r="C136" s="1" t="s">
        <v>545</v>
      </c>
      <c r="D136" s="1" t="s">
        <v>594</v>
      </c>
      <c r="E136" s="1">
        <v>5</v>
      </c>
      <c r="F136" s="1">
        <f t="shared" si="4"/>
        <v>600</v>
      </c>
      <c r="G136" s="1">
        <v>2</v>
      </c>
      <c r="H136" s="1">
        <f t="shared" si="5"/>
        <v>2017</v>
      </c>
      <c r="I136">
        <v>1759516.3966999999</v>
      </c>
      <c r="J136">
        <v>5915007.6979999999</v>
      </c>
      <c r="K136" t="s">
        <v>681</v>
      </c>
      <c r="N136">
        <v>174.79031741040899</v>
      </c>
      <c r="O136">
        <v>-36.897445314401402</v>
      </c>
    </row>
    <row r="137" spans="1:15" x14ac:dyDescent="0.15">
      <c r="A137" s="1">
        <v>75</v>
      </c>
      <c r="B137" s="1" t="s">
        <v>48</v>
      </c>
      <c r="C137" s="1" t="s">
        <v>545</v>
      </c>
      <c r="D137" s="1" t="s">
        <v>594</v>
      </c>
      <c r="E137" s="1">
        <v>3</v>
      </c>
      <c r="F137" s="1">
        <f t="shared" si="4"/>
        <v>600</v>
      </c>
      <c r="G137" s="1">
        <v>10</v>
      </c>
      <c r="H137" s="1">
        <f t="shared" si="5"/>
        <v>2025</v>
      </c>
      <c r="I137">
        <v>1759517.1997</v>
      </c>
      <c r="J137">
        <v>5915014.4166999999</v>
      </c>
      <c r="K137" t="s">
        <v>682</v>
      </c>
      <c r="N137">
        <v>174.79032500432101</v>
      </c>
      <c r="O137">
        <v>-36.897384641972501</v>
      </c>
    </row>
    <row r="138" spans="1:15" x14ac:dyDescent="0.15">
      <c r="A138" s="1">
        <v>82</v>
      </c>
      <c r="B138" s="1" t="s">
        <v>164</v>
      </c>
      <c r="C138" s="1" t="s">
        <v>545</v>
      </c>
      <c r="D138" s="1" t="s">
        <v>594</v>
      </c>
      <c r="E138" s="1">
        <v>3</v>
      </c>
      <c r="F138" s="1">
        <f t="shared" si="4"/>
        <v>600</v>
      </c>
      <c r="G138" s="1">
        <v>10</v>
      </c>
      <c r="H138" s="1">
        <f t="shared" si="5"/>
        <v>2025</v>
      </c>
      <c r="I138">
        <v>1759524.5469</v>
      </c>
      <c r="J138">
        <v>5915068.4932000004</v>
      </c>
      <c r="K138" t="s">
        <v>683</v>
      </c>
      <c r="N138">
        <v>174.790396043214</v>
      </c>
      <c r="O138">
        <v>-36.896896160981797</v>
      </c>
    </row>
    <row r="139" spans="1:15" x14ac:dyDescent="0.15">
      <c r="A139" s="1">
        <v>125</v>
      </c>
      <c r="B139" s="1" t="s">
        <v>85</v>
      </c>
      <c r="C139" s="1" t="s">
        <v>545</v>
      </c>
      <c r="D139" s="1" t="s">
        <v>594</v>
      </c>
      <c r="E139" s="1">
        <v>2</v>
      </c>
      <c r="F139" s="1">
        <f t="shared" si="4"/>
        <v>600</v>
      </c>
      <c r="G139" s="1">
        <v>15</v>
      </c>
      <c r="H139" s="1">
        <f t="shared" si="5"/>
        <v>2030</v>
      </c>
      <c r="I139">
        <v>1759435.8119000001</v>
      </c>
      <c r="J139">
        <v>5915311.4722999996</v>
      </c>
      <c r="K139" t="s">
        <v>684</v>
      </c>
      <c r="N139">
        <v>174.78934945872001</v>
      </c>
      <c r="O139">
        <v>-36.894721875787297</v>
      </c>
    </row>
    <row r="140" spans="1:15" x14ac:dyDescent="0.15">
      <c r="A140" s="1">
        <v>143</v>
      </c>
      <c r="B140" s="1" t="s">
        <v>91</v>
      </c>
      <c r="C140" s="1" t="s">
        <v>545</v>
      </c>
      <c r="D140" s="1" t="s">
        <v>594</v>
      </c>
      <c r="E140" s="1">
        <v>3</v>
      </c>
      <c r="F140" s="1">
        <f t="shared" si="4"/>
        <v>600</v>
      </c>
      <c r="G140" s="1">
        <v>10</v>
      </c>
      <c r="H140" s="1">
        <f t="shared" si="5"/>
        <v>2025</v>
      </c>
      <c r="I140">
        <v>1759531.6044000001</v>
      </c>
      <c r="J140">
        <v>5915240.9095000001</v>
      </c>
      <c r="K140" t="s">
        <v>685</v>
      </c>
      <c r="N140">
        <v>174.79043891701801</v>
      </c>
      <c r="O140">
        <v>-36.8953414666193</v>
      </c>
    </row>
    <row r="141" spans="1:15" x14ac:dyDescent="0.15">
      <c r="A141" s="1">
        <v>144</v>
      </c>
      <c r="B141" s="1" t="s">
        <v>91</v>
      </c>
      <c r="C141" s="1" t="s">
        <v>545</v>
      </c>
      <c r="D141" s="1" t="s">
        <v>594</v>
      </c>
      <c r="E141" s="1">
        <v>3</v>
      </c>
      <c r="F141" s="1">
        <f t="shared" si="4"/>
        <v>600</v>
      </c>
      <c r="G141" s="1">
        <v>10</v>
      </c>
      <c r="H141" s="1">
        <f t="shared" si="5"/>
        <v>2025</v>
      </c>
      <c r="I141">
        <v>1759545.1007000001</v>
      </c>
      <c r="J141">
        <v>5915134.8666000003</v>
      </c>
      <c r="K141" t="s">
        <v>686</v>
      </c>
      <c r="N141">
        <v>174.79061264740699</v>
      </c>
      <c r="O141">
        <v>-36.8962946494308</v>
      </c>
    </row>
    <row r="142" spans="1:15" x14ac:dyDescent="0.15">
      <c r="A142" s="1">
        <v>145</v>
      </c>
      <c r="B142" s="1" t="s">
        <v>91</v>
      </c>
      <c r="C142" s="1" t="s">
        <v>545</v>
      </c>
      <c r="D142" s="1" t="s">
        <v>594</v>
      </c>
      <c r="E142" s="1">
        <v>3</v>
      </c>
      <c r="F142" s="1">
        <f t="shared" si="4"/>
        <v>600</v>
      </c>
      <c r="G142" s="1">
        <v>10</v>
      </c>
      <c r="H142" s="1">
        <f t="shared" si="5"/>
        <v>2025</v>
      </c>
      <c r="I142">
        <v>1759574.0848000001</v>
      </c>
      <c r="J142">
        <v>5915082.2002999997</v>
      </c>
      <c r="K142" t="s">
        <v>687</v>
      </c>
      <c r="N142">
        <v>174.790948889731</v>
      </c>
      <c r="O142">
        <v>-36.896764279844597</v>
      </c>
    </row>
    <row r="143" spans="1:15" x14ac:dyDescent="0.15">
      <c r="A143" s="1">
        <v>1</v>
      </c>
      <c r="B143" s="1" t="s">
        <v>197</v>
      </c>
      <c r="C143" s="1" t="s">
        <v>587</v>
      </c>
      <c r="D143" s="1" t="s">
        <v>594</v>
      </c>
      <c r="E143" s="1">
        <v>2</v>
      </c>
      <c r="F143" s="1">
        <f t="shared" si="4"/>
        <v>600</v>
      </c>
      <c r="G143" s="1">
        <v>15</v>
      </c>
      <c r="H143" s="1">
        <f t="shared" si="5"/>
        <v>2030</v>
      </c>
      <c r="I143">
        <v>1759641.4686</v>
      </c>
      <c r="J143">
        <v>5915100.7747</v>
      </c>
      <c r="K143" t="s">
        <v>688</v>
      </c>
      <c r="N143">
        <v>174.79170090944399</v>
      </c>
      <c r="O143">
        <v>-36.896585521358901</v>
      </c>
    </row>
    <row r="144" spans="1:15" x14ac:dyDescent="0.15">
      <c r="A144" s="1">
        <v>2</v>
      </c>
      <c r="B144" s="1" t="s">
        <v>197</v>
      </c>
      <c r="C144" s="1" t="s">
        <v>587</v>
      </c>
      <c r="D144" s="1" t="s">
        <v>594</v>
      </c>
      <c r="E144" s="1">
        <v>3</v>
      </c>
      <c r="F144" s="1">
        <f t="shared" si="4"/>
        <v>600</v>
      </c>
      <c r="G144" s="1">
        <v>10</v>
      </c>
      <c r="H144" s="1">
        <f t="shared" si="5"/>
        <v>2025</v>
      </c>
      <c r="I144">
        <v>1759644.8758</v>
      </c>
      <c r="J144">
        <v>5915100.9738999996</v>
      </c>
      <c r="K144" t="s">
        <v>689</v>
      </c>
      <c r="N144">
        <v>174.79173909044201</v>
      </c>
      <c r="O144">
        <v>-36.896583149977403</v>
      </c>
    </row>
    <row r="145" spans="1:15" x14ac:dyDescent="0.15">
      <c r="A145" s="1">
        <v>3</v>
      </c>
      <c r="B145" s="1" t="s">
        <v>197</v>
      </c>
      <c r="C145" s="1" t="s">
        <v>587</v>
      </c>
      <c r="D145" s="1" t="s">
        <v>594</v>
      </c>
      <c r="E145" s="1">
        <v>3</v>
      </c>
      <c r="F145" s="1">
        <f t="shared" si="4"/>
        <v>600</v>
      </c>
      <c r="G145" s="1">
        <v>10</v>
      </c>
      <c r="H145" s="1">
        <f t="shared" si="5"/>
        <v>2025</v>
      </c>
      <c r="I145">
        <v>1759677.3909</v>
      </c>
      <c r="J145">
        <v>5915100.6876999997</v>
      </c>
      <c r="K145" t="s">
        <v>690</v>
      </c>
      <c r="N145">
        <v>174.79210391460401</v>
      </c>
      <c r="O145">
        <v>-36.896580225961301</v>
      </c>
    </row>
    <row r="146" spans="1:15" x14ac:dyDescent="0.15">
      <c r="A146" s="1">
        <v>4</v>
      </c>
      <c r="B146" s="1" t="s">
        <v>197</v>
      </c>
      <c r="C146" s="1" t="s">
        <v>587</v>
      </c>
      <c r="D146" s="1" t="s">
        <v>594</v>
      </c>
      <c r="E146" s="1">
        <v>3</v>
      </c>
      <c r="F146" s="1">
        <f t="shared" si="4"/>
        <v>600</v>
      </c>
      <c r="G146" s="1">
        <v>10</v>
      </c>
      <c r="H146" s="1">
        <f t="shared" si="5"/>
        <v>2025</v>
      </c>
      <c r="I146">
        <v>1759674.5963999999</v>
      </c>
      <c r="J146">
        <v>5915114.2116999999</v>
      </c>
      <c r="K146" t="s">
        <v>691</v>
      </c>
      <c r="N146">
        <v>174.79206971520901</v>
      </c>
      <c r="O146">
        <v>-36.896458845450397</v>
      </c>
    </row>
    <row r="147" spans="1:15" x14ac:dyDescent="0.15">
      <c r="A147" s="1">
        <v>5</v>
      </c>
      <c r="B147" s="1" t="s">
        <v>197</v>
      </c>
      <c r="C147" s="1" t="s">
        <v>587</v>
      </c>
      <c r="D147" s="1" t="s">
        <v>594</v>
      </c>
      <c r="E147" s="1">
        <v>3</v>
      </c>
      <c r="F147" s="1">
        <f t="shared" si="4"/>
        <v>600</v>
      </c>
      <c r="G147" s="1">
        <v>10</v>
      </c>
      <c r="H147" s="1">
        <f t="shared" si="5"/>
        <v>2025</v>
      </c>
      <c r="I147">
        <v>1759668.6651000001</v>
      </c>
      <c r="J147">
        <v>5915137.4901000001</v>
      </c>
      <c r="K147" t="s">
        <v>692</v>
      </c>
      <c r="N147">
        <v>174.79199827108499</v>
      </c>
      <c r="O147">
        <v>-36.896250107039499</v>
      </c>
    </row>
    <row r="148" spans="1:15" x14ac:dyDescent="0.15">
      <c r="A148" s="1">
        <v>6</v>
      </c>
      <c r="B148" s="1" t="s">
        <v>197</v>
      </c>
      <c r="C148" s="1" t="s">
        <v>587</v>
      </c>
      <c r="D148" s="1" t="s">
        <v>594</v>
      </c>
      <c r="E148" s="1">
        <v>4</v>
      </c>
      <c r="F148" s="1">
        <f t="shared" si="4"/>
        <v>600</v>
      </c>
      <c r="G148" s="1">
        <v>5</v>
      </c>
      <c r="H148" s="1">
        <f t="shared" si="5"/>
        <v>2020</v>
      </c>
      <c r="I148">
        <v>1759663.6274999999</v>
      </c>
      <c r="J148">
        <v>5915156.7756000003</v>
      </c>
      <c r="K148" t="s">
        <v>693</v>
      </c>
      <c r="N148">
        <v>174.791937694425</v>
      </c>
      <c r="O148">
        <v>-36.896077194020101</v>
      </c>
    </row>
    <row r="149" spans="1:15" x14ac:dyDescent="0.15">
      <c r="A149" s="1">
        <v>7</v>
      </c>
      <c r="B149" s="1" t="s">
        <v>215</v>
      </c>
      <c r="C149" s="1" t="s">
        <v>587</v>
      </c>
      <c r="D149" s="1" t="s">
        <v>594</v>
      </c>
      <c r="E149" s="1">
        <v>4</v>
      </c>
      <c r="F149" s="1">
        <f t="shared" si="4"/>
        <v>600</v>
      </c>
      <c r="G149" s="1">
        <v>5</v>
      </c>
      <c r="H149" s="1">
        <f t="shared" si="5"/>
        <v>2020</v>
      </c>
      <c r="I149">
        <v>1759659.7219</v>
      </c>
      <c r="J149">
        <v>5915167.7810000004</v>
      </c>
      <c r="K149" t="s">
        <v>694</v>
      </c>
      <c r="N149">
        <v>174.791891561684</v>
      </c>
      <c r="O149">
        <v>-36.895978694479702</v>
      </c>
    </row>
    <row r="150" spans="1:15" x14ac:dyDescent="0.15">
      <c r="A150" s="1">
        <v>11</v>
      </c>
      <c r="B150" s="1" t="s">
        <v>322</v>
      </c>
      <c r="C150" s="1" t="s">
        <v>587</v>
      </c>
      <c r="D150" s="1" t="s">
        <v>594</v>
      </c>
      <c r="E150" s="1">
        <v>4</v>
      </c>
      <c r="F150" s="1">
        <f t="shared" si="4"/>
        <v>600</v>
      </c>
      <c r="G150" s="1">
        <v>5</v>
      </c>
      <c r="H150" s="1">
        <f t="shared" si="5"/>
        <v>2020</v>
      </c>
      <c r="I150">
        <v>1759649.2964000001</v>
      </c>
      <c r="J150">
        <v>5915195.6744999997</v>
      </c>
      <c r="K150" t="s">
        <v>695</v>
      </c>
      <c r="N150">
        <v>174.79176872949</v>
      </c>
      <c r="O150">
        <v>-36.895729133603702</v>
      </c>
    </row>
    <row r="151" spans="1:15" x14ac:dyDescent="0.15">
      <c r="A151" s="1">
        <v>12</v>
      </c>
      <c r="B151" s="1" t="s">
        <v>322</v>
      </c>
      <c r="C151" s="1" t="s">
        <v>587</v>
      </c>
      <c r="D151" s="1" t="s">
        <v>594</v>
      </c>
      <c r="E151" s="1">
        <v>3</v>
      </c>
      <c r="F151" s="1">
        <f t="shared" si="4"/>
        <v>600</v>
      </c>
      <c r="G151" s="1">
        <v>10</v>
      </c>
      <c r="H151" s="1">
        <f t="shared" si="5"/>
        <v>2025</v>
      </c>
      <c r="I151">
        <v>1759631.3959999999</v>
      </c>
      <c r="J151">
        <v>5915229.8332000002</v>
      </c>
      <c r="K151" t="s">
        <v>696</v>
      </c>
      <c r="N151">
        <v>174.791560723885</v>
      </c>
      <c r="O151">
        <v>-36.895424386817098</v>
      </c>
    </row>
    <row r="152" spans="1:15" x14ac:dyDescent="0.15">
      <c r="A152" s="1">
        <v>13</v>
      </c>
      <c r="B152" s="1" t="s">
        <v>104</v>
      </c>
      <c r="C152" s="1" t="s">
        <v>587</v>
      </c>
      <c r="D152" s="1" t="s">
        <v>594</v>
      </c>
      <c r="E152" s="1">
        <v>4</v>
      </c>
      <c r="F152" s="1">
        <f t="shared" si="4"/>
        <v>600</v>
      </c>
      <c r="G152" s="1">
        <v>5</v>
      </c>
      <c r="H152" s="1">
        <f t="shared" si="5"/>
        <v>2020</v>
      </c>
      <c r="I152">
        <v>1759621.4055999999</v>
      </c>
      <c r="J152">
        <v>5915249.6303000003</v>
      </c>
      <c r="K152" t="s">
        <v>697</v>
      </c>
      <c r="N152">
        <v>174.791444480167</v>
      </c>
      <c r="O152">
        <v>-36.895247701860498</v>
      </c>
    </row>
    <row r="153" spans="1:15" x14ac:dyDescent="0.15">
      <c r="A153" s="1">
        <v>14</v>
      </c>
      <c r="B153" s="1" t="s">
        <v>232</v>
      </c>
      <c r="C153" s="1" t="s">
        <v>587</v>
      </c>
      <c r="D153" s="1" t="s">
        <v>594</v>
      </c>
      <c r="E153" s="1">
        <v>2</v>
      </c>
      <c r="F153" s="1">
        <f t="shared" si="4"/>
        <v>600</v>
      </c>
      <c r="G153" s="1">
        <v>15</v>
      </c>
      <c r="H153" s="1">
        <f t="shared" si="5"/>
        <v>2030</v>
      </c>
      <c r="I153">
        <v>1759563.8744000001</v>
      </c>
      <c r="J153">
        <v>5915332.5597999999</v>
      </c>
      <c r="K153" t="s">
        <v>698</v>
      </c>
      <c r="N153">
        <v>174.79078162729499</v>
      </c>
      <c r="O153">
        <v>-36.894510224278001</v>
      </c>
    </row>
    <row r="154" spans="1:15" x14ac:dyDescent="0.15">
      <c r="A154" s="1">
        <v>18</v>
      </c>
      <c r="B154" s="1" t="s">
        <v>62</v>
      </c>
      <c r="C154" s="1" t="s">
        <v>587</v>
      </c>
      <c r="D154" s="1" t="s">
        <v>594</v>
      </c>
      <c r="E154" s="1">
        <v>4</v>
      </c>
      <c r="F154" s="1">
        <f t="shared" si="4"/>
        <v>600</v>
      </c>
      <c r="G154" s="1">
        <v>5</v>
      </c>
      <c r="H154" s="1">
        <f t="shared" si="5"/>
        <v>2020</v>
      </c>
      <c r="I154">
        <v>1759547.4765000001</v>
      </c>
      <c r="J154">
        <v>5915354.2244999995</v>
      </c>
      <c r="K154" t="s">
        <v>699</v>
      </c>
      <c r="N154">
        <v>174.790593114475</v>
      </c>
      <c r="O154">
        <v>-36.894317794583401</v>
      </c>
    </row>
    <row r="155" spans="1:15" x14ac:dyDescent="0.15">
      <c r="A155" s="1">
        <v>19</v>
      </c>
      <c r="B155" s="1" t="s">
        <v>62</v>
      </c>
      <c r="C155" s="1" t="s">
        <v>587</v>
      </c>
      <c r="D155" s="1" t="s">
        <v>594</v>
      </c>
      <c r="E155" s="1">
        <v>2</v>
      </c>
      <c r="F155" s="1">
        <f t="shared" si="4"/>
        <v>600</v>
      </c>
      <c r="G155" s="1">
        <v>15</v>
      </c>
      <c r="H155" s="1">
        <f t="shared" si="5"/>
        <v>2030</v>
      </c>
      <c r="I155">
        <v>1759533.5027999999</v>
      </c>
      <c r="J155">
        <v>5915371.5209999997</v>
      </c>
      <c r="K155" t="s">
        <v>700</v>
      </c>
      <c r="N155">
        <v>174.79043271672199</v>
      </c>
      <c r="O155">
        <v>-36.894164312921703</v>
      </c>
    </row>
    <row r="156" spans="1:15" x14ac:dyDescent="0.15">
      <c r="A156" s="1">
        <v>20</v>
      </c>
      <c r="B156" s="1" t="s">
        <v>62</v>
      </c>
      <c r="C156" s="1" t="s">
        <v>587</v>
      </c>
      <c r="D156" s="1" t="s">
        <v>594</v>
      </c>
      <c r="E156" s="1">
        <v>5</v>
      </c>
      <c r="F156" s="1">
        <f t="shared" si="4"/>
        <v>600</v>
      </c>
      <c r="G156" s="1">
        <v>2</v>
      </c>
      <c r="H156" s="1">
        <f t="shared" si="5"/>
        <v>2017</v>
      </c>
      <c r="I156">
        <v>1759506.3861</v>
      </c>
      <c r="J156">
        <v>5915406.1039000005</v>
      </c>
      <c r="K156" t="s">
        <v>701</v>
      </c>
      <c r="N156">
        <v>174.79012124399301</v>
      </c>
      <c r="O156">
        <v>-36.893857299454098</v>
      </c>
    </row>
    <row r="157" spans="1:15" x14ac:dyDescent="0.15">
      <c r="A157" s="1">
        <v>21</v>
      </c>
      <c r="B157" s="1" t="s">
        <v>62</v>
      </c>
      <c r="C157" s="1" t="s">
        <v>587</v>
      </c>
      <c r="D157" s="1" t="s">
        <v>594</v>
      </c>
      <c r="E157" s="1">
        <v>3</v>
      </c>
      <c r="F157" s="1">
        <f t="shared" si="4"/>
        <v>600</v>
      </c>
      <c r="G157" s="1">
        <v>10</v>
      </c>
      <c r="H157" s="1">
        <f t="shared" si="5"/>
        <v>2025</v>
      </c>
      <c r="I157">
        <v>1759492.5895</v>
      </c>
      <c r="J157">
        <v>5915425.2717000004</v>
      </c>
      <c r="K157" t="s">
        <v>702</v>
      </c>
      <c r="N157">
        <v>174.78996244101799</v>
      </c>
      <c r="O157">
        <v>-36.893686926404399</v>
      </c>
    </row>
    <row r="158" spans="1:15" x14ac:dyDescent="0.15">
      <c r="A158" s="1">
        <v>22</v>
      </c>
      <c r="B158" s="1" t="s">
        <v>62</v>
      </c>
      <c r="C158" s="1" t="s">
        <v>587</v>
      </c>
      <c r="D158" s="1" t="s">
        <v>594</v>
      </c>
      <c r="E158" s="1">
        <v>4</v>
      </c>
      <c r="F158" s="1">
        <f t="shared" si="4"/>
        <v>600</v>
      </c>
      <c r="G158" s="1">
        <v>5</v>
      </c>
      <c r="H158" s="1">
        <f t="shared" si="5"/>
        <v>2020</v>
      </c>
      <c r="I158">
        <v>1759479.4789</v>
      </c>
      <c r="J158">
        <v>5915441.7967999997</v>
      </c>
      <c r="K158" t="s">
        <v>703</v>
      </c>
      <c r="N158">
        <v>174.789811890332</v>
      </c>
      <c r="O158">
        <v>-36.893540248375103</v>
      </c>
    </row>
    <row r="159" spans="1:15" x14ac:dyDescent="0.15">
      <c r="A159" s="1">
        <v>23</v>
      </c>
      <c r="B159" s="1" t="s">
        <v>62</v>
      </c>
      <c r="C159" s="1" t="s">
        <v>587</v>
      </c>
      <c r="D159" s="1" t="s">
        <v>594</v>
      </c>
      <c r="E159" s="1">
        <v>4</v>
      </c>
      <c r="F159" s="1">
        <f t="shared" si="4"/>
        <v>600</v>
      </c>
      <c r="G159" s="1">
        <v>5</v>
      </c>
      <c r="H159" s="1">
        <f t="shared" si="5"/>
        <v>2020</v>
      </c>
      <c r="I159">
        <v>1759472.584</v>
      </c>
      <c r="J159">
        <v>5915446.2679000003</v>
      </c>
      <c r="K159" t="s">
        <v>704</v>
      </c>
      <c r="N159">
        <v>174.78973360346001</v>
      </c>
      <c r="O159">
        <v>-36.893501128335103</v>
      </c>
    </row>
    <row r="160" spans="1:15" x14ac:dyDescent="0.15">
      <c r="A160" s="1">
        <v>24</v>
      </c>
      <c r="B160" s="1" t="s">
        <v>62</v>
      </c>
      <c r="C160" s="1" t="s">
        <v>587</v>
      </c>
      <c r="D160" s="1" t="s">
        <v>594</v>
      </c>
      <c r="E160" s="1">
        <v>3</v>
      </c>
      <c r="F160" s="1">
        <f t="shared" si="4"/>
        <v>600</v>
      </c>
      <c r="G160" s="1">
        <v>10</v>
      </c>
      <c r="H160" s="1">
        <f t="shared" si="5"/>
        <v>2025</v>
      </c>
      <c r="I160">
        <v>1759458.0789999999</v>
      </c>
      <c r="J160">
        <v>5915465.8897000002</v>
      </c>
      <c r="K160" t="s">
        <v>705</v>
      </c>
      <c r="N160">
        <v>174.78956675986001</v>
      </c>
      <c r="O160">
        <v>-36.893326783811801</v>
      </c>
    </row>
    <row r="161" spans="1:15" x14ac:dyDescent="0.15">
      <c r="A161" s="1">
        <v>25</v>
      </c>
      <c r="B161" s="1" t="s">
        <v>62</v>
      </c>
      <c r="C161" s="1" t="s">
        <v>587</v>
      </c>
      <c r="D161" s="1" t="s">
        <v>594</v>
      </c>
      <c r="E161" s="1">
        <v>3</v>
      </c>
      <c r="F161" s="1">
        <f t="shared" si="4"/>
        <v>600</v>
      </c>
      <c r="G161" s="1">
        <v>10</v>
      </c>
      <c r="H161" s="1">
        <f t="shared" si="5"/>
        <v>2025</v>
      </c>
      <c r="I161">
        <v>1759301.8955000001</v>
      </c>
      <c r="J161">
        <v>5915461.6491</v>
      </c>
      <c r="K161" t="s">
        <v>706</v>
      </c>
      <c r="N161">
        <v>174.78781561028299</v>
      </c>
      <c r="O161">
        <v>-36.893391374689003</v>
      </c>
    </row>
    <row r="162" spans="1:15" x14ac:dyDescent="0.15">
      <c r="A162" s="1">
        <v>26</v>
      </c>
      <c r="B162" s="1" t="s">
        <v>62</v>
      </c>
      <c r="C162" s="1" t="s">
        <v>587</v>
      </c>
      <c r="D162" s="1" t="s">
        <v>594</v>
      </c>
      <c r="E162" s="1">
        <v>3</v>
      </c>
      <c r="F162" s="1">
        <f t="shared" si="4"/>
        <v>600</v>
      </c>
      <c r="G162" s="1">
        <v>10</v>
      </c>
      <c r="H162" s="1">
        <f t="shared" si="5"/>
        <v>2025</v>
      </c>
      <c r="I162">
        <v>1759286.4818</v>
      </c>
      <c r="J162">
        <v>5915493.1610000003</v>
      </c>
      <c r="K162" t="s">
        <v>707</v>
      </c>
      <c r="N162">
        <v>174.78763607847401</v>
      </c>
      <c r="O162">
        <v>-36.893110048655103</v>
      </c>
    </row>
    <row r="163" spans="1:15" x14ac:dyDescent="0.15">
      <c r="A163" s="1">
        <v>27</v>
      </c>
      <c r="B163" s="1" t="s">
        <v>62</v>
      </c>
      <c r="C163" s="1" t="s">
        <v>587</v>
      </c>
      <c r="D163" s="1" t="s">
        <v>594</v>
      </c>
      <c r="E163" s="1">
        <v>3</v>
      </c>
      <c r="F163" s="1">
        <f t="shared" si="4"/>
        <v>600</v>
      </c>
      <c r="G163" s="1">
        <v>10</v>
      </c>
      <c r="H163" s="1">
        <f t="shared" si="5"/>
        <v>2025</v>
      </c>
      <c r="I163">
        <v>1758587.5292</v>
      </c>
      <c r="J163">
        <v>5914066.9523999998</v>
      </c>
      <c r="K163" t="s">
        <v>708</v>
      </c>
      <c r="N163">
        <v>174.78009388147399</v>
      </c>
      <c r="O163">
        <v>-36.906078240305099</v>
      </c>
    </row>
    <row r="164" spans="1:15" x14ac:dyDescent="0.15">
      <c r="A164" s="1">
        <v>28</v>
      </c>
      <c r="B164" s="1" t="s">
        <v>252</v>
      </c>
      <c r="C164" s="1" t="s">
        <v>587</v>
      </c>
      <c r="D164" s="1" t="s">
        <v>594</v>
      </c>
      <c r="E164" s="1">
        <v>4</v>
      </c>
      <c r="F164" s="1">
        <f t="shared" si="4"/>
        <v>600</v>
      </c>
      <c r="G164" s="1">
        <v>5</v>
      </c>
      <c r="H164" s="1">
        <f t="shared" si="5"/>
        <v>2020</v>
      </c>
      <c r="I164">
        <v>1758604.4331</v>
      </c>
      <c r="J164">
        <v>5914044.0596000003</v>
      </c>
      <c r="K164" t="s">
        <v>709</v>
      </c>
      <c r="N164">
        <v>174.780288333172</v>
      </c>
      <c r="O164">
        <v>-36.906281666577698</v>
      </c>
    </row>
    <row r="165" spans="1:15" x14ac:dyDescent="0.15">
      <c r="A165" s="1">
        <v>29</v>
      </c>
      <c r="B165" s="1" t="s">
        <v>252</v>
      </c>
      <c r="C165" s="1" t="s">
        <v>587</v>
      </c>
      <c r="D165" s="1" t="s">
        <v>594</v>
      </c>
      <c r="E165" s="1">
        <v>3</v>
      </c>
      <c r="F165" s="1">
        <f t="shared" si="4"/>
        <v>600</v>
      </c>
      <c r="G165" s="1">
        <v>10</v>
      </c>
      <c r="H165" s="1">
        <f t="shared" si="5"/>
        <v>2025</v>
      </c>
      <c r="I165">
        <v>1758922.0103</v>
      </c>
      <c r="J165">
        <v>5913872.4697000002</v>
      </c>
      <c r="K165" t="s">
        <v>710</v>
      </c>
      <c r="N165">
        <v>174.78388748256799</v>
      </c>
      <c r="O165">
        <v>-36.907774262210303</v>
      </c>
    </row>
    <row r="166" spans="1:15" x14ac:dyDescent="0.15">
      <c r="A166" s="1">
        <v>30</v>
      </c>
      <c r="B166" s="1" t="s">
        <v>252</v>
      </c>
      <c r="C166" s="1" t="s">
        <v>587</v>
      </c>
      <c r="D166" s="1" t="s">
        <v>594</v>
      </c>
      <c r="E166" s="1">
        <v>3</v>
      </c>
      <c r="F166" s="1">
        <f t="shared" si="4"/>
        <v>600</v>
      </c>
      <c r="G166" s="1">
        <v>10</v>
      </c>
      <c r="H166" s="1">
        <f t="shared" si="5"/>
        <v>2025</v>
      </c>
      <c r="I166">
        <v>1758948.7757000001</v>
      </c>
      <c r="J166">
        <v>5913888.3313999996</v>
      </c>
      <c r="K166" t="s">
        <v>711</v>
      </c>
      <c r="N166">
        <v>174.784184460608</v>
      </c>
      <c r="O166">
        <v>-36.907626834402599</v>
      </c>
    </row>
    <row r="167" spans="1:15" x14ac:dyDescent="0.15">
      <c r="A167" s="1">
        <v>35</v>
      </c>
      <c r="B167" s="1" t="s">
        <v>164</v>
      </c>
      <c r="C167" s="1" t="s">
        <v>587</v>
      </c>
      <c r="D167" s="1" t="s">
        <v>594</v>
      </c>
      <c r="E167" s="1">
        <v>3</v>
      </c>
      <c r="F167" s="1">
        <f t="shared" si="4"/>
        <v>600</v>
      </c>
      <c r="G167" s="1">
        <v>10</v>
      </c>
      <c r="H167" s="1">
        <f t="shared" si="5"/>
        <v>2025</v>
      </c>
      <c r="I167">
        <v>1758950.6199</v>
      </c>
      <c r="J167">
        <v>5913889.0554</v>
      </c>
      <c r="K167" t="s">
        <v>712</v>
      </c>
      <c r="N167">
        <v>174.784205000491</v>
      </c>
      <c r="O167">
        <v>-36.907620000187698</v>
      </c>
    </row>
    <row r="168" spans="1:15" x14ac:dyDescent="0.15">
      <c r="A168" s="1">
        <v>49</v>
      </c>
      <c r="B168" s="1" t="s">
        <v>30</v>
      </c>
      <c r="C168" s="1" t="s">
        <v>587</v>
      </c>
      <c r="D168" s="1" t="s">
        <v>594</v>
      </c>
      <c r="E168" s="1">
        <v>3</v>
      </c>
      <c r="F168" s="1">
        <f t="shared" si="4"/>
        <v>600</v>
      </c>
      <c r="G168" s="1">
        <v>15</v>
      </c>
      <c r="H168" s="1">
        <f t="shared" si="5"/>
        <v>2030</v>
      </c>
      <c r="I168">
        <v>1758972.496</v>
      </c>
      <c r="J168">
        <v>5913901.267</v>
      </c>
      <c r="K168" t="s">
        <v>713</v>
      </c>
      <c r="N168">
        <v>174.78444788590301</v>
      </c>
      <c r="O168">
        <v>-36.907506283912603</v>
      </c>
    </row>
    <row r="169" spans="1:15" x14ac:dyDescent="0.15">
      <c r="A169" s="1">
        <v>51</v>
      </c>
      <c r="B169" s="1" t="s">
        <v>71</v>
      </c>
      <c r="C169" s="1" t="s">
        <v>587</v>
      </c>
      <c r="D169" s="1" t="s">
        <v>594</v>
      </c>
      <c r="E169" s="1">
        <v>3</v>
      </c>
      <c r="F169" s="1">
        <f t="shared" si="4"/>
        <v>600</v>
      </c>
      <c r="G169" s="1">
        <v>10</v>
      </c>
      <c r="H169" s="1">
        <f t="shared" si="5"/>
        <v>2025</v>
      </c>
      <c r="I169">
        <v>1758988.6140999999</v>
      </c>
      <c r="J169">
        <v>5913911.0965999998</v>
      </c>
      <c r="K169" t="s">
        <v>714</v>
      </c>
      <c r="N169">
        <v>174.78462666635701</v>
      </c>
      <c r="O169">
        <v>-36.907415000175803</v>
      </c>
    </row>
    <row r="170" spans="1:15" x14ac:dyDescent="0.15">
      <c r="A170" s="1">
        <v>53</v>
      </c>
      <c r="B170" s="1" t="s">
        <v>71</v>
      </c>
      <c r="C170" s="1" t="s">
        <v>587</v>
      </c>
      <c r="D170" s="1" t="s">
        <v>594</v>
      </c>
      <c r="E170" s="1">
        <v>2</v>
      </c>
      <c r="F170" s="1">
        <f t="shared" si="4"/>
        <v>600</v>
      </c>
      <c r="G170" s="1">
        <v>15</v>
      </c>
      <c r="H170" s="1">
        <f t="shared" si="5"/>
        <v>2030</v>
      </c>
      <c r="I170">
        <v>1759007.4426</v>
      </c>
      <c r="J170">
        <v>5913922.2559000002</v>
      </c>
      <c r="K170" t="s">
        <v>715</v>
      </c>
      <c r="N170">
        <v>174.78483557763099</v>
      </c>
      <c r="O170">
        <v>-36.9073112783433</v>
      </c>
    </row>
    <row r="171" spans="1:15" x14ac:dyDescent="0.15">
      <c r="A171" s="1">
        <v>54</v>
      </c>
      <c r="B171" s="1" t="s">
        <v>71</v>
      </c>
      <c r="C171" s="1" t="s">
        <v>587</v>
      </c>
      <c r="D171" s="1" t="s">
        <v>594</v>
      </c>
      <c r="E171" s="1">
        <v>3</v>
      </c>
      <c r="F171" s="1">
        <f t="shared" si="4"/>
        <v>600</v>
      </c>
      <c r="G171" s="1">
        <v>10</v>
      </c>
      <c r="H171" s="1">
        <f t="shared" si="5"/>
        <v>2025</v>
      </c>
      <c r="I171">
        <v>1759027.7827000001</v>
      </c>
      <c r="J171">
        <v>5913933.3501000004</v>
      </c>
      <c r="K171" t="s">
        <v>716</v>
      </c>
      <c r="N171">
        <v>174.78506146198299</v>
      </c>
      <c r="O171">
        <v>-36.90720788782</v>
      </c>
    </row>
    <row r="172" spans="1:15" x14ac:dyDescent="0.15">
      <c r="A172" s="1">
        <v>61</v>
      </c>
      <c r="B172" s="1" t="s">
        <v>53</v>
      </c>
      <c r="C172" s="1" t="s">
        <v>587</v>
      </c>
      <c r="D172" s="1" t="s">
        <v>594</v>
      </c>
      <c r="E172" s="1">
        <v>4</v>
      </c>
      <c r="F172" s="1">
        <f t="shared" si="4"/>
        <v>600</v>
      </c>
      <c r="G172" s="1">
        <v>5</v>
      </c>
      <c r="H172" s="1">
        <f t="shared" si="5"/>
        <v>2020</v>
      </c>
      <c r="I172">
        <v>1759034.5549000001</v>
      </c>
      <c r="J172">
        <v>5913937.0584000004</v>
      </c>
      <c r="K172" t="s">
        <v>717</v>
      </c>
      <c r="N172">
        <v>174.785136666591</v>
      </c>
      <c r="O172">
        <v>-36.9071733333369</v>
      </c>
    </row>
    <row r="173" spans="1:15" x14ac:dyDescent="0.15">
      <c r="A173" s="1">
        <v>63</v>
      </c>
      <c r="B173" s="1" t="s">
        <v>53</v>
      </c>
      <c r="C173" s="1" t="s">
        <v>587</v>
      </c>
      <c r="D173" s="1" t="s">
        <v>594</v>
      </c>
      <c r="E173" s="1">
        <v>3</v>
      </c>
      <c r="F173" s="1">
        <f t="shared" ref="F173:F215" si="6">+IF(D173="timber",600,1000)</f>
        <v>600</v>
      </c>
      <c r="G173" s="1">
        <v>10</v>
      </c>
      <c r="H173" s="1">
        <f t="shared" si="5"/>
        <v>2025</v>
      </c>
      <c r="I173">
        <v>1759051.6666000001</v>
      </c>
      <c r="J173">
        <v>5913946.5417999998</v>
      </c>
      <c r="K173" t="s">
        <v>718</v>
      </c>
      <c r="N173">
        <v>174.78532666618801</v>
      </c>
      <c r="O173">
        <v>-36.907085000351998</v>
      </c>
    </row>
    <row r="174" spans="1:15" x14ac:dyDescent="0.15">
      <c r="A174" s="1">
        <v>66</v>
      </c>
      <c r="B174" s="1" t="s">
        <v>48</v>
      </c>
      <c r="C174" s="1" t="s">
        <v>587</v>
      </c>
      <c r="D174" s="1" t="s">
        <v>594</v>
      </c>
      <c r="E174" s="1">
        <v>4</v>
      </c>
      <c r="F174" s="1">
        <f t="shared" si="6"/>
        <v>600</v>
      </c>
      <c r="G174" s="1">
        <v>5</v>
      </c>
      <c r="H174" s="1">
        <f t="shared" si="5"/>
        <v>2020</v>
      </c>
      <c r="I174">
        <v>1759088.8181</v>
      </c>
      <c r="J174">
        <v>5913967.2889999999</v>
      </c>
      <c r="K174" t="s">
        <v>719</v>
      </c>
      <c r="N174">
        <v>174.78573914286301</v>
      </c>
      <c r="O174">
        <v>-36.906891797830397</v>
      </c>
    </row>
    <row r="175" spans="1:15" x14ac:dyDescent="0.15">
      <c r="A175" s="1">
        <v>67</v>
      </c>
      <c r="B175" s="1" t="s">
        <v>48</v>
      </c>
      <c r="C175" s="1" t="s">
        <v>587</v>
      </c>
      <c r="D175" s="1" t="s">
        <v>594</v>
      </c>
      <c r="E175" s="1">
        <v>4</v>
      </c>
      <c r="F175" s="1">
        <f t="shared" si="6"/>
        <v>600</v>
      </c>
      <c r="G175" s="1">
        <v>5</v>
      </c>
      <c r="H175" s="1">
        <f t="shared" si="5"/>
        <v>2020</v>
      </c>
      <c r="I175">
        <v>1759100.3119000001</v>
      </c>
      <c r="J175">
        <v>5913974.1173999999</v>
      </c>
      <c r="K175" t="s">
        <v>720</v>
      </c>
      <c r="N175">
        <v>174.78586666694301</v>
      </c>
      <c r="O175">
        <v>-36.906828333724398</v>
      </c>
    </row>
    <row r="176" spans="1:15" x14ac:dyDescent="0.15">
      <c r="A176" s="1">
        <v>70</v>
      </c>
      <c r="B176" s="1" t="s">
        <v>48</v>
      </c>
      <c r="C176" s="1" t="s">
        <v>587</v>
      </c>
      <c r="D176" s="1" t="s">
        <v>594</v>
      </c>
      <c r="E176" s="1">
        <v>2</v>
      </c>
      <c r="F176" s="1">
        <f t="shared" si="6"/>
        <v>600</v>
      </c>
      <c r="G176" s="1">
        <v>15</v>
      </c>
      <c r="H176" s="1">
        <f t="shared" si="5"/>
        <v>2030</v>
      </c>
      <c r="I176">
        <v>1759116.5297999999</v>
      </c>
      <c r="J176">
        <v>5913982.7802999998</v>
      </c>
      <c r="K176" t="s">
        <v>721</v>
      </c>
      <c r="N176">
        <v>174.78604680892499</v>
      </c>
      <c r="O176">
        <v>-36.906747543267898</v>
      </c>
    </row>
    <row r="177" spans="1:15" x14ac:dyDescent="0.15">
      <c r="A177" s="1">
        <v>77</v>
      </c>
      <c r="B177" s="1" t="s">
        <v>164</v>
      </c>
      <c r="C177" s="1" t="s">
        <v>587</v>
      </c>
      <c r="D177" s="1" t="s">
        <v>594</v>
      </c>
      <c r="E177" s="1">
        <v>2</v>
      </c>
      <c r="F177" s="1">
        <f t="shared" si="6"/>
        <v>600</v>
      </c>
      <c r="G177" s="1">
        <v>15</v>
      </c>
      <c r="H177" s="1">
        <f t="shared" si="5"/>
        <v>2030</v>
      </c>
      <c r="I177">
        <v>1759132.9080999999</v>
      </c>
      <c r="J177">
        <v>5913992.4121000003</v>
      </c>
      <c r="K177" t="s">
        <v>722</v>
      </c>
      <c r="N177">
        <v>174.78622854659301</v>
      </c>
      <c r="O177">
        <v>-36.906657995518799</v>
      </c>
    </row>
    <row r="178" spans="1:15" x14ac:dyDescent="0.15">
      <c r="A178" s="1">
        <v>88</v>
      </c>
      <c r="B178" s="1" t="s">
        <v>723</v>
      </c>
      <c r="C178" s="1" t="s">
        <v>587</v>
      </c>
      <c r="D178" s="1" t="s">
        <v>594</v>
      </c>
      <c r="E178" s="1">
        <v>3</v>
      </c>
      <c r="F178" s="1">
        <f t="shared" si="6"/>
        <v>600</v>
      </c>
      <c r="G178" s="1">
        <v>10</v>
      </c>
      <c r="H178" s="1">
        <f t="shared" si="5"/>
        <v>2025</v>
      </c>
      <c r="I178">
        <v>1759146.9039</v>
      </c>
      <c r="J178">
        <v>5914000.5110999998</v>
      </c>
      <c r="K178" t="s">
        <v>724</v>
      </c>
      <c r="N178">
        <v>174.786383874781</v>
      </c>
      <c r="O178">
        <v>-36.906582660358403</v>
      </c>
    </row>
    <row r="179" spans="1:15" x14ac:dyDescent="0.15">
      <c r="A179" s="1">
        <v>89</v>
      </c>
      <c r="B179" s="1" t="s">
        <v>164</v>
      </c>
      <c r="C179" s="1" t="s">
        <v>587</v>
      </c>
      <c r="D179" s="1" t="s">
        <v>594</v>
      </c>
      <c r="E179" s="1">
        <v>2</v>
      </c>
      <c r="F179" s="1">
        <f t="shared" si="6"/>
        <v>600</v>
      </c>
      <c r="G179" s="1">
        <v>15</v>
      </c>
      <c r="H179" s="1">
        <f t="shared" si="5"/>
        <v>2030</v>
      </c>
      <c r="I179">
        <v>1759165.023</v>
      </c>
      <c r="J179">
        <v>5914010.8256000001</v>
      </c>
      <c r="K179" t="s">
        <v>725</v>
      </c>
      <c r="N179">
        <v>174.78658499955799</v>
      </c>
      <c r="O179">
        <v>-36.906486667068997</v>
      </c>
    </row>
    <row r="180" spans="1:15" x14ac:dyDescent="0.15">
      <c r="A180" s="1">
        <v>90</v>
      </c>
      <c r="B180" s="1" t="s">
        <v>403</v>
      </c>
      <c r="C180" s="1" t="s">
        <v>587</v>
      </c>
      <c r="D180" s="1" t="s">
        <v>594</v>
      </c>
      <c r="E180" s="1">
        <v>3</v>
      </c>
      <c r="F180" s="1">
        <f t="shared" si="6"/>
        <v>600</v>
      </c>
      <c r="G180" s="1">
        <v>10</v>
      </c>
      <c r="H180" s="1">
        <f t="shared" si="5"/>
        <v>2025</v>
      </c>
      <c r="I180">
        <v>1759186.2137</v>
      </c>
      <c r="J180">
        <v>5914023.9319000002</v>
      </c>
      <c r="K180" t="s">
        <v>726</v>
      </c>
      <c r="N180">
        <v>174.78681999963499</v>
      </c>
      <c r="O180">
        <v>-36.906365000380802</v>
      </c>
    </row>
    <row r="181" spans="1:15" x14ac:dyDescent="0.15">
      <c r="A181" s="1">
        <v>99</v>
      </c>
      <c r="B181" s="1" t="s">
        <v>328</v>
      </c>
      <c r="C181" s="1" t="s">
        <v>587</v>
      </c>
      <c r="D181" s="1" t="s">
        <v>594</v>
      </c>
      <c r="E181" s="1">
        <v>2</v>
      </c>
      <c r="F181" s="1">
        <f t="shared" si="6"/>
        <v>600</v>
      </c>
      <c r="G181" s="1">
        <v>15</v>
      </c>
      <c r="H181" s="1">
        <f t="shared" si="5"/>
        <v>2030</v>
      </c>
      <c r="I181">
        <v>1759201.3814999999</v>
      </c>
      <c r="J181">
        <v>5914032.7116</v>
      </c>
      <c r="K181" t="s">
        <v>727</v>
      </c>
      <c r="N181">
        <v>174.78698833307899</v>
      </c>
      <c r="O181">
        <v>-36.906283333405298</v>
      </c>
    </row>
    <row r="182" spans="1:15" x14ac:dyDescent="0.15">
      <c r="A182" s="1">
        <v>100</v>
      </c>
      <c r="B182" s="1" t="s">
        <v>328</v>
      </c>
      <c r="C182" s="1" t="s">
        <v>587</v>
      </c>
      <c r="D182" s="1" t="s">
        <v>594</v>
      </c>
      <c r="E182" s="1">
        <v>4</v>
      </c>
      <c r="F182" s="1">
        <f t="shared" si="6"/>
        <v>600</v>
      </c>
      <c r="G182" s="1">
        <v>5</v>
      </c>
      <c r="H182" s="1">
        <f t="shared" si="5"/>
        <v>2020</v>
      </c>
      <c r="I182">
        <v>1759215.8186000001</v>
      </c>
      <c r="J182">
        <v>5914041.0174000002</v>
      </c>
      <c r="K182" t="s">
        <v>728</v>
      </c>
      <c r="N182">
        <v>174.787148567527</v>
      </c>
      <c r="O182">
        <v>-36.906206059481001</v>
      </c>
    </row>
    <row r="183" spans="1:15" x14ac:dyDescent="0.15">
      <c r="A183" s="1">
        <v>101</v>
      </c>
      <c r="B183" s="1" t="s">
        <v>239</v>
      </c>
      <c r="C183" s="1" t="s">
        <v>587</v>
      </c>
      <c r="D183" s="1" t="s">
        <v>594</v>
      </c>
      <c r="E183" s="1">
        <v>4</v>
      </c>
      <c r="F183" s="1">
        <f t="shared" si="6"/>
        <v>600</v>
      </c>
      <c r="G183" s="1">
        <v>5</v>
      </c>
      <c r="H183" s="1">
        <f t="shared" si="5"/>
        <v>2020</v>
      </c>
      <c r="I183">
        <v>1759246.2807</v>
      </c>
      <c r="J183">
        <v>5914058.5067999996</v>
      </c>
      <c r="K183" t="s">
        <v>729</v>
      </c>
      <c r="N183">
        <v>174.787486666636</v>
      </c>
      <c r="O183">
        <v>-36.906043333753601</v>
      </c>
    </row>
    <row r="184" spans="1:15" x14ac:dyDescent="0.15">
      <c r="A184" s="1">
        <v>102</v>
      </c>
      <c r="B184" s="1" t="s">
        <v>239</v>
      </c>
      <c r="C184" s="1" t="s">
        <v>587</v>
      </c>
      <c r="D184" s="1" t="s">
        <v>594</v>
      </c>
      <c r="E184" s="1">
        <v>3</v>
      </c>
      <c r="F184" s="1">
        <f t="shared" si="6"/>
        <v>600</v>
      </c>
      <c r="G184" s="1">
        <v>10</v>
      </c>
      <c r="H184" s="1">
        <f t="shared" si="5"/>
        <v>2025</v>
      </c>
      <c r="I184">
        <v>1759234.3285000001</v>
      </c>
      <c r="J184">
        <v>5914072.9003999997</v>
      </c>
      <c r="K184" t="s">
        <v>730</v>
      </c>
      <c r="N184">
        <v>174.787349540306</v>
      </c>
      <c r="O184">
        <v>-36.905915663003597</v>
      </c>
    </row>
    <row r="185" spans="1:15" x14ac:dyDescent="0.15">
      <c r="A185" s="1">
        <v>105</v>
      </c>
      <c r="B185" s="1" t="s">
        <v>239</v>
      </c>
      <c r="C185" s="1" t="s">
        <v>587</v>
      </c>
      <c r="D185" s="1" t="s">
        <v>594</v>
      </c>
      <c r="E185" s="1">
        <v>3</v>
      </c>
      <c r="F185" s="1">
        <f t="shared" si="6"/>
        <v>600</v>
      </c>
      <c r="G185" s="1">
        <v>10</v>
      </c>
      <c r="H185" s="1">
        <f t="shared" si="5"/>
        <v>2025</v>
      </c>
      <c r="I185">
        <v>1759252.5937999999</v>
      </c>
      <c r="J185">
        <v>5914062.4579999996</v>
      </c>
      <c r="K185" t="s">
        <v>731</v>
      </c>
      <c r="N185">
        <v>174.78755666692601</v>
      </c>
      <c r="O185">
        <v>-36.906006666740602</v>
      </c>
    </row>
    <row r="186" spans="1:15" x14ac:dyDescent="0.15">
      <c r="A186" s="1">
        <v>113</v>
      </c>
      <c r="B186" s="1" t="s">
        <v>239</v>
      </c>
      <c r="C186" s="1" t="s">
        <v>587</v>
      </c>
      <c r="D186" s="1" t="s">
        <v>594</v>
      </c>
      <c r="E186" s="1">
        <v>3</v>
      </c>
      <c r="F186" s="1">
        <f t="shared" si="6"/>
        <v>600</v>
      </c>
      <c r="G186" s="1">
        <v>10</v>
      </c>
      <c r="H186" s="1">
        <f t="shared" si="5"/>
        <v>2025</v>
      </c>
      <c r="I186">
        <v>1759277.7561999999</v>
      </c>
      <c r="J186">
        <v>5914076.5576999998</v>
      </c>
      <c r="K186" t="s">
        <v>732</v>
      </c>
      <c r="N186">
        <v>174.78783601622001</v>
      </c>
      <c r="O186">
        <v>-36.905875376736802</v>
      </c>
    </row>
    <row r="187" spans="1:15" x14ac:dyDescent="0.15">
      <c r="A187" s="1">
        <v>114</v>
      </c>
      <c r="B187" s="1" t="s">
        <v>239</v>
      </c>
      <c r="C187" s="1" t="s">
        <v>587</v>
      </c>
      <c r="D187" s="1" t="s">
        <v>594</v>
      </c>
      <c r="E187" s="1">
        <v>3</v>
      </c>
      <c r="F187" s="1">
        <f t="shared" si="6"/>
        <v>600</v>
      </c>
      <c r="G187" s="1">
        <v>10</v>
      </c>
      <c r="H187" s="1">
        <f t="shared" si="5"/>
        <v>2025</v>
      </c>
      <c r="I187">
        <v>1759298.5327999999</v>
      </c>
      <c r="J187">
        <v>5914088.2335000001</v>
      </c>
      <c r="K187" t="s">
        <v>733</v>
      </c>
      <c r="N187">
        <v>174.78806666718401</v>
      </c>
      <c r="O187">
        <v>-36.905766666659503</v>
      </c>
    </row>
    <row r="188" spans="1:15" x14ac:dyDescent="0.15">
      <c r="A188" s="1">
        <v>117</v>
      </c>
      <c r="B188" s="1" t="s">
        <v>322</v>
      </c>
      <c r="C188" s="1" t="s">
        <v>587</v>
      </c>
      <c r="D188" s="1" t="s">
        <v>594</v>
      </c>
      <c r="E188" s="1">
        <v>3</v>
      </c>
      <c r="F188" s="1">
        <f t="shared" si="6"/>
        <v>600</v>
      </c>
      <c r="G188" s="1">
        <v>10</v>
      </c>
      <c r="H188" s="1">
        <f t="shared" si="5"/>
        <v>2025</v>
      </c>
      <c r="I188">
        <v>1759320.1035</v>
      </c>
      <c r="J188">
        <v>5914099.9013</v>
      </c>
      <c r="K188" t="s">
        <v>734</v>
      </c>
      <c r="N188">
        <v>174.78830622868199</v>
      </c>
      <c r="O188">
        <v>-36.905657894084101</v>
      </c>
    </row>
    <row r="189" spans="1:15" x14ac:dyDescent="0.15">
      <c r="A189" s="1">
        <v>118</v>
      </c>
      <c r="B189" s="1" t="s">
        <v>53</v>
      </c>
      <c r="C189" s="1" t="s">
        <v>587</v>
      </c>
      <c r="D189" s="1" t="s">
        <v>594</v>
      </c>
      <c r="E189" s="1">
        <v>4</v>
      </c>
      <c r="F189" s="1">
        <f t="shared" si="6"/>
        <v>600</v>
      </c>
      <c r="G189" s="1">
        <v>5</v>
      </c>
      <c r="H189" s="1">
        <f t="shared" si="5"/>
        <v>2020</v>
      </c>
      <c r="I189">
        <v>1759323.0194999999</v>
      </c>
      <c r="J189">
        <v>5914102.5274999999</v>
      </c>
      <c r="K189" t="s">
        <v>735</v>
      </c>
      <c r="N189">
        <v>174.788338392713</v>
      </c>
      <c r="O189">
        <v>-36.905633738969698</v>
      </c>
    </row>
    <row r="190" spans="1:15" x14ac:dyDescent="0.15">
      <c r="A190" s="1">
        <v>119</v>
      </c>
      <c r="B190" s="1" t="s">
        <v>53</v>
      </c>
      <c r="C190" s="1" t="s">
        <v>587</v>
      </c>
      <c r="D190" s="1" t="s">
        <v>594</v>
      </c>
      <c r="E190" s="1">
        <v>3</v>
      </c>
      <c r="F190" s="1">
        <f t="shared" si="6"/>
        <v>600</v>
      </c>
      <c r="G190" s="1">
        <v>10</v>
      </c>
      <c r="H190" s="1">
        <f t="shared" si="5"/>
        <v>2025</v>
      </c>
      <c r="I190">
        <v>1759338.4848</v>
      </c>
      <c r="J190">
        <v>5914127.4392999997</v>
      </c>
      <c r="K190" t="s">
        <v>736</v>
      </c>
      <c r="N190">
        <v>174.788506666882</v>
      </c>
      <c r="O190">
        <v>-36.905406666693601</v>
      </c>
    </row>
    <row r="191" spans="1:15" x14ac:dyDescent="0.15">
      <c r="A191" s="1">
        <v>122</v>
      </c>
      <c r="B191" s="1" t="s">
        <v>322</v>
      </c>
      <c r="C191" s="1" t="s">
        <v>587</v>
      </c>
      <c r="D191" s="1" t="s">
        <v>594</v>
      </c>
      <c r="E191" s="1">
        <v>3</v>
      </c>
      <c r="F191" s="1">
        <f t="shared" si="6"/>
        <v>600</v>
      </c>
      <c r="G191" s="1">
        <v>10</v>
      </c>
      <c r="H191" s="1">
        <f t="shared" si="5"/>
        <v>2025</v>
      </c>
      <c r="I191">
        <v>1759351.0499</v>
      </c>
      <c r="J191">
        <v>5914147.9210000001</v>
      </c>
      <c r="K191" t="s">
        <v>737</v>
      </c>
      <c r="N191">
        <v>174.78864333312899</v>
      </c>
      <c r="O191">
        <v>-36.905220000172399</v>
      </c>
    </row>
    <row r="192" spans="1:15" x14ac:dyDescent="0.15">
      <c r="A192" s="1">
        <v>123</v>
      </c>
      <c r="B192" s="1" t="s">
        <v>101</v>
      </c>
      <c r="C192" s="1" t="s">
        <v>587</v>
      </c>
      <c r="D192" s="1" t="s">
        <v>594</v>
      </c>
      <c r="E192" s="1">
        <v>3</v>
      </c>
      <c r="F192" s="1">
        <f t="shared" si="6"/>
        <v>600</v>
      </c>
      <c r="G192" s="1">
        <v>10</v>
      </c>
      <c r="H192" s="1">
        <f t="shared" si="5"/>
        <v>2025</v>
      </c>
      <c r="I192">
        <v>1759353.6044000001</v>
      </c>
      <c r="J192">
        <v>5914150.4102999996</v>
      </c>
      <c r="K192" t="s">
        <v>738</v>
      </c>
      <c r="N192">
        <v>174.788671469799</v>
      </c>
      <c r="O192">
        <v>-36.905197139545102</v>
      </c>
    </row>
    <row r="193" spans="1:15" x14ac:dyDescent="0.15">
      <c r="A193" s="1">
        <v>126</v>
      </c>
      <c r="B193" s="1" t="s">
        <v>85</v>
      </c>
      <c r="C193" s="1" t="s">
        <v>587</v>
      </c>
      <c r="D193" s="1" t="s">
        <v>594</v>
      </c>
      <c r="E193" s="1">
        <v>4</v>
      </c>
      <c r="F193" s="1">
        <f t="shared" si="6"/>
        <v>600</v>
      </c>
      <c r="G193" s="1">
        <v>5</v>
      </c>
      <c r="H193" s="1">
        <f t="shared" si="5"/>
        <v>2020</v>
      </c>
      <c r="I193">
        <v>1759369.1573999999</v>
      </c>
      <c r="J193">
        <v>5914173.1001000004</v>
      </c>
      <c r="K193" t="s">
        <v>739</v>
      </c>
      <c r="N193">
        <v>174.78884119354601</v>
      </c>
      <c r="O193">
        <v>-36.9049900726095</v>
      </c>
    </row>
    <row r="194" spans="1:15" x14ac:dyDescent="0.15">
      <c r="A194" s="1">
        <v>127</v>
      </c>
      <c r="B194" s="1" t="s">
        <v>85</v>
      </c>
      <c r="C194" s="1" t="s">
        <v>587</v>
      </c>
      <c r="D194" s="1" t="s">
        <v>594</v>
      </c>
      <c r="E194" s="1">
        <v>3</v>
      </c>
      <c r="F194" s="1">
        <f t="shared" si="6"/>
        <v>600</v>
      </c>
      <c r="G194" s="1">
        <v>10</v>
      </c>
      <c r="H194" s="1">
        <f t="shared" si="5"/>
        <v>2025</v>
      </c>
      <c r="I194">
        <v>1759371.6673999999</v>
      </c>
      <c r="J194">
        <v>5914211.6404999997</v>
      </c>
      <c r="K194" t="s">
        <v>740</v>
      </c>
      <c r="N194">
        <v>174.78886124514</v>
      </c>
      <c r="O194">
        <v>-36.904642392946798</v>
      </c>
    </row>
    <row r="195" spans="1:15" x14ac:dyDescent="0.15">
      <c r="A195" s="1">
        <v>128</v>
      </c>
      <c r="B195" s="1" t="s">
        <v>85</v>
      </c>
      <c r="C195" s="1" t="s">
        <v>587</v>
      </c>
      <c r="D195" s="1" t="s">
        <v>594</v>
      </c>
      <c r="E195" s="1">
        <v>2</v>
      </c>
      <c r="F195" s="1">
        <f t="shared" si="6"/>
        <v>600</v>
      </c>
      <c r="G195" s="1">
        <v>15</v>
      </c>
      <c r="H195" s="1">
        <f t="shared" si="5"/>
        <v>2030</v>
      </c>
      <c r="I195">
        <v>1759363.7923999999</v>
      </c>
      <c r="J195">
        <v>5914180.2525000004</v>
      </c>
      <c r="K195" t="s">
        <v>741</v>
      </c>
      <c r="N195">
        <v>174.78877949580399</v>
      </c>
      <c r="O195">
        <v>-36.904926534825499</v>
      </c>
    </row>
    <row r="196" spans="1:15" x14ac:dyDescent="0.15">
      <c r="A196" s="1">
        <v>129</v>
      </c>
      <c r="B196" s="1" t="s">
        <v>85</v>
      </c>
      <c r="C196" s="1" t="s">
        <v>587</v>
      </c>
      <c r="D196" s="1" t="s">
        <v>594</v>
      </c>
      <c r="E196" s="1">
        <v>4</v>
      </c>
      <c r="F196" s="1">
        <f t="shared" si="6"/>
        <v>600</v>
      </c>
      <c r="G196" s="1">
        <v>5</v>
      </c>
      <c r="H196" s="1">
        <f t="shared" ref="H196:H251" si="7">2015+G196</f>
        <v>2020</v>
      </c>
      <c r="I196">
        <v>1759435.2694000001</v>
      </c>
      <c r="J196">
        <v>5914274.1599000003</v>
      </c>
      <c r="K196" t="s">
        <v>742</v>
      </c>
      <c r="N196">
        <v>174.78956166702201</v>
      </c>
      <c r="O196">
        <v>-36.904068333234498</v>
      </c>
    </row>
    <row r="197" spans="1:15" x14ac:dyDescent="0.15">
      <c r="A197" s="1">
        <v>130</v>
      </c>
      <c r="B197" s="1" t="s">
        <v>212</v>
      </c>
      <c r="C197" s="1" t="s">
        <v>587</v>
      </c>
      <c r="D197" s="1" t="s">
        <v>594</v>
      </c>
      <c r="E197" s="1">
        <v>3</v>
      </c>
      <c r="F197" s="1">
        <f t="shared" si="6"/>
        <v>600</v>
      </c>
      <c r="G197" s="1">
        <v>10</v>
      </c>
      <c r="H197" s="1">
        <f t="shared" si="7"/>
        <v>2025</v>
      </c>
      <c r="I197">
        <v>1759440.6159999999</v>
      </c>
      <c r="J197">
        <v>5914282.0136000002</v>
      </c>
      <c r="K197" t="s">
        <v>743</v>
      </c>
      <c r="N197">
        <v>174.78961999949101</v>
      </c>
      <c r="O197">
        <v>-36.903996666271297</v>
      </c>
    </row>
    <row r="198" spans="1:15" x14ac:dyDescent="0.15">
      <c r="A198" s="1">
        <v>131</v>
      </c>
      <c r="B198" s="1" t="s">
        <v>11</v>
      </c>
      <c r="C198" s="1" t="s">
        <v>587</v>
      </c>
      <c r="D198" s="1" t="s">
        <v>594</v>
      </c>
      <c r="E198" s="1">
        <v>3</v>
      </c>
      <c r="F198" s="1">
        <f t="shared" si="6"/>
        <v>600</v>
      </c>
      <c r="G198" s="1">
        <v>10</v>
      </c>
      <c r="H198" s="1">
        <f t="shared" si="7"/>
        <v>2025</v>
      </c>
      <c r="I198">
        <v>1759451.6769999999</v>
      </c>
      <c r="J198">
        <v>5914299.0098999999</v>
      </c>
      <c r="K198" t="s">
        <v>744</v>
      </c>
      <c r="N198">
        <v>174.78974051926301</v>
      </c>
      <c r="O198">
        <v>-36.903841656882101</v>
      </c>
    </row>
    <row r="199" spans="1:15" x14ac:dyDescent="0.15">
      <c r="A199" s="1">
        <v>132</v>
      </c>
      <c r="B199" s="1" t="s">
        <v>11</v>
      </c>
      <c r="C199" s="1" t="s">
        <v>587</v>
      </c>
      <c r="D199" s="1" t="s">
        <v>594</v>
      </c>
      <c r="E199" s="1">
        <v>3</v>
      </c>
      <c r="F199" s="1">
        <f t="shared" si="6"/>
        <v>600</v>
      </c>
      <c r="G199" s="1">
        <v>10</v>
      </c>
      <c r="H199" s="1">
        <f t="shared" si="7"/>
        <v>2025</v>
      </c>
      <c r="I199">
        <v>1759463.8958999999</v>
      </c>
      <c r="J199">
        <v>5914319.3119000001</v>
      </c>
      <c r="K199" t="s">
        <v>745</v>
      </c>
      <c r="N199">
        <v>174.789873333505</v>
      </c>
      <c r="O199">
        <v>-36.9036566667084</v>
      </c>
    </row>
    <row r="200" spans="1:15" x14ac:dyDescent="0.15">
      <c r="A200" s="1">
        <v>139</v>
      </c>
      <c r="B200" s="1" t="s">
        <v>91</v>
      </c>
      <c r="C200" s="1" t="s">
        <v>587</v>
      </c>
      <c r="D200" s="1" t="s">
        <v>594</v>
      </c>
      <c r="E200" s="1">
        <v>4</v>
      </c>
      <c r="F200" s="1">
        <f t="shared" si="6"/>
        <v>600</v>
      </c>
      <c r="G200" s="1">
        <v>5</v>
      </c>
      <c r="H200" s="1">
        <f t="shared" si="7"/>
        <v>2020</v>
      </c>
      <c r="I200">
        <v>1759473.7679999999</v>
      </c>
      <c r="J200">
        <v>5914332.057</v>
      </c>
      <c r="K200" t="s">
        <v>746</v>
      </c>
      <c r="N200">
        <v>174.789981408632</v>
      </c>
      <c r="O200">
        <v>-36.9035401621177</v>
      </c>
    </row>
    <row r="201" spans="1:15" x14ac:dyDescent="0.15">
      <c r="A201" s="1">
        <v>140</v>
      </c>
      <c r="B201" s="1" t="s">
        <v>91</v>
      </c>
      <c r="C201" s="1" t="s">
        <v>587</v>
      </c>
      <c r="D201" s="1" t="s">
        <v>594</v>
      </c>
      <c r="E201" s="1">
        <v>2</v>
      </c>
      <c r="F201" s="1">
        <f t="shared" si="6"/>
        <v>600</v>
      </c>
      <c r="G201" s="1">
        <v>15</v>
      </c>
      <c r="H201" s="1">
        <f t="shared" si="7"/>
        <v>2030</v>
      </c>
      <c r="I201">
        <v>1759484.3640999999</v>
      </c>
      <c r="J201">
        <v>5914349.2638999997</v>
      </c>
      <c r="K201" t="s">
        <v>747</v>
      </c>
      <c r="N201">
        <v>174.79009666678499</v>
      </c>
      <c r="O201">
        <v>-36.903383333458599</v>
      </c>
    </row>
    <row r="202" spans="1:15" x14ac:dyDescent="0.15">
      <c r="A202" s="1">
        <v>142</v>
      </c>
      <c r="B202" s="1" t="s">
        <v>91</v>
      </c>
      <c r="C202" s="1" t="s">
        <v>587</v>
      </c>
      <c r="D202" s="1" t="s">
        <v>594</v>
      </c>
      <c r="E202" s="1">
        <v>3</v>
      </c>
      <c r="F202" s="1">
        <f t="shared" si="6"/>
        <v>600</v>
      </c>
      <c r="G202" s="1">
        <v>10</v>
      </c>
      <c r="H202" s="1">
        <f t="shared" si="7"/>
        <v>2025</v>
      </c>
      <c r="I202">
        <v>1759500.9524000001</v>
      </c>
      <c r="J202">
        <v>5914375.6245999997</v>
      </c>
      <c r="K202" t="s">
        <v>748</v>
      </c>
      <c r="N202">
        <v>174.790277225111</v>
      </c>
      <c r="O202">
        <v>-36.903143014147503</v>
      </c>
    </row>
    <row r="203" spans="1:15" x14ac:dyDescent="0.15">
      <c r="A203" s="1">
        <v>165</v>
      </c>
      <c r="B203" s="1" t="s">
        <v>244</v>
      </c>
      <c r="C203" s="1" t="s">
        <v>587</v>
      </c>
      <c r="D203" s="1" t="s">
        <v>594</v>
      </c>
      <c r="E203" s="1">
        <v>4</v>
      </c>
      <c r="F203" s="1">
        <f t="shared" si="6"/>
        <v>600</v>
      </c>
      <c r="G203" s="1">
        <v>5</v>
      </c>
      <c r="H203" s="1">
        <f t="shared" si="7"/>
        <v>2020</v>
      </c>
      <c r="I203">
        <v>1759510.0759000001</v>
      </c>
      <c r="J203">
        <v>5914389.4760999996</v>
      </c>
      <c r="K203" t="s">
        <v>749</v>
      </c>
      <c r="N203">
        <v>174.790376667206</v>
      </c>
      <c r="O203">
        <v>-36.903016666969599</v>
      </c>
    </row>
    <row r="204" spans="1:15" x14ac:dyDescent="0.15">
      <c r="A204" s="1">
        <v>199</v>
      </c>
      <c r="B204" s="1" t="s">
        <v>222</v>
      </c>
      <c r="C204" s="1" t="s">
        <v>587</v>
      </c>
      <c r="D204" s="1" t="s">
        <v>594</v>
      </c>
      <c r="E204" s="1">
        <v>3</v>
      </c>
      <c r="F204" s="1">
        <f t="shared" si="6"/>
        <v>600</v>
      </c>
      <c r="G204" s="1">
        <v>10</v>
      </c>
      <c r="H204" s="1">
        <f t="shared" si="7"/>
        <v>2025</v>
      </c>
      <c r="I204">
        <v>1759520.7556</v>
      </c>
      <c r="J204">
        <v>5914404.4436999997</v>
      </c>
      <c r="K204" t="s">
        <v>750</v>
      </c>
      <c r="N204">
        <v>174.790493333293</v>
      </c>
      <c r="O204">
        <v>-36.902880000278103</v>
      </c>
    </row>
    <row r="205" spans="1:15" x14ac:dyDescent="0.15">
      <c r="A205" s="1">
        <v>211</v>
      </c>
      <c r="B205" s="1" t="s">
        <v>62</v>
      </c>
      <c r="C205" s="1" t="s">
        <v>587</v>
      </c>
      <c r="D205" s="1" t="s">
        <v>594</v>
      </c>
      <c r="E205" s="1">
        <v>3</v>
      </c>
      <c r="F205" s="1">
        <f t="shared" si="6"/>
        <v>600</v>
      </c>
      <c r="G205" s="1">
        <v>10</v>
      </c>
      <c r="H205" s="1">
        <f t="shared" si="7"/>
        <v>2025</v>
      </c>
      <c r="I205">
        <v>1759527.7837</v>
      </c>
      <c r="J205">
        <v>5914415.6999000004</v>
      </c>
      <c r="K205" t="s">
        <v>751</v>
      </c>
      <c r="N205">
        <v>174.79056981255101</v>
      </c>
      <c r="O205">
        <v>-36.902777391413402</v>
      </c>
    </row>
    <row r="206" spans="1:15" x14ac:dyDescent="0.15">
      <c r="A206" s="1">
        <v>31</v>
      </c>
      <c r="B206" s="1" t="s">
        <v>164</v>
      </c>
      <c r="C206" s="1" t="s">
        <v>752</v>
      </c>
      <c r="D206" s="1" t="s">
        <v>594</v>
      </c>
      <c r="E206" s="1">
        <v>4</v>
      </c>
      <c r="F206" s="1">
        <f t="shared" si="6"/>
        <v>600</v>
      </c>
      <c r="G206" s="1">
        <v>5</v>
      </c>
      <c r="H206" s="1">
        <f t="shared" si="7"/>
        <v>2020</v>
      </c>
      <c r="I206">
        <v>1759540.1037000001</v>
      </c>
      <c r="J206">
        <v>5914435.3541999999</v>
      </c>
      <c r="K206" t="s">
        <v>753</v>
      </c>
      <c r="N206">
        <v>174.79070389368499</v>
      </c>
      <c r="O206">
        <v>-36.902598219166102</v>
      </c>
    </row>
    <row r="207" spans="1:15" x14ac:dyDescent="0.15">
      <c r="A207" s="1">
        <v>32</v>
      </c>
      <c r="B207" s="1" t="s">
        <v>164</v>
      </c>
      <c r="C207" s="1" t="s">
        <v>752</v>
      </c>
      <c r="D207" s="1" t="s">
        <v>594</v>
      </c>
      <c r="E207" s="1">
        <v>4</v>
      </c>
      <c r="F207" s="1">
        <f t="shared" si="6"/>
        <v>600</v>
      </c>
      <c r="G207" s="1">
        <v>5</v>
      </c>
      <c r="H207" s="1">
        <f t="shared" si="7"/>
        <v>2020</v>
      </c>
      <c r="I207">
        <v>1759533.7878</v>
      </c>
      <c r="J207">
        <v>5914444.1420999998</v>
      </c>
      <c r="K207" t="s">
        <v>754</v>
      </c>
      <c r="N207">
        <v>174.79063118369501</v>
      </c>
      <c r="O207">
        <v>-36.902520107025502</v>
      </c>
    </row>
    <row r="208" spans="1:15" x14ac:dyDescent="0.15">
      <c r="A208" s="1">
        <v>33</v>
      </c>
      <c r="B208" s="1" t="s">
        <v>164</v>
      </c>
      <c r="C208" s="1" t="s">
        <v>752</v>
      </c>
      <c r="D208" s="1" t="s">
        <v>594</v>
      </c>
      <c r="E208" s="1">
        <v>4</v>
      </c>
      <c r="F208" s="1">
        <f t="shared" si="6"/>
        <v>600</v>
      </c>
      <c r="G208" s="1">
        <v>5</v>
      </c>
      <c r="H208" s="1">
        <f t="shared" si="7"/>
        <v>2020</v>
      </c>
      <c r="I208">
        <v>1759530.3515999999</v>
      </c>
      <c r="J208">
        <v>5914445.2745000003</v>
      </c>
      <c r="K208" t="s">
        <v>755</v>
      </c>
      <c r="N208">
        <v>174.790592393905</v>
      </c>
      <c r="O208">
        <v>-36.9025104850991</v>
      </c>
    </row>
    <row r="209" spans="1:15" x14ac:dyDescent="0.15">
      <c r="A209" s="1">
        <v>34</v>
      </c>
      <c r="B209" s="1" t="s">
        <v>164</v>
      </c>
      <c r="C209" s="1" t="s">
        <v>752</v>
      </c>
      <c r="D209" s="1" t="s">
        <v>594</v>
      </c>
      <c r="E209" s="1">
        <v>4</v>
      </c>
      <c r="F209" s="1">
        <f t="shared" si="6"/>
        <v>600</v>
      </c>
      <c r="G209" s="1">
        <v>5</v>
      </c>
      <c r="H209" s="1">
        <f t="shared" si="7"/>
        <v>2020</v>
      </c>
      <c r="I209">
        <v>1759545.7148</v>
      </c>
      <c r="J209">
        <v>5914444.1151000001</v>
      </c>
      <c r="K209" t="s">
        <v>756</v>
      </c>
      <c r="N209">
        <v>174.790765000395</v>
      </c>
      <c r="O209">
        <v>-36.9025183329233</v>
      </c>
    </row>
    <row r="210" spans="1:15" x14ac:dyDescent="0.15">
      <c r="A210" s="1">
        <v>52</v>
      </c>
      <c r="B210" s="1" t="s">
        <v>71</v>
      </c>
      <c r="C210" s="1" t="s">
        <v>752</v>
      </c>
      <c r="D210" s="1" t="s">
        <v>594</v>
      </c>
      <c r="E210" s="1">
        <v>3</v>
      </c>
      <c r="F210" s="1">
        <f t="shared" si="6"/>
        <v>600</v>
      </c>
      <c r="G210" s="1">
        <v>10</v>
      </c>
      <c r="H210" s="1">
        <f t="shared" si="7"/>
        <v>2025</v>
      </c>
      <c r="I210">
        <v>1759556.8572</v>
      </c>
      <c r="J210">
        <v>5914460.4703000002</v>
      </c>
      <c r="K210" t="s">
        <v>757</v>
      </c>
      <c r="N210">
        <v>174.79088656387501</v>
      </c>
      <c r="O210">
        <v>-36.902369085105597</v>
      </c>
    </row>
    <row r="211" spans="1:15" x14ac:dyDescent="0.15">
      <c r="A211" s="1">
        <v>134</v>
      </c>
      <c r="B211" s="1" t="s">
        <v>11</v>
      </c>
      <c r="C211" s="1" t="s">
        <v>752</v>
      </c>
      <c r="D211" s="1" t="s">
        <v>594</v>
      </c>
      <c r="E211" s="1">
        <v>3</v>
      </c>
      <c r="F211" s="1">
        <f t="shared" si="6"/>
        <v>600</v>
      </c>
      <c r="G211" s="1">
        <v>10</v>
      </c>
      <c r="H211" s="1">
        <f t="shared" si="7"/>
        <v>2025</v>
      </c>
      <c r="I211">
        <v>1759569.4549</v>
      </c>
      <c r="J211">
        <v>5914482.1443999996</v>
      </c>
      <c r="K211" t="s">
        <v>758</v>
      </c>
      <c r="N211">
        <v>174.79102333366001</v>
      </c>
      <c r="O211">
        <v>-36.902171666822198</v>
      </c>
    </row>
    <row r="212" spans="1:15" x14ac:dyDescent="0.15">
      <c r="A212" s="1">
        <v>135</v>
      </c>
      <c r="B212" s="1" t="s">
        <v>11</v>
      </c>
      <c r="C212" s="1" t="s">
        <v>752</v>
      </c>
      <c r="D212" s="1" t="s">
        <v>594</v>
      </c>
      <c r="E212" s="1">
        <v>4</v>
      </c>
      <c r="F212" s="1">
        <f t="shared" si="6"/>
        <v>600</v>
      </c>
      <c r="G212" s="1">
        <v>5</v>
      </c>
      <c r="H212" s="1">
        <f t="shared" si="7"/>
        <v>2020</v>
      </c>
      <c r="I212">
        <v>1759605.0736</v>
      </c>
      <c r="J212">
        <v>5914535.7280999999</v>
      </c>
      <c r="K212" t="s">
        <v>759</v>
      </c>
      <c r="N212">
        <v>174.79141165421399</v>
      </c>
      <c r="O212">
        <v>-36.901682842662701</v>
      </c>
    </row>
    <row r="213" spans="1:15" x14ac:dyDescent="0.15">
      <c r="A213" s="1">
        <v>136</v>
      </c>
      <c r="B213" s="1" t="s">
        <v>11</v>
      </c>
      <c r="C213" s="1" t="s">
        <v>752</v>
      </c>
      <c r="D213" s="1" t="s">
        <v>594</v>
      </c>
      <c r="E213" s="1">
        <v>3</v>
      </c>
      <c r="F213" s="1">
        <f t="shared" si="6"/>
        <v>600</v>
      </c>
      <c r="G213" s="1">
        <v>10</v>
      </c>
      <c r="H213" s="1">
        <f t="shared" si="7"/>
        <v>2025</v>
      </c>
      <c r="I213">
        <v>1759627.2771000001</v>
      </c>
      <c r="J213">
        <v>5914570.9571000002</v>
      </c>
      <c r="K213" t="s">
        <v>760</v>
      </c>
      <c r="N213">
        <v>174.79165333280201</v>
      </c>
      <c r="O213">
        <v>-36.901361666454399</v>
      </c>
    </row>
    <row r="214" spans="1:15" x14ac:dyDescent="0.15">
      <c r="A214" s="1">
        <v>37</v>
      </c>
      <c r="B214" s="1" t="s">
        <v>252</v>
      </c>
      <c r="C214" s="1" t="s">
        <v>761</v>
      </c>
      <c r="D214" s="1" t="s">
        <v>594</v>
      </c>
      <c r="E214" s="1">
        <v>3</v>
      </c>
      <c r="F214" s="1">
        <f t="shared" si="6"/>
        <v>600</v>
      </c>
      <c r="G214" s="1">
        <v>10</v>
      </c>
      <c r="H214" s="1">
        <f t="shared" si="7"/>
        <v>2025</v>
      </c>
      <c r="I214">
        <v>1759637.18</v>
      </c>
      <c r="J214">
        <v>5914585.7799000004</v>
      </c>
      <c r="K214" t="s">
        <v>762</v>
      </c>
      <c r="N214">
        <v>174.79176130977601</v>
      </c>
      <c r="O214">
        <v>-36.901226434737502</v>
      </c>
    </row>
    <row r="215" spans="1:15" x14ac:dyDescent="0.15">
      <c r="A215" s="1">
        <v>38</v>
      </c>
      <c r="B215" s="1" t="s">
        <v>252</v>
      </c>
      <c r="C215" s="1" t="s">
        <v>761</v>
      </c>
      <c r="D215" s="1" t="s">
        <v>594</v>
      </c>
      <c r="E215" s="1">
        <v>3</v>
      </c>
      <c r="F215" s="1">
        <f t="shared" si="6"/>
        <v>600</v>
      </c>
      <c r="G215" s="1">
        <v>10</v>
      </c>
      <c r="H215" s="1">
        <f t="shared" si="7"/>
        <v>2025</v>
      </c>
      <c r="I215">
        <v>1759646.6895999999</v>
      </c>
      <c r="J215">
        <v>5914600.0037000002</v>
      </c>
      <c r="K215" t="s">
        <v>763</v>
      </c>
      <c r="N215">
        <v>174.79186500019401</v>
      </c>
      <c r="O215">
        <v>-36.901096666581097</v>
      </c>
    </row>
    <row r="216" spans="1:15" x14ac:dyDescent="0.15">
      <c r="A216" s="1">
        <v>43</v>
      </c>
      <c r="B216" s="1" t="s">
        <v>62</v>
      </c>
      <c r="C216" s="1" t="s">
        <v>761</v>
      </c>
      <c r="D216" s="1" t="s">
        <v>594</v>
      </c>
      <c r="E216" s="1">
        <v>4</v>
      </c>
      <c r="F216" s="1">
        <v>300</v>
      </c>
      <c r="G216" s="1">
        <v>10</v>
      </c>
      <c r="H216" s="1">
        <f t="shared" si="7"/>
        <v>2025</v>
      </c>
      <c r="I216">
        <v>1759657.6787</v>
      </c>
      <c r="J216">
        <v>5914616.9519999996</v>
      </c>
      <c r="K216" t="s">
        <v>764</v>
      </c>
      <c r="N216">
        <v>174.79198471448399</v>
      </c>
      <c r="O216">
        <v>-36.900942099742998</v>
      </c>
    </row>
    <row r="217" spans="1:15" x14ac:dyDescent="0.15">
      <c r="A217" s="1">
        <v>44</v>
      </c>
      <c r="B217" s="1" t="s">
        <v>62</v>
      </c>
      <c r="C217" s="1" t="s">
        <v>761</v>
      </c>
      <c r="D217" s="1" t="s">
        <v>594</v>
      </c>
      <c r="E217" s="1">
        <v>4</v>
      </c>
      <c r="F217" s="1">
        <v>300</v>
      </c>
      <c r="G217" s="1">
        <v>10</v>
      </c>
      <c r="H217" s="1">
        <f t="shared" si="7"/>
        <v>2025</v>
      </c>
      <c r="I217">
        <v>1759671.7984</v>
      </c>
      <c r="J217">
        <v>5914639.6719000004</v>
      </c>
      <c r="K217" t="s">
        <v>765</v>
      </c>
      <c r="N217">
        <v>174.79213833373399</v>
      </c>
      <c r="O217">
        <v>-36.900734999837503</v>
      </c>
    </row>
    <row r="218" spans="1:15" x14ac:dyDescent="0.15">
      <c r="A218" s="1">
        <v>45</v>
      </c>
      <c r="B218" s="1" t="s">
        <v>62</v>
      </c>
      <c r="C218" s="1" t="s">
        <v>761</v>
      </c>
      <c r="D218" s="1" t="s">
        <v>594</v>
      </c>
      <c r="E218" s="1">
        <v>3</v>
      </c>
      <c r="F218" s="1">
        <v>300</v>
      </c>
      <c r="G218" s="1">
        <v>15</v>
      </c>
      <c r="H218" s="1">
        <f t="shared" si="7"/>
        <v>2030</v>
      </c>
      <c r="I218">
        <v>1759688.9349</v>
      </c>
      <c r="J218">
        <v>5914666.1715000002</v>
      </c>
      <c r="K218" t="s">
        <v>766</v>
      </c>
      <c r="N218">
        <v>174.792325000528</v>
      </c>
      <c r="O218">
        <v>-36.900493333343903</v>
      </c>
    </row>
    <row r="219" spans="1:15" x14ac:dyDescent="0.15">
      <c r="A219" s="1">
        <v>46</v>
      </c>
      <c r="B219" s="1" t="s">
        <v>283</v>
      </c>
      <c r="C219" s="1" t="s">
        <v>761</v>
      </c>
      <c r="D219" s="1" t="s">
        <v>594</v>
      </c>
      <c r="E219" s="1">
        <v>3</v>
      </c>
      <c r="F219" s="1">
        <v>300</v>
      </c>
      <c r="G219" s="1">
        <v>15</v>
      </c>
      <c r="H219" s="1">
        <f t="shared" si="7"/>
        <v>2030</v>
      </c>
      <c r="I219">
        <v>1759701.1447000001</v>
      </c>
      <c r="J219">
        <v>5914683.9937000005</v>
      </c>
      <c r="K219" t="s">
        <v>767</v>
      </c>
      <c r="N219">
        <v>174.79245822359201</v>
      </c>
      <c r="O219">
        <v>-36.900330685434596</v>
      </c>
    </row>
    <row r="220" spans="1:15" x14ac:dyDescent="0.15">
      <c r="A220" s="1">
        <v>47</v>
      </c>
      <c r="B220" s="1" t="s">
        <v>30</v>
      </c>
      <c r="C220" s="1" t="s">
        <v>761</v>
      </c>
      <c r="D220" s="1" t="s">
        <v>594</v>
      </c>
      <c r="E220" s="1">
        <v>4</v>
      </c>
      <c r="F220" s="1">
        <v>300</v>
      </c>
      <c r="G220" s="1">
        <v>10</v>
      </c>
      <c r="H220" s="1">
        <f t="shared" si="7"/>
        <v>2025</v>
      </c>
      <c r="I220">
        <v>1759722.8215999999</v>
      </c>
      <c r="J220">
        <v>5914719.1124</v>
      </c>
      <c r="K220" t="s">
        <v>768</v>
      </c>
      <c r="N220">
        <v>174.79269400911301</v>
      </c>
      <c r="O220">
        <v>-36.900010590244598</v>
      </c>
    </row>
    <row r="221" spans="1:15" x14ac:dyDescent="0.15">
      <c r="A221" s="1">
        <v>48</v>
      </c>
      <c r="B221" s="1" t="s">
        <v>11</v>
      </c>
      <c r="C221" s="1" t="s">
        <v>761</v>
      </c>
      <c r="D221" s="1" t="s">
        <v>594</v>
      </c>
      <c r="E221" s="1">
        <v>4</v>
      </c>
      <c r="F221" s="1">
        <v>300</v>
      </c>
      <c r="G221" s="1">
        <v>10</v>
      </c>
      <c r="H221" s="1">
        <f t="shared" si="7"/>
        <v>2025</v>
      </c>
      <c r="I221">
        <v>1759744.0715000001</v>
      </c>
      <c r="J221">
        <v>5914750.6900000004</v>
      </c>
      <c r="K221" t="s">
        <v>769</v>
      </c>
      <c r="N221">
        <v>174.792925748947</v>
      </c>
      <c r="O221">
        <v>-36.899722472799198</v>
      </c>
    </row>
    <row r="222" spans="1:15" x14ac:dyDescent="0.15">
      <c r="A222" s="1">
        <v>60</v>
      </c>
      <c r="B222" s="1" t="s">
        <v>53</v>
      </c>
      <c r="C222" s="1" t="s">
        <v>761</v>
      </c>
      <c r="D222" s="1" t="s">
        <v>594</v>
      </c>
      <c r="E222" s="1">
        <v>3</v>
      </c>
      <c r="F222" s="1">
        <v>300</v>
      </c>
      <c r="G222" s="1">
        <v>10</v>
      </c>
      <c r="H222" s="1">
        <f t="shared" si="7"/>
        <v>2025</v>
      </c>
      <c r="I222">
        <v>1759756.9321000001</v>
      </c>
      <c r="J222">
        <v>5914770.3636999996</v>
      </c>
      <c r="K222" t="s">
        <v>770</v>
      </c>
      <c r="N222">
        <v>174.79306588015601</v>
      </c>
      <c r="O222">
        <v>-36.899543031744898</v>
      </c>
    </row>
    <row r="223" spans="1:15" x14ac:dyDescent="0.15">
      <c r="A223" s="1">
        <v>62</v>
      </c>
      <c r="B223" s="1" t="s">
        <v>53</v>
      </c>
      <c r="C223" s="1" t="s">
        <v>761</v>
      </c>
      <c r="D223" s="1" t="s">
        <v>594</v>
      </c>
      <c r="E223" s="1">
        <v>3</v>
      </c>
      <c r="F223" s="1">
        <v>300</v>
      </c>
      <c r="G223" s="1">
        <v>10</v>
      </c>
      <c r="H223" s="1">
        <f t="shared" si="7"/>
        <v>2025</v>
      </c>
      <c r="I223">
        <v>1759663.3159</v>
      </c>
      <c r="J223">
        <v>5914875.9694999997</v>
      </c>
      <c r="K223" t="s">
        <v>771</v>
      </c>
      <c r="N223">
        <v>174.79199337071799</v>
      </c>
      <c r="O223">
        <v>-36.898607356124998</v>
      </c>
    </row>
    <row r="224" spans="1:15" x14ac:dyDescent="0.15">
      <c r="A224" s="1">
        <v>65</v>
      </c>
      <c r="B224" s="1" t="s">
        <v>48</v>
      </c>
      <c r="C224" s="1" t="s">
        <v>761</v>
      </c>
      <c r="D224" s="1" t="s">
        <v>594</v>
      </c>
      <c r="E224" s="1">
        <v>3</v>
      </c>
      <c r="F224" s="1">
        <v>300</v>
      </c>
      <c r="G224" s="1">
        <v>10</v>
      </c>
      <c r="H224" s="1">
        <f t="shared" si="7"/>
        <v>2025</v>
      </c>
      <c r="I224">
        <v>1759673.7834999999</v>
      </c>
      <c r="J224">
        <v>5914919.3187999995</v>
      </c>
      <c r="K224" t="s">
        <v>772</v>
      </c>
      <c r="N224">
        <v>174.792101666685</v>
      </c>
      <c r="O224">
        <v>-36.898215000161599</v>
      </c>
    </row>
    <row r="225" spans="1:15" x14ac:dyDescent="0.15">
      <c r="A225" s="1">
        <v>71</v>
      </c>
      <c r="B225" s="1" t="s">
        <v>48</v>
      </c>
      <c r="C225" s="1" t="s">
        <v>761</v>
      </c>
      <c r="D225" s="1" t="s">
        <v>594</v>
      </c>
      <c r="E225" s="1">
        <v>3</v>
      </c>
      <c r="F225" s="1">
        <v>300</v>
      </c>
      <c r="G225" s="1">
        <v>10</v>
      </c>
      <c r="H225" s="1">
        <f t="shared" si="7"/>
        <v>2025</v>
      </c>
      <c r="I225">
        <v>1759679.4412</v>
      </c>
      <c r="J225">
        <v>5914944.1759000001</v>
      </c>
      <c r="K225" t="s">
        <v>773</v>
      </c>
      <c r="N225">
        <v>174.79215989910401</v>
      </c>
      <c r="O225">
        <v>-36.897990075999601</v>
      </c>
    </row>
    <row r="226" spans="1:15" x14ac:dyDescent="0.15">
      <c r="A226" s="1">
        <v>72</v>
      </c>
      <c r="B226" s="1" t="s">
        <v>48</v>
      </c>
      <c r="C226" s="1" t="s">
        <v>761</v>
      </c>
      <c r="D226" s="1" t="s">
        <v>594</v>
      </c>
      <c r="E226" s="1">
        <v>1</v>
      </c>
      <c r="F226" s="1">
        <v>300</v>
      </c>
      <c r="G226" s="1">
        <v>20</v>
      </c>
      <c r="H226" s="1">
        <f t="shared" si="7"/>
        <v>2035</v>
      </c>
      <c r="I226">
        <v>1759681.7394000001</v>
      </c>
      <c r="J226">
        <v>5914963.2203000002</v>
      </c>
      <c r="K226" t="s">
        <v>774</v>
      </c>
      <c r="N226">
        <v>174.79218166781101</v>
      </c>
      <c r="O226">
        <v>-36.897818093839497</v>
      </c>
    </row>
    <row r="227" spans="1:15" x14ac:dyDescent="0.15">
      <c r="A227" s="1">
        <v>73</v>
      </c>
      <c r="B227" s="1" t="s">
        <v>48</v>
      </c>
      <c r="C227" s="1" t="s">
        <v>761</v>
      </c>
      <c r="D227" s="1" t="s">
        <v>594</v>
      </c>
      <c r="E227" s="1">
        <v>1</v>
      </c>
      <c r="F227" s="1">
        <v>300</v>
      </c>
      <c r="G227" s="1">
        <v>20</v>
      </c>
      <c r="H227" s="1">
        <f t="shared" si="7"/>
        <v>2035</v>
      </c>
      <c r="I227">
        <v>1759684.9036999999</v>
      </c>
      <c r="J227">
        <v>5915019.8417999996</v>
      </c>
      <c r="K227" t="s">
        <v>775</v>
      </c>
      <c r="N227">
        <v>174.79220523330599</v>
      </c>
      <c r="O227">
        <v>-36.897307389242698</v>
      </c>
    </row>
    <row r="228" spans="1:15" x14ac:dyDescent="0.15">
      <c r="A228" s="1">
        <v>74</v>
      </c>
      <c r="B228" s="1" t="s">
        <v>48</v>
      </c>
      <c r="C228" s="1" t="s">
        <v>761</v>
      </c>
      <c r="D228" s="1" t="s">
        <v>594</v>
      </c>
      <c r="E228" s="1">
        <v>1</v>
      </c>
      <c r="F228" s="1">
        <v>300</v>
      </c>
      <c r="G228" s="1">
        <v>20</v>
      </c>
      <c r="H228" s="1">
        <f t="shared" si="7"/>
        <v>2035</v>
      </c>
      <c r="I228">
        <v>1759680.2725</v>
      </c>
      <c r="J228">
        <v>5915084.9557999996</v>
      </c>
      <c r="K228" t="s">
        <v>776</v>
      </c>
      <c r="N228">
        <v>174.79213955651599</v>
      </c>
      <c r="O228">
        <v>-36.896721485258901</v>
      </c>
    </row>
    <row r="229" spans="1:15" x14ac:dyDescent="0.15">
      <c r="A229" s="1">
        <v>76</v>
      </c>
      <c r="B229" s="1" t="s">
        <v>48</v>
      </c>
      <c r="C229" s="1" t="s">
        <v>761</v>
      </c>
      <c r="D229" s="1" t="s">
        <v>594</v>
      </c>
      <c r="E229" s="1">
        <v>2</v>
      </c>
      <c r="F229" s="1">
        <v>300</v>
      </c>
      <c r="G229" s="1">
        <v>15</v>
      </c>
      <c r="H229" s="1">
        <f t="shared" si="7"/>
        <v>2030</v>
      </c>
      <c r="I229">
        <v>1758521.9635000001</v>
      </c>
      <c r="J229">
        <v>5916050.1721999999</v>
      </c>
      <c r="K229" t="s">
        <v>777</v>
      </c>
      <c r="N229">
        <v>174.77894333318099</v>
      </c>
      <c r="O229">
        <v>-36.888219999649799</v>
      </c>
    </row>
    <row r="230" spans="1:15" x14ac:dyDescent="0.15">
      <c r="A230" s="1">
        <v>78</v>
      </c>
      <c r="B230" s="1" t="s">
        <v>164</v>
      </c>
      <c r="C230" s="1" t="s">
        <v>761</v>
      </c>
      <c r="D230" s="1" t="s">
        <v>594</v>
      </c>
      <c r="E230" s="1">
        <v>3</v>
      </c>
      <c r="F230" s="1">
        <v>300</v>
      </c>
      <c r="G230" s="1">
        <v>10</v>
      </c>
      <c r="H230" s="1">
        <f t="shared" si="7"/>
        <v>2025</v>
      </c>
      <c r="I230">
        <v>1758966.0769</v>
      </c>
      <c r="J230">
        <v>5915963.4352000002</v>
      </c>
      <c r="K230" t="s">
        <v>778</v>
      </c>
      <c r="N230">
        <v>174.78394319893599</v>
      </c>
      <c r="O230">
        <v>-36.8889268131867</v>
      </c>
    </row>
    <row r="231" spans="1:15" x14ac:dyDescent="0.15">
      <c r="A231" s="1">
        <v>80</v>
      </c>
      <c r="B231" s="1" t="s">
        <v>164</v>
      </c>
      <c r="C231" s="1" t="s">
        <v>761</v>
      </c>
      <c r="D231" s="1" t="s">
        <v>594</v>
      </c>
      <c r="E231" s="1">
        <v>4</v>
      </c>
      <c r="F231" s="1">
        <v>300</v>
      </c>
      <c r="G231" s="1">
        <v>5</v>
      </c>
      <c r="H231" s="1">
        <f t="shared" si="7"/>
        <v>2020</v>
      </c>
      <c r="I231">
        <v>1758967.7938000001</v>
      </c>
      <c r="J231">
        <v>5915962.7260999996</v>
      </c>
      <c r="K231" t="s">
        <v>779</v>
      </c>
      <c r="N231">
        <v>174.783962606491</v>
      </c>
      <c r="O231">
        <v>-36.8889329131135</v>
      </c>
    </row>
    <row r="232" spans="1:15" x14ac:dyDescent="0.15">
      <c r="A232" s="1">
        <v>86</v>
      </c>
      <c r="B232" s="1" t="s">
        <v>164</v>
      </c>
      <c r="C232" s="1" t="s">
        <v>761</v>
      </c>
      <c r="D232" s="1" t="s">
        <v>594</v>
      </c>
      <c r="E232" s="1">
        <v>3</v>
      </c>
      <c r="F232" s="1">
        <v>300</v>
      </c>
      <c r="G232" s="1">
        <v>10</v>
      </c>
      <c r="H232" s="1">
        <f t="shared" si="7"/>
        <v>2025</v>
      </c>
      <c r="I232">
        <v>1758990.4876000001</v>
      </c>
      <c r="J232">
        <v>5915953.0697999997</v>
      </c>
      <c r="K232" t="s">
        <v>780</v>
      </c>
      <c r="N232">
        <v>174.78421919320999</v>
      </c>
      <c r="O232">
        <v>-36.889016095310502</v>
      </c>
    </row>
    <row r="233" spans="1:15" x14ac:dyDescent="0.15">
      <c r="A233" s="1">
        <v>87</v>
      </c>
      <c r="B233" s="1" t="s">
        <v>164</v>
      </c>
      <c r="C233" s="1" t="s">
        <v>761</v>
      </c>
      <c r="D233" s="1" t="s">
        <v>594</v>
      </c>
      <c r="E233" s="1">
        <v>3</v>
      </c>
      <c r="F233" s="1">
        <v>300</v>
      </c>
      <c r="G233" s="1">
        <v>10</v>
      </c>
      <c r="H233" s="1">
        <f t="shared" si="7"/>
        <v>2025</v>
      </c>
      <c r="I233">
        <v>1759003.6497</v>
      </c>
      <c r="J233">
        <v>5915947.1124999998</v>
      </c>
      <c r="K233" t="s">
        <v>781</v>
      </c>
      <c r="N233">
        <v>174.78436808515599</v>
      </c>
      <c r="O233">
        <v>-36.8890675542319</v>
      </c>
    </row>
    <row r="234" spans="1:15" x14ac:dyDescent="0.15">
      <c r="A234" s="1">
        <v>91</v>
      </c>
      <c r="B234" s="1" t="s">
        <v>723</v>
      </c>
      <c r="C234" s="1" t="s">
        <v>761</v>
      </c>
      <c r="D234" s="1" t="s">
        <v>594</v>
      </c>
      <c r="E234" s="1">
        <v>2</v>
      </c>
      <c r="F234" s="1">
        <v>300</v>
      </c>
      <c r="G234" s="1">
        <v>15</v>
      </c>
      <c r="H234" s="1">
        <f t="shared" si="7"/>
        <v>2030</v>
      </c>
      <c r="I234">
        <v>1759017.1229999999</v>
      </c>
      <c r="J234">
        <v>5915940.6557999998</v>
      </c>
      <c r="K234" t="s">
        <v>782</v>
      </c>
      <c r="N234">
        <v>174.78452057286799</v>
      </c>
      <c r="O234">
        <v>-36.889123460222102</v>
      </c>
    </row>
    <row r="235" spans="1:15" x14ac:dyDescent="0.15">
      <c r="A235" s="1">
        <v>92</v>
      </c>
      <c r="B235" s="1" t="s">
        <v>56</v>
      </c>
      <c r="C235" s="1" t="s">
        <v>761</v>
      </c>
      <c r="D235" s="1" t="s">
        <v>594</v>
      </c>
      <c r="E235" s="1">
        <v>3</v>
      </c>
      <c r="F235" s="1">
        <v>300</v>
      </c>
      <c r="G235" s="1">
        <v>10</v>
      </c>
      <c r="H235" s="1">
        <f t="shared" si="7"/>
        <v>2025</v>
      </c>
      <c r="I235">
        <v>1759046.8731</v>
      </c>
      <c r="J235">
        <v>5915926.1365999999</v>
      </c>
      <c r="K235" s="29" t="s">
        <v>783</v>
      </c>
      <c r="N235">
        <v>174.78485733346301</v>
      </c>
      <c r="O235">
        <v>-36.8892492676963</v>
      </c>
    </row>
    <row r="236" spans="1:15" x14ac:dyDescent="0.15">
      <c r="A236" s="1">
        <v>103</v>
      </c>
      <c r="B236" s="1" t="s">
        <v>239</v>
      </c>
      <c r="C236" s="1" t="s">
        <v>761</v>
      </c>
      <c r="D236" s="1" t="s">
        <v>594</v>
      </c>
      <c r="E236" s="1">
        <v>2</v>
      </c>
      <c r="F236" s="1">
        <v>300</v>
      </c>
      <c r="G236" s="1">
        <v>15</v>
      </c>
      <c r="H236" s="1">
        <f t="shared" si="7"/>
        <v>2030</v>
      </c>
      <c r="I236">
        <v>1759056.9249</v>
      </c>
      <c r="J236">
        <v>5915919.932</v>
      </c>
      <c r="K236" t="s">
        <v>784</v>
      </c>
      <c r="N236">
        <v>174.78497138908699</v>
      </c>
      <c r="O236">
        <v>-36.889303478268303</v>
      </c>
    </row>
    <row r="237" spans="1:15" x14ac:dyDescent="0.15">
      <c r="A237" s="1">
        <v>104</v>
      </c>
      <c r="B237" s="1" t="s">
        <v>239</v>
      </c>
      <c r="C237" s="1" t="s">
        <v>761</v>
      </c>
      <c r="D237" s="1" t="s">
        <v>594</v>
      </c>
      <c r="E237" s="1">
        <v>2</v>
      </c>
      <c r="F237" s="1">
        <v>300</v>
      </c>
      <c r="G237" s="1">
        <v>15</v>
      </c>
      <c r="H237" s="1">
        <f t="shared" si="7"/>
        <v>2030</v>
      </c>
      <c r="I237">
        <v>1759072.2412</v>
      </c>
      <c r="J237">
        <v>5915911.3377</v>
      </c>
      <c r="K237" t="s">
        <v>785</v>
      </c>
      <c r="N237">
        <v>174.785144999718</v>
      </c>
      <c r="O237">
        <v>-36.889378333015301</v>
      </c>
    </row>
    <row r="238" spans="1:15" x14ac:dyDescent="0.15">
      <c r="A238" s="1">
        <v>106</v>
      </c>
      <c r="B238" s="1" t="s">
        <v>239</v>
      </c>
      <c r="C238" s="1" t="s">
        <v>761</v>
      </c>
      <c r="D238" s="1" t="s">
        <v>594</v>
      </c>
      <c r="E238" s="1">
        <v>2</v>
      </c>
      <c r="F238" s="1">
        <v>300</v>
      </c>
      <c r="G238" s="1">
        <v>15</v>
      </c>
      <c r="H238" s="1">
        <f t="shared" si="7"/>
        <v>2030</v>
      </c>
      <c r="I238">
        <v>1759099.7012</v>
      </c>
      <c r="J238">
        <v>5915893.9911000002</v>
      </c>
      <c r="K238" t="s">
        <v>786</v>
      </c>
      <c r="N238">
        <v>174.78545666713799</v>
      </c>
      <c r="O238">
        <v>-36.889530000230799</v>
      </c>
    </row>
    <row r="239" spans="1:15" x14ac:dyDescent="0.15">
      <c r="A239" s="1">
        <v>115</v>
      </c>
      <c r="B239" s="1" t="s">
        <v>239</v>
      </c>
      <c r="C239" s="1" t="s">
        <v>761</v>
      </c>
      <c r="D239" s="1" t="s">
        <v>594</v>
      </c>
      <c r="E239" s="1">
        <v>3</v>
      </c>
      <c r="F239" s="1">
        <v>300</v>
      </c>
      <c r="G239" s="1">
        <v>10</v>
      </c>
      <c r="H239" s="1">
        <f t="shared" si="7"/>
        <v>2025</v>
      </c>
      <c r="I239">
        <v>1759109.9162999999</v>
      </c>
      <c r="J239">
        <v>5915883.9176000003</v>
      </c>
      <c r="K239" t="s">
        <v>787</v>
      </c>
      <c r="N239">
        <v>174.78557336750001</v>
      </c>
      <c r="O239">
        <v>-36.889619042264101</v>
      </c>
    </row>
    <row r="240" spans="1:15" x14ac:dyDescent="0.15">
      <c r="A240" s="1">
        <v>120</v>
      </c>
      <c r="B240" s="1" t="s">
        <v>322</v>
      </c>
      <c r="C240" s="1" t="s">
        <v>761</v>
      </c>
      <c r="D240" s="1" t="s">
        <v>594</v>
      </c>
      <c r="E240" s="1">
        <v>3</v>
      </c>
      <c r="F240" s="1">
        <v>300</v>
      </c>
      <c r="G240" s="1">
        <v>10</v>
      </c>
      <c r="H240" s="1">
        <f t="shared" si="7"/>
        <v>2025</v>
      </c>
      <c r="I240">
        <v>1759122.4114000001</v>
      </c>
      <c r="J240">
        <v>5915873.9587000003</v>
      </c>
      <c r="K240" t="s">
        <v>788</v>
      </c>
      <c r="N240">
        <v>174.78571561957301</v>
      </c>
      <c r="O240">
        <v>-36.889706667145802</v>
      </c>
    </row>
    <row r="241" spans="1:15" x14ac:dyDescent="0.15">
      <c r="A241" s="1">
        <v>121</v>
      </c>
      <c r="B241" s="1" t="s">
        <v>322</v>
      </c>
      <c r="C241" s="1" t="s">
        <v>761</v>
      </c>
      <c r="D241" s="1" t="s">
        <v>594</v>
      </c>
      <c r="E241" s="1">
        <v>2</v>
      </c>
      <c r="F241" s="1">
        <v>300</v>
      </c>
      <c r="G241" s="1">
        <v>15</v>
      </c>
      <c r="H241" s="1">
        <f t="shared" si="7"/>
        <v>2030</v>
      </c>
      <c r="I241">
        <v>1759145.3581999999</v>
      </c>
      <c r="J241">
        <v>5915855.8756999997</v>
      </c>
      <c r="K241" t="s">
        <v>789</v>
      </c>
      <c r="N241">
        <v>174.78597681792201</v>
      </c>
      <c r="O241">
        <v>-36.8898657290611</v>
      </c>
    </row>
    <row r="242" spans="1:15" x14ac:dyDescent="0.15">
      <c r="A242" s="1">
        <v>124</v>
      </c>
      <c r="B242" s="1" t="s">
        <v>85</v>
      </c>
      <c r="C242" s="1" t="s">
        <v>761</v>
      </c>
      <c r="D242" s="1" t="s">
        <v>594</v>
      </c>
      <c r="E242" s="1">
        <v>2</v>
      </c>
      <c r="F242" s="1">
        <v>300</v>
      </c>
      <c r="G242" s="1">
        <v>15</v>
      </c>
      <c r="H242" s="1">
        <f t="shared" si="7"/>
        <v>2030</v>
      </c>
      <c r="I242">
        <v>1759159.6354</v>
      </c>
      <c r="J242">
        <v>5915841.4463</v>
      </c>
      <c r="K242" t="s">
        <v>790</v>
      </c>
      <c r="N242">
        <v>174.78614000007599</v>
      </c>
      <c r="O242">
        <v>-36.889993332978698</v>
      </c>
    </row>
    <row r="243" spans="1:15" x14ac:dyDescent="0.15">
      <c r="A243" s="1">
        <v>137</v>
      </c>
      <c r="B243" s="1" t="s">
        <v>11</v>
      </c>
      <c r="C243" s="1" t="s">
        <v>761</v>
      </c>
      <c r="D243" s="1" t="s">
        <v>594</v>
      </c>
      <c r="E243" s="1">
        <v>2</v>
      </c>
      <c r="F243" s="1">
        <v>300</v>
      </c>
      <c r="G243" s="1">
        <v>15</v>
      </c>
      <c r="H243" s="1">
        <f t="shared" si="7"/>
        <v>2030</v>
      </c>
      <c r="I243">
        <v>1759172.3045999999</v>
      </c>
      <c r="J243">
        <v>5915827.7059000004</v>
      </c>
      <c r="K243" t="s">
        <v>791</v>
      </c>
      <c r="N243">
        <v>174.786285000536</v>
      </c>
      <c r="O243">
        <v>-36.890114999860998</v>
      </c>
    </row>
    <row r="244" spans="1:15" x14ac:dyDescent="0.15">
      <c r="A244" s="1">
        <v>138</v>
      </c>
      <c r="B244" s="1" t="s">
        <v>11</v>
      </c>
      <c r="C244" s="1" t="s">
        <v>761</v>
      </c>
      <c r="D244" s="1" t="s">
        <v>594</v>
      </c>
      <c r="E244" s="1">
        <v>3</v>
      </c>
      <c r="F244" s="1">
        <v>300</v>
      </c>
      <c r="G244" s="1">
        <v>10</v>
      </c>
      <c r="H244" s="1">
        <f t="shared" si="7"/>
        <v>2025</v>
      </c>
      <c r="I244">
        <v>1759182.7804</v>
      </c>
      <c r="J244">
        <v>5915815.8563000001</v>
      </c>
      <c r="K244" t="s">
        <v>792</v>
      </c>
      <c r="N244">
        <v>174.786405000126</v>
      </c>
      <c r="O244">
        <v>-36.890220000067103</v>
      </c>
    </row>
    <row r="245" spans="1:15" x14ac:dyDescent="0.15">
      <c r="A245" s="1">
        <v>141</v>
      </c>
      <c r="B245" s="1" t="s">
        <v>91</v>
      </c>
      <c r="C245" s="1" t="s">
        <v>761</v>
      </c>
      <c r="D245" s="1" t="s">
        <v>594</v>
      </c>
      <c r="E245" s="1">
        <v>2</v>
      </c>
      <c r="F245" s="1">
        <v>300</v>
      </c>
      <c r="G245" s="1">
        <v>15</v>
      </c>
      <c r="H245" s="1">
        <f t="shared" si="7"/>
        <v>2030</v>
      </c>
      <c r="I245">
        <v>1759198.4853999999</v>
      </c>
      <c r="J245">
        <v>5915797.6195999999</v>
      </c>
      <c r="K245" t="s">
        <v>793</v>
      </c>
      <c r="N245">
        <v>174.786584999637</v>
      </c>
      <c r="O245">
        <v>-36.890381667013401</v>
      </c>
    </row>
    <row r="246" spans="1:15" x14ac:dyDescent="0.15">
      <c r="A246" s="1">
        <v>146</v>
      </c>
      <c r="B246" s="1" t="s">
        <v>26</v>
      </c>
      <c r="C246" s="1" t="s">
        <v>761</v>
      </c>
      <c r="D246" s="1" t="s">
        <v>594</v>
      </c>
      <c r="E246" s="1">
        <v>3</v>
      </c>
      <c r="F246" s="1">
        <v>300</v>
      </c>
      <c r="G246" s="1">
        <v>10</v>
      </c>
      <c r="H246" s="1">
        <f t="shared" si="7"/>
        <v>2025</v>
      </c>
      <c r="I246">
        <v>1759200.2812000001</v>
      </c>
      <c r="J246">
        <v>5915795.1436000001</v>
      </c>
      <c r="K246" t="s">
        <v>794</v>
      </c>
      <c r="N246">
        <v>174.78660566392901</v>
      </c>
      <c r="O246">
        <v>-36.890403673306501</v>
      </c>
    </row>
    <row r="247" spans="1:15" x14ac:dyDescent="0.15">
      <c r="A247" s="1">
        <v>148</v>
      </c>
      <c r="B247" s="1" t="s">
        <v>26</v>
      </c>
      <c r="C247" s="1" t="s">
        <v>761</v>
      </c>
      <c r="D247" s="1" t="s">
        <v>594</v>
      </c>
      <c r="E247" s="1">
        <v>3</v>
      </c>
      <c r="F247" s="1">
        <v>300</v>
      </c>
      <c r="G247" s="1">
        <v>10</v>
      </c>
      <c r="H247" s="1">
        <f t="shared" si="7"/>
        <v>2025</v>
      </c>
      <c r="I247">
        <v>1759224.3241000001</v>
      </c>
      <c r="J247">
        <v>5915765.1349999998</v>
      </c>
      <c r="K247" t="s">
        <v>795</v>
      </c>
      <c r="N247">
        <v>174.786881667161</v>
      </c>
      <c r="O247">
        <v>-36.890670000229299</v>
      </c>
    </row>
    <row r="248" spans="1:15" x14ac:dyDescent="0.15">
      <c r="A248" s="1">
        <v>166</v>
      </c>
      <c r="B248" s="1" t="s">
        <v>244</v>
      </c>
      <c r="C248" s="1" t="s">
        <v>761</v>
      </c>
      <c r="D248" s="1" t="s">
        <v>594</v>
      </c>
      <c r="E248" s="1">
        <v>3</v>
      </c>
      <c r="F248" s="1">
        <v>300</v>
      </c>
      <c r="G248" s="1">
        <v>10</v>
      </c>
      <c r="H248" s="1">
        <f t="shared" si="7"/>
        <v>2025</v>
      </c>
      <c r="I248">
        <v>1759223.2609000001</v>
      </c>
      <c r="J248">
        <v>5915766.3863000004</v>
      </c>
      <c r="K248" t="s">
        <v>796</v>
      </c>
      <c r="N248">
        <v>174.78686947789799</v>
      </c>
      <c r="O248">
        <v>-36.890658905166099</v>
      </c>
    </row>
    <row r="249" spans="1:15" x14ac:dyDescent="0.15">
      <c r="A249" s="1">
        <v>188</v>
      </c>
      <c r="B249" s="1" t="s">
        <v>222</v>
      </c>
      <c r="C249" s="1" t="s">
        <v>761</v>
      </c>
      <c r="D249" s="1" t="s">
        <v>594</v>
      </c>
      <c r="E249" s="1">
        <v>2</v>
      </c>
      <c r="F249" s="1">
        <v>300</v>
      </c>
      <c r="G249" s="1">
        <v>15</v>
      </c>
      <c r="H249" s="1">
        <f t="shared" si="7"/>
        <v>2030</v>
      </c>
      <c r="I249">
        <v>1759234.0793999999</v>
      </c>
      <c r="J249">
        <v>5915752.0740999999</v>
      </c>
      <c r="K249" t="s">
        <v>797</v>
      </c>
      <c r="N249">
        <v>174.78699384073499</v>
      </c>
      <c r="O249">
        <v>-36.890786035416099</v>
      </c>
    </row>
    <row r="250" spans="1:15" x14ac:dyDescent="0.15">
      <c r="A250" s="1">
        <v>198</v>
      </c>
      <c r="B250" s="1" t="s">
        <v>222</v>
      </c>
      <c r="C250" s="1" t="s">
        <v>761</v>
      </c>
      <c r="D250" s="1" t="s">
        <v>594</v>
      </c>
      <c r="E250" s="1">
        <v>3</v>
      </c>
      <c r="F250" s="1">
        <v>300</v>
      </c>
      <c r="G250" s="1">
        <v>10</v>
      </c>
      <c r="H250" s="1">
        <f t="shared" si="7"/>
        <v>2025</v>
      </c>
      <c r="I250">
        <v>1759247.3702</v>
      </c>
      <c r="J250">
        <v>5915734.7653999999</v>
      </c>
      <c r="K250" t="s">
        <v>798</v>
      </c>
      <c r="N250">
        <v>174.78714656657399</v>
      </c>
      <c r="O250">
        <v>-36.890939747353201</v>
      </c>
    </row>
    <row r="251" spans="1:15" x14ac:dyDescent="0.15">
      <c r="A251" s="1">
        <v>212</v>
      </c>
      <c r="B251" s="1" t="s">
        <v>62</v>
      </c>
      <c r="C251" s="1" t="s">
        <v>761</v>
      </c>
      <c r="D251" s="1" t="s">
        <v>594</v>
      </c>
      <c r="E251" s="1">
        <v>2</v>
      </c>
      <c r="F251" s="1">
        <v>300</v>
      </c>
      <c r="G251" s="1">
        <v>15</v>
      </c>
      <c r="H251" s="1">
        <f t="shared" si="7"/>
        <v>2030</v>
      </c>
      <c r="I251">
        <v>1759363.0290000001</v>
      </c>
      <c r="J251">
        <v>5915587.1793</v>
      </c>
      <c r="K251" t="s">
        <v>799</v>
      </c>
      <c r="N251">
        <v>174.78847500021399</v>
      </c>
      <c r="O251">
        <v>-36.892250000317397</v>
      </c>
    </row>
    <row r="253" spans="1:15" x14ac:dyDescent="0.15">
      <c r="F253">
        <f>SUM(F4:F251)</f>
        <v>163900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L12" sqref="L12"/>
    </sheetView>
  </sheetViews>
  <sheetFormatPr defaultRowHeight="11.25" x14ac:dyDescent="0.15"/>
  <cols>
    <col min="1" max="1" width="12.625" customWidth="1"/>
    <col min="2" max="2" width="24.25" customWidth="1"/>
  </cols>
  <sheetData>
    <row r="3" spans="1:2" x14ac:dyDescent="0.15">
      <c r="A3" s="36" t="s">
        <v>800</v>
      </c>
      <c r="B3" t="s">
        <v>864</v>
      </c>
    </row>
    <row r="4" spans="1:2" x14ac:dyDescent="0.15">
      <c r="A4" s="37">
        <v>1</v>
      </c>
      <c r="B4" s="38">
        <v>12</v>
      </c>
    </row>
    <row r="5" spans="1:2" x14ac:dyDescent="0.15">
      <c r="A5" s="37">
        <v>2</v>
      </c>
      <c r="B5" s="38">
        <v>52</v>
      </c>
    </row>
    <row r="6" spans="1:2" x14ac:dyDescent="0.15">
      <c r="A6" s="37">
        <v>3</v>
      </c>
      <c r="B6" s="38">
        <v>108</v>
      </c>
    </row>
    <row r="7" spans="1:2" x14ac:dyDescent="0.15">
      <c r="A7" s="37">
        <v>4</v>
      </c>
      <c r="B7" s="38">
        <v>58</v>
      </c>
    </row>
    <row r="8" spans="1:2" x14ac:dyDescent="0.15">
      <c r="A8" s="37">
        <v>5</v>
      </c>
      <c r="B8" s="38">
        <v>18</v>
      </c>
    </row>
    <row r="9" spans="1:2" x14ac:dyDescent="0.15">
      <c r="A9" s="37" t="s">
        <v>802</v>
      </c>
      <c r="B9" s="38">
        <v>248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Footpaths</vt:lpstr>
      <vt:lpstr>Roads</vt:lpstr>
      <vt:lpstr>Carparks</vt:lpstr>
      <vt:lpstr>W&amp;F</vt:lpstr>
      <vt:lpstr>W&amp;F type</vt:lpstr>
      <vt:lpstr>W&amp;F $</vt:lpstr>
      <vt:lpstr>W&amp;F Cond</vt:lpstr>
      <vt:lpstr>Gates</vt:lpstr>
      <vt:lpstr>Gt Cond</vt:lpstr>
      <vt:lpstr>Structures</vt:lpstr>
      <vt:lpstr>Buildings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Thornton</dc:creator>
  <cp:lastModifiedBy>Lisa Roberts</cp:lastModifiedBy>
  <cp:lastPrinted>2016-01-26T20:18:54Z</cp:lastPrinted>
  <dcterms:created xsi:type="dcterms:W3CDTF">2015-07-28T02:06:47Z</dcterms:created>
  <dcterms:modified xsi:type="dcterms:W3CDTF">2016-11-16T02:24:36Z</dcterms:modified>
</cp:coreProperties>
</file>