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Documents/GitHub/Projet-EA314/"/>
    </mc:Choice>
  </mc:AlternateContent>
  <xr:revisionPtr revIDLastSave="0" documentId="13_ncr:1_{FF62B945-00B8-A248-ACFF-E18D5C4C27C9}" xr6:coauthVersionLast="47" xr6:coauthVersionMax="47" xr10:uidLastSave="{00000000-0000-0000-0000-000000000000}"/>
  <bookViews>
    <workbookView xWindow="0" yWindow="0" windowWidth="28800" windowHeight="18000" activeTab="3" xr2:uid="{53F6A174-91B3-0C4E-8675-53590B2F591F}"/>
  </bookViews>
  <sheets>
    <sheet name="Référence" sheetId="6" r:id="rId1"/>
    <sheet name="Scénario 1" sheetId="1" r:id="rId2"/>
    <sheet name="Scénario 2" sheetId="2" r:id="rId3"/>
    <sheet name="Scénario 3" sheetId="3" r:id="rId4"/>
    <sheet name="CO2" sheetId="5" r:id="rId5"/>
    <sheet name="Comparaison" sheetId="4" r:id="rId6"/>
  </sheets>
  <definedNames>
    <definedName name="_xlchart.v1.0" hidden="1">Comparaison!$A$3</definedName>
    <definedName name="_xlchart.v1.1" hidden="1">Comparaison!$A$4</definedName>
    <definedName name="_xlchart.v1.10" hidden="1">Comparaison!$C$1:$G$1</definedName>
    <definedName name="_xlchart.v1.11" hidden="1">Comparaison!$C$3:$G$3</definedName>
    <definedName name="_xlchart.v1.12" hidden="1">Comparaison!$C$4:$G$4</definedName>
    <definedName name="_xlchart.v1.13" hidden="1">Comparaison!$C$5:$G$5</definedName>
    <definedName name="_xlchart.v1.14" hidden="1">Comparaison!$A$3</definedName>
    <definedName name="_xlchart.v1.15" hidden="1">Comparaison!$A$4</definedName>
    <definedName name="_xlchart.v1.16" hidden="1">Comparaison!$A$5</definedName>
    <definedName name="_xlchart.v1.17" hidden="1">Comparaison!$B$1:$G$2</definedName>
    <definedName name="_xlchart.v1.18" hidden="1">Comparaison!$B$3:$G$3</definedName>
    <definedName name="_xlchart.v1.19" hidden="1">Comparaison!$B$4:$G$4</definedName>
    <definedName name="_xlchart.v1.2" hidden="1">Comparaison!$A$5</definedName>
    <definedName name="_xlchart.v1.20" hidden="1">Comparaison!$B$5:$G$5</definedName>
    <definedName name="_xlchart.v1.28" hidden="1">Comparaison!$A$3</definedName>
    <definedName name="_xlchart.v1.29" hidden="1">Comparaison!$A$4</definedName>
    <definedName name="_xlchart.v1.3" hidden="1">Comparaison!$C$1:$G$1</definedName>
    <definedName name="_xlchart.v1.30" hidden="1">Comparaison!$A$5</definedName>
    <definedName name="_xlchart.v1.31" hidden="1">Comparaison!$C$1:$G$1</definedName>
    <definedName name="_xlchart.v1.32" hidden="1">Comparaison!$C$3:$G$3</definedName>
    <definedName name="_xlchart.v1.33" hidden="1">Comparaison!$C$4:$G$4</definedName>
    <definedName name="_xlchart.v1.34" hidden="1">Comparaison!$C$5:$G$5</definedName>
    <definedName name="_xlchart.v1.35" hidden="1">Comparaison!$A$3</definedName>
    <definedName name="_xlchart.v1.36" hidden="1">Comparaison!$A$4</definedName>
    <definedName name="_xlchart.v1.37" hidden="1">Comparaison!$A$5</definedName>
    <definedName name="_xlchart.v1.38" hidden="1">Comparaison!$C$1:$G$1</definedName>
    <definedName name="_xlchart.v1.39" hidden="1">Comparaison!$C$3:$G$3</definedName>
    <definedName name="_xlchart.v1.4" hidden="1">Comparaison!$C$3:$G$3</definedName>
    <definedName name="_xlchart.v1.40" hidden="1">Comparaison!$C$4:$G$4</definedName>
    <definedName name="_xlchart.v1.41" hidden="1">Comparaison!$C$5:$G$5</definedName>
    <definedName name="_xlchart.v1.42" hidden="1">Comparaison!$A$3</definedName>
    <definedName name="_xlchart.v1.43" hidden="1">Comparaison!$A$4</definedName>
    <definedName name="_xlchart.v1.44" hidden="1">Comparaison!$A$5</definedName>
    <definedName name="_xlchart.v1.45" hidden="1">Comparaison!$C$1:$G$1</definedName>
    <definedName name="_xlchart.v1.46" hidden="1">Comparaison!$C$3:$G$3</definedName>
    <definedName name="_xlchart.v1.47" hidden="1">Comparaison!$C$4:$G$4</definedName>
    <definedName name="_xlchart.v1.48" hidden="1">Comparaison!$C$5:$G$5</definedName>
    <definedName name="_xlchart.v1.49" hidden="1">Comparaison!$A$3</definedName>
    <definedName name="_xlchart.v1.5" hidden="1">Comparaison!$C$4:$G$4</definedName>
    <definedName name="_xlchart.v1.50" hidden="1">Comparaison!$A$4</definedName>
    <definedName name="_xlchart.v1.51" hidden="1">Comparaison!$A$5</definedName>
    <definedName name="_xlchart.v1.52" hidden="1">Comparaison!$C$1:$G$1</definedName>
    <definedName name="_xlchart.v1.53" hidden="1">Comparaison!$C$3:$G$3</definedName>
    <definedName name="_xlchart.v1.54" hidden="1">Comparaison!$C$4:$G$4</definedName>
    <definedName name="_xlchart.v1.55" hidden="1">Comparaison!$C$5:$G$5</definedName>
    <definedName name="_xlchart.v1.56" hidden="1">Comparaison!$A$3</definedName>
    <definedName name="_xlchart.v1.57" hidden="1">Comparaison!$A$4</definedName>
    <definedName name="_xlchart.v1.58" hidden="1">Comparaison!$A$5</definedName>
    <definedName name="_xlchart.v1.59" hidden="1">Comparaison!$C$1:$G$1</definedName>
    <definedName name="_xlchart.v1.6" hidden="1">Comparaison!$C$5:$G$5</definedName>
    <definedName name="_xlchart.v1.60" hidden="1">Comparaison!$C$3:$G$3</definedName>
    <definedName name="_xlchart.v1.61" hidden="1">Comparaison!$C$4:$G$4</definedName>
    <definedName name="_xlchart.v1.62" hidden="1">Comparaison!$C$5:$G$5</definedName>
    <definedName name="_xlchart.v1.63" hidden="1">Comparaison!$A$3</definedName>
    <definedName name="_xlchart.v1.64" hidden="1">Comparaison!$A$4</definedName>
    <definedName name="_xlchart.v1.65" hidden="1">Comparaison!$A$5</definedName>
    <definedName name="_xlchart.v1.66" hidden="1">Comparaison!$C$1:$G$1</definedName>
    <definedName name="_xlchart.v1.67" hidden="1">Comparaison!$C$3:$G$3</definedName>
    <definedName name="_xlchart.v1.68" hidden="1">Comparaison!$C$4:$G$4</definedName>
    <definedName name="_xlchart.v1.69" hidden="1">Comparaison!$C$5:$G$5</definedName>
    <definedName name="_xlchart.v1.7" hidden="1">Comparaison!$A$3</definedName>
    <definedName name="_xlchart.v1.70" hidden="1">Comparaison!$A$3</definedName>
    <definedName name="_xlchart.v1.71" hidden="1">Comparaison!$A$4</definedName>
    <definedName name="_xlchart.v1.72" hidden="1">Comparaison!$A$5</definedName>
    <definedName name="_xlchart.v1.73" hidden="1">Comparaison!$C$1:$G$1</definedName>
    <definedName name="_xlchart.v1.74" hidden="1">Comparaison!$C$3:$G$3</definedName>
    <definedName name="_xlchart.v1.75" hidden="1">Comparaison!$C$4:$G$4</definedName>
    <definedName name="_xlchart.v1.76" hidden="1">Comparaison!$C$5:$G$5</definedName>
    <definedName name="_xlchart.v1.8" hidden="1">Comparaison!$A$4</definedName>
    <definedName name="_xlchart.v1.9" hidden="1">Comparaison!$A$5</definedName>
    <definedName name="_xlchart.v2.21" hidden="1">Comparaison!$A$3</definedName>
    <definedName name="_xlchart.v2.22" hidden="1">Comparaison!$A$4</definedName>
    <definedName name="_xlchart.v2.23" hidden="1">Comparaison!$A$5</definedName>
    <definedName name="_xlchart.v2.24" hidden="1">Comparaison!$B$1:$G$2</definedName>
    <definedName name="_xlchart.v2.25" hidden="1">Comparaison!$B$3:$G$3</definedName>
    <definedName name="_xlchart.v2.26" hidden="1">Comparaison!$B$4:$G$4</definedName>
    <definedName name="_xlchart.v2.27" hidden="1">Comparaison!$B$5:$G$5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C7" i="2" l="1"/>
  <c r="B7" i="2"/>
  <c r="B29" i="3"/>
  <c r="B30" i="3" s="1"/>
  <c r="F23" i="3"/>
  <c r="F22" i="3"/>
  <c r="F24" i="3" s="1"/>
  <c r="F25" i="3" s="1"/>
  <c r="L6" i="3"/>
  <c r="L7" i="3" s="1"/>
  <c r="L8" i="3" s="1"/>
  <c r="L9" i="3" s="1"/>
  <c r="L18" i="3" l="1"/>
  <c r="L19" i="3" s="1"/>
  <c r="L20" i="3"/>
  <c r="D19" i="5"/>
  <c r="E19" i="5"/>
  <c r="F19" i="5"/>
  <c r="G19" i="5"/>
  <c r="C19" i="5"/>
  <c r="D7" i="5" l="1"/>
  <c r="E7" i="5"/>
  <c r="F7" i="5"/>
  <c r="G7" i="5"/>
  <c r="B6" i="1"/>
</calcChain>
</file>

<file path=xl/sharedStrings.xml><?xml version="1.0" encoding="utf-8"?>
<sst xmlns="http://schemas.openxmlformats.org/spreadsheetml/2006/main" count="135" uniqueCount="77">
  <si>
    <t>Mix</t>
  </si>
  <si>
    <t>Solaire</t>
  </si>
  <si>
    <t>Éolien</t>
  </si>
  <si>
    <t>Diesel</t>
  </si>
  <si>
    <t>Scénario 1</t>
  </si>
  <si>
    <t>Scénario 2</t>
  </si>
  <si>
    <t>Scénario 3</t>
  </si>
  <si>
    <t>Couts O&amp;M</t>
  </si>
  <si>
    <t>Cout diesel</t>
  </si>
  <si>
    <t>Cout Energie unserved</t>
  </si>
  <si>
    <t>Stockage</t>
  </si>
  <si>
    <t>Solaire au sol</t>
  </si>
  <si>
    <t>Solaire toiture</t>
  </si>
  <si>
    <t>Éolien terrestre</t>
  </si>
  <si>
    <t>Éolien off-shore</t>
  </si>
  <si>
    <t xml:space="preserve">Coûts de production </t>
  </si>
  <si>
    <t>Prix du carbone (€/tCO2eq)</t>
  </si>
  <si>
    <t>Total</t>
  </si>
  <si>
    <t>Mix (MW)</t>
  </si>
  <si>
    <t>Coûts (M€)</t>
  </si>
  <si>
    <t>Production</t>
  </si>
  <si>
    <t>O&amp;M</t>
  </si>
  <si>
    <t>Carburant</t>
  </si>
  <si>
    <t>Unserved energy</t>
  </si>
  <si>
    <t>LCOE</t>
  </si>
  <si>
    <t>CO2</t>
  </si>
  <si>
    <t>%diesel mix</t>
  </si>
  <si>
    <t>total C_I</t>
  </si>
  <si>
    <t>€</t>
  </si>
  <si>
    <t>total C_O&amp;M</t>
  </si>
  <si>
    <t xml:space="preserve">€/an </t>
  </si>
  <si>
    <t>Total C_Fuel</t>
  </si>
  <si>
    <t>Total C_LOLE</t>
  </si>
  <si>
    <t>total present costs</t>
  </si>
  <si>
    <t>€_2021</t>
  </si>
  <si>
    <t>CO2_Emissions</t>
  </si>
  <si>
    <t xml:space="preserve">tCO2/an </t>
  </si>
  <si>
    <t>System LCOE</t>
  </si>
  <si>
    <t>€_2021/MWh</t>
  </si>
  <si>
    <t>hab</t>
  </si>
  <si>
    <t>foyer</t>
  </si>
  <si>
    <t>Surface quiberon</t>
  </si>
  <si>
    <t>km2</t>
  </si>
  <si>
    <t>Surface libre</t>
  </si>
  <si>
    <t>Surf NRJ</t>
  </si>
  <si>
    <t>km2 habités</t>
  </si>
  <si>
    <t>Parc éolien de rosoco (USA)</t>
  </si>
  <si>
    <t>Puissance</t>
  </si>
  <si>
    <t>MW</t>
  </si>
  <si>
    <t>nb d'éolienne</t>
  </si>
  <si>
    <t>Surface</t>
  </si>
  <si>
    <t>1 éolienne</t>
  </si>
  <si>
    <t>1 panneau solaire</t>
  </si>
  <si>
    <t>Rapport</t>
  </si>
  <si>
    <t>MWc</t>
  </si>
  <si>
    <t>MW/km2</t>
  </si>
  <si>
    <t>MWc/km2</t>
  </si>
  <si>
    <t>bhadla solar parc</t>
  </si>
  <si>
    <t>Pmax PV toiture</t>
  </si>
  <si>
    <t>Pmax éolien</t>
  </si>
  <si>
    <t>Pmax PV sol</t>
  </si>
  <si>
    <t>inv</t>
  </si>
  <si>
    <t>km2/MW</t>
  </si>
  <si>
    <t>CAPEX</t>
  </si>
  <si>
    <t>diesel</t>
  </si>
  <si>
    <t>mix</t>
  </si>
  <si>
    <t>MWh</t>
  </si>
  <si>
    <t>€/tCO2eq</t>
  </si>
  <si>
    <t>Capex</t>
  </si>
  <si>
    <t>M€</t>
  </si>
  <si>
    <t>M€/an</t>
  </si>
  <si>
    <t>Coûts CO2</t>
  </si>
  <si>
    <t>Emmission CO2</t>
  </si>
  <si>
    <t>tCO2/an</t>
  </si>
  <si>
    <t>€/MWh</t>
  </si>
  <si>
    <t>tCO2eq/an</t>
  </si>
  <si>
    <t>Emissions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</si>
</sst>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)_ ;_ * \(#,##0.00\)_ ;_ * &quot;-&quot;??_)_ ;_ @_ "/>
    <numFmt numFmtId="164" formatCode="0.0%"/>
    <numFmt numFmtId="166" formatCode="_-* #,##0\ _€_-;\-* #,##0\ _€_-;_-* &quot;-&quot;??\ _€_-;_-@_-"/>
    <numFmt numFmtId="170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/>
    <xf numFmtId="166" fontId="0" fillId="2" borderId="0" xfId="1" applyNumberFormat="1" applyFont="1" applyFill="1"/>
    <xf numFmtId="166" fontId="0" fillId="2" borderId="0" xfId="0" applyNumberFormat="1" applyFill="1"/>
    <xf numFmtId="166" fontId="2" fillId="3" borderId="0" xfId="0" applyNumberFormat="1" applyFont="1" applyFill="1"/>
    <xf numFmtId="166" fontId="0" fillId="0" borderId="0" xfId="0" applyNumberFormat="1"/>
    <xf numFmtId="170" fontId="0" fillId="0" borderId="1" xfId="0" applyNumberFormat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/>
    <xf numFmtId="0" fontId="0" fillId="0" borderId="2" xfId="0" applyBorder="1" applyAlignment="1"/>
    <xf numFmtId="0" fontId="0" fillId="0" borderId="8" xfId="0" applyBorder="1" applyAlignment="1"/>
    <xf numFmtId="0" fontId="0" fillId="0" borderId="4" xfId="0" applyBorder="1" applyAlignment="1">
      <alignment horizontal="center" vertical="center" textRotation="90"/>
    </xf>
    <xf numFmtId="0" fontId="0" fillId="0" borderId="6" xfId="0" applyBorder="1"/>
    <xf numFmtId="0" fontId="0" fillId="0" borderId="9" xfId="0" applyBorder="1" applyAlignment="1">
      <alignment horizontal="center" vertical="center" textRotation="90"/>
    </xf>
    <xf numFmtId="0" fontId="0" fillId="0" borderId="10" xfId="0" applyBorder="1"/>
    <xf numFmtId="0" fontId="0" fillId="0" borderId="10" xfId="0" applyFill="1" applyBorder="1"/>
    <xf numFmtId="0" fontId="0" fillId="0" borderId="12" xfId="0" applyBorder="1" applyAlignment="1">
      <alignment horizontal="center"/>
    </xf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11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7" xfId="0" applyBorder="1" applyAlignment="1">
      <alignment horizontal="center" vertical="center" textRotation="90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0" fillId="0" borderId="6" xfId="0" applyFill="1" applyBorder="1"/>
    <xf numFmtId="0" fontId="0" fillId="0" borderId="13" xfId="0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Référence!$B$16</c:f>
              <c:strCache>
                <c:ptCount val="1"/>
                <c:pt idx="0">
                  <c:v>Mix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27-494D-82FF-55B8B77D73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Référence!$A$17</c:f>
              <c:strCache>
                <c:ptCount val="1"/>
                <c:pt idx="0">
                  <c:v>Diesel</c:v>
                </c:pt>
              </c:strCache>
            </c:strRef>
          </c:cat>
          <c:val>
            <c:numRef>
              <c:f>Référence!$B$17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E-734E-B85B-B4EE0691F25D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'Scénario 1'!$B$1</c:f>
              <c:strCache>
                <c:ptCount val="1"/>
                <c:pt idx="0">
                  <c:v>Mix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EB-3E45-809E-F78A4A4EF428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EB-3E45-809E-F78A4A4EF428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EB-3E45-809E-F78A4A4EF428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EB-3E45-809E-F78A4A4EF4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'Scénario 1'!$A$2:$A$5</c:f>
              <c:strCache>
                <c:ptCount val="4"/>
                <c:pt idx="0">
                  <c:v>Solaire</c:v>
                </c:pt>
                <c:pt idx="1">
                  <c:v>Éolien</c:v>
                </c:pt>
                <c:pt idx="2">
                  <c:v>Diesel</c:v>
                </c:pt>
                <c:pt idx="3">
                  <c:v>Stockage</c:v>
                </c:pt>
              </c:strCache>
            </c:strRef>
          </c:cat>
          <c:val>
            <c:numRef>
              <c:f>'Scénario 1'!$B$2:$B$5</c:f>
              <c:numCache>
                <c:formatCode>0.0</c:formatCode>
                <c:ptCount val="4"/>
                <c:pt idx="0">
                  <c:v>24.206133600000001</c:v>
                </c:pt>
                <c:pt idx="1">
                  <c:v>41.463414729999997</c:v>
                </c:pt>
                <c:pt idx="2">
                  <c:v>20.429814950000001</c:v>
                </c:pt>
                <c:pt idx="3">
                  <c:v>0.25236392000000002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4-A641-BB2B-0FB8AB23F78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'Scénario 2'!$B$2</c:f>
              <c:strCache>
                <c:ptCount val="1"/>
                <c:pt idx="0">
                  <c:v>45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E18-4A43-9FD5-E095C5093494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18-4A43-9FD5-E095C5093494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BE18-4A43-9FD5-E095C5093494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18-4A43-9FD5-E095C50934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'Scénario 2'!$A$3:$A$6</c:f>
              <c:strCache>
                <c:ptCount val="4"/>
                <c:pt idx="0">
                  <c:v>Solaire</c:v>
                </c:pt>
                <c:pt idx="1">
                  <c:v>Éolien</c:v>
                </c:pt>
                <c:pt idx="2">
                  <c:v>Diesel</c:v>
                </c:pt>
                <c:pt idx="3">
                  <c:v>Stockage</c:v>
                </c:pt>
              </c:strCache>
            </c:strRef>
          </c:cat>
          <c:val>
            <c:numRef>
              <c:f>'Scénario 2'!$B$3:$B$6</c:f>
              <c:numCache>
                <c:formatCode>0.0</c:formatCode>
                <c:ptCount val="4"/>
                <c:pt idx="0">
                  <c:v>26.213689030000001</c:v>
                </c:pt>
                <c:pt idx="1">
                  <c:v>46.532023330000001</c:v>
                </c:pt>
                <c:pt idx="2">
                  <c:v>20.06925953</c:v>
                </c:pt>
                <c:pt idx="3">
                  <c:v>1.3962591799999999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8-4A43-9FD5-E095C509349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'Scénario 2'!$C$2</c:f>
              <c:strCache>
                <c:ptCount val="1"/>
                <c:pt idx="0">
                  <c:v>100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9A-4C41-8BD4-7BE3EA5AE1D4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9A-4C41-8BD4-7BE3EA5AE1D4}"/>
              </c:ext>
            </c:extLst>
          </c:dPt>
          <c:dPt>
            <c:idx val="2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9A-4C41-8BD4-7BE3EA5AE1D4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9A-4C41-8BD4-7BE3EA5AE1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'Scénario 2'!$A$3:$A$6</c:f>
              <c:strCache>
                <c:ptCount val="4"/>
                <c:pt idx="0">
                  <c:v>Solaire</c:v>
                </c:pt>
                <c:pt idx="1">
                  <c:v>Éolien</c:v>
                </c:pt>
                <c:pt idx="2">
                  <c:v>Diesel</c:v>
                </c:pt>
                <c:pt idx="3">
                  <c:v>Stockage</c:v>
                </c:pt>
              </c:strCache>
            </c:strRef>
          </c:cat>
          <c:val>
            <c:numRef>
              <c:f>'Scénario 2'!$C$3:$C$6</c:f>
              <c:numCache>
                <c:formatCode>0.0</c:formatCode>
                <c:ptCount val="4"/>
                <c:pt idx="0">
                  <c:v>28.08317237</c:v>
                </c:pt>
                <c:pt idx="1">
                  <c:v>52.007729410000003</c:v>
                </c:pt>
                <c:pt idx="2">
                  <c:v>19.699400910000001</c:v>
                </c:pt>
                <c:pt idx="3">
                  <c:v>2.3391302899999999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9A-4C41-8BD4-7BE3EA5AE1D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'Scénario 3'!$B$1</c:f>
              <c:strCache>
                <c:ptCount val="1"/>
                <c:pt idx="0">
                  <c:v>Mix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C2-714B-9325-B31AF4C4C6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C2-714B-9325-B31AF4C4C6C1}"/>
              </c:ext>
            </c:extLst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C2-714B-9325-B31AF4C4C6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C2-714B-9325-B31AF4C4C6C1}"/>
              </c:ext>
            </c:extLst>
          </c:dPt>
          <c:dPt>
            <c:idx val="4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C2-714B-9325-B31AF4C4C6C1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9C2-714B-9325-B31AF4C4C6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'Scénario 3'!$A$3:$A$8</c:f>
              <c:strCache>
                <c:ptCount val="6"/>
                <c:pt idx="0">
                  <c:v>Solaire au sol</c:v>
                </c:pt>
                <c:pt idx="1">
                  <c:v>Solaire toiture</c:v>
                </c:pt>
                <c:pt idx="2">
                  <c:v>Éolien terrestre</c:v>
                </c:pt>
                <c:pt idx="3">
                  <c:v>Éolien off-shore</c:v>
                </c:pt>
                <c:pt idx="4">
                  <c:v>Diesel</c:v>
                </c:pt>
                <c:pt idx="5">
                  <c:v>Stockage</c:v>
                </c:pt>
              </c:strCache>
            </c:strRef>
          </c:cat>
          <c:val>
            <c:numRef>
              <c:f>'Scénario 3'!$B$3:$B$8</c:f>
              <c:numCache>
                <c:formatCode>General</c:formatCode>
                <c:ptCount val="6"/>
                <c:pt idx="0">
                  <c:v>3.8</c:v>
                </c:pt>
                <c:pt idx="1">
                  <c:v>0</c:v>
                </c:pt>
                <c:pt idx="2">
                  <c:v>9.6</c:v>
                </c:pt>
                <c:pt idx="3">
                  <c:v>0</c:v>
                </c:pt>
                <c:pt idx="4">
                  <c:v>22.6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2E-434F-A7BA-DA4DFAB8AE9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'CO2'!$B$19</c:f>
              <c:strCache>
                <c:ptCount val="1"/>
                <c:pt idx="0">
                  <c:v>%diesel mix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'CO2'!$C$19:$G$19</c:f>
              <c:numCache>
                <c:formatCode>0.0%</c:formatCode>
                <c:ptCount val="5"/>
                <c:pt idx="0">
                  <c:v>0.23658837654378731</c:v>
                </c:pt>
                <c:pt idx="1">
                  <c:v>0.21302406626114795</c:v>
                </c:pt>
                <c:pt idx="2">
                  <c:v>0.19288661784558947</c:v>
                </c:pt>
                <c:pt idx="3">
                  <c:v>0.11580202088888943</c:v>
                </c:pt>
                <c:pt idx="4">
                  <c:v>8.3697294790467169E-2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4C-3746-965A-0D336BA3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774239"/>
        <c:axId val="1916734271"/>
      </c:scatterChart>
      <c:valAx>
        <c:axId val="190377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6734271"/>
        <c:crosses val="autoZero"/>
        <c:crossBetween val="midCat"/>
      </c:valAx>
      <c:valAx>
        <c:axId val="19167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377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'CO2'!$B$3</c:f>
              <c:strCache>
                <c:ptCount val="1"/>
                <c:pt idx="0">
                  <c:v>Solaire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'CO2'!$C$3:$G$3</c:f>
              <c:numCache>
                <c:formatCode>0.00</c:formatCode>
                <c:ptCount val="5"/>
                <c:pt idx="0">
                  <c:v>24.206133600000001</c:v>
                </c:pt>
                <c:pt idx="1">
                  <c:v>26.213689030000001</c:v>
                </c:pt>
                <c:pt idx="2">
                  <c:v>28.08317237</c:v>
                </c:pt>
                <c:pt idx="3">
                  <c:v>37.518037630000002</c:v>
                </c:pt>
                <c:pt idx="4">
                  <c:v>47.647665840000002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BA-9041-822A-49AB9C9D9E0A}"/>
            </c:ext>
          </c:extLst>
        </c:ser>
        <c:ser>
          <c:idx val="1"/>
          <c:order val="1"/>
          <c:tx>
            <c:strRef>
              <c:f>'CO2'!$B$4</c:f>
              <c:strCache>
                <c:ptCount val="1"/>
                <c:pt idx="0">
                  <c:v>Éolien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'CO2'!$C$4:$G$4</c:f>
              <c:numCache>
                <c:formatCode>0.00</c:formatCode>
                <c:ptCount val="5"/>
                <c:pt idx="0">
                  <c:v>41.463414729999997</c:v>
                </c:pt>
                <c:pt idx="1">
                  <c:v>46.532023330000001</c:v>
                </c:pt>
                <c:pt idx="2">
                  <c:v>52.007729410000003</c:v>
                </c:pt>
                <c:pt idx="3">
                  <c:v>80.808080739999994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BA-9041-822A-49AB9C9D9E0A}"/>
            </c:ext>
          </c:extLst>
        </c:ser>
        <c:ser>
          <c:idx val="2"/>
          <c:order val="2"/>
          <c:tx>
            <c:strRef>
              <c:f>'CO2'!$B$5</c:f>
              <c:strCache>
                <c:ptCount val="1"/>
                <c:pt idx="0">
                  <c:v>Diesel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'CO2'!$C$5:$G$5</c:f>
              <c:numCache>
                <c:formatCode>0.00</c:formatCode>
                <c:ptCount val="5"/>
                <c:pt idx="0">
                  <c:v>20.429814950000001</c:v>
                </c:pt>
                <c:pt idx="1">
                  <c:v>20.06925953</c:v>
                </c:pt>
                <c:pt idx="2">
                  <c:v>19.699400910000001</c:v>
                </c:pt>
                <c:pt idx="3">
                  <c:v>17.383838480000001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BA-9041-822A-49AB9C9D9E0A}"/>
            </c:ext>
          </c:extLst>
        </c:ser>
        <c:ser>
          <c:idx val="3"/>
          <c:order val="3"/>
          <c:tx>
            <c:strRef>
              <c:f>'CO2'!$B$6</c:f>
              <c:strCache>
                <c:ptCount val="1"/>
                <c:pt idx="0">
                  <c:v>Stockage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'CO2'!$C$6:$G$6</c:f>
              <c:numCache>
                <c:formatCode>0.00</c:formatCode>
                <c:ptCount val="5"/>
                <c:pt idx="0">
                  <c:v>0.25236392000000002</c:v>
                </c:pt>
                <c:pt idx="1">
                  <c:v>1.3962591799999999</c:v>
                </c:pt>
                <c:pt idx="2">
                  <c:v>2.3391302899999999</c:v>
                </c:pt>
                <c:pt idx="3">
                  <c:v>14.40692666</c:v>
                </c:pt>
                <c:pt idx="4">
                  <c:v>27.517413510000001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BA-9041-822A-49AB9C9D9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09743"/>
        <c:axId val="1901471407"/>
      </c:scatterChart>
      <c:valAx>
        <c:axId val="188490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1471407"/>
        <c:crosses val="autoZero"/>
        <c:crossBetween val="midCat"/>
      </c:valAx>
      <c:valAx>
        <c:axId val="190147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4909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'CO2'!$B$3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'CO2'!$C$3:$G$3</c:f>
              <c:numCache>
                <c:formatCode>0.00</c:formatCode>
                <c:ptCount val="5"/>
                <c:pt idx="0">
                  <c:v>24.206133600000001</c:v>
                </c:pt>
                <c:pt idx="1">
                  <c:v>26.213689030000001</c:v>
                </c:pt>
                <c:pt idx="2">
                  <c:v>28.08317237</c:v>
                </c:pt>
                <c:pt idx="3">
                  <c:v>37.518037630000002</c:v>
                </c:pt>
                <c:pt idx="4">
                  <c:v>47.647665840000002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2-7244-8C63-5101CB179D80}"/>
            </c:ext>
          </c:extLst>
        </c:ser>
        <c:ser>
          <c:idx val="1"/>
          <c:order val="1"/>
          <c:tx>
            <c:strRef>
              <c:f>'CO2'!$B$4</c:f>
              <c:strCache>
                <c:ptCount val="1"/>
                <c:pt idx="0">
                  <c:v>Éolien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'CO2'!$C$4:$G$4</c:f>
              <c:numCache>
                <c:formatCode>0.00</c:formatCode>
                <c:ptCount val="5"/>
                <c:pt idx="0">
                  <c:v>41.463414729999997</c:v>
                </c:pt>
                <c:pt idx="1">
                  <c:v>46.532023330000001</c:v>
                </c:pt>
                <c:pt idx="2">
                  <c:v>52.007729410000003</c:v>
                </c:pt>
                <c:pt idx="3">
                  <c:v>80.808080739999994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2-7244-8C63-5101CB179D80}"/>
            </c:ext>
          </c:extLst>
        </c:ser>
        <c:ser>
          <c:idx val="2"/>
          <c:order val="2"/>
          <c:tx>
            <c:strRef>
              <c:f>'CO2'!$B$5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'CO2'!$C$5:$G$5</c:f>
              <c:numCache>
                <c:formatCode>0.00</c:formatCode>
                <c:ptCount val="5"/>
                <c:pt idx="0">
                  <c:v>20.429814950000001</c:v>
                </c:pt>
                <c:pt idx="1">
                  <c:v>20.06925953</c:v>
                </c:pt>
                <c:pt idx="2">
                  <c:v>19.699400910000001</c:v>
                </c:pt>
                <c:pt idx="3">
                  <c:v>17.383838480000001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92-7244-8C63-5101CB179D80}"/>
            </c:ext>
          </c:extLst>
        </c:ser>
        <c:ser>
          <c:idx val="3"/>
          <c:order val="3"/>
          <c:tx>
            <c:strRef>
              <c:f>'CO2'!$B$6</c:f>
              <c:strCache>
                <c:ptCount val="1"/>
                <c:pt idx="0">
                  <c:v>Stockage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'CO2'!$C$2:$G$2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'CO2'!$C$6:$G$6</c:f>
              <c:numCache>
                <c:formatCode>0.00</c:formatCode>
                <c:ptCount val="5"/>
                <c:pt idx="0">
                  <c:v>0.25236392000000002</c:v>
                </c:pt>
                <c:pt idx="1">
                  <c:v>1.3962591799999999</c:v>
                </c:pt>
                <c:pt idx="2">
                  <c:v>2.3391302899999999</c:v>
                </c:pt>
                <c:pt idx="3">
                  <c:v>14.40692666</c:v>
                </c:pt>
                <c:pt idx="4">
                  <c:v>27.517413510000001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92-7244-8C63-5101CB179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208127"/>
        <c:axId val="1903797615"/>
      </c:areaChart>
      <c:catAx>
        <c:axId val="1482208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3797615"/>
        <c:crosses val="autoZero"/>
        <c:auto val="1"/>
        <c:lblAlgn val="ctr"/>
        <c:lblOffset val="100"/>
        <c:noMultiLvlLbl val="0"/>
      </c:catAx>
      <c:valAx>
        <c:axId val="19037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220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extLst>
                <c:ext xmlns:c15="http://schemas.microsoft.com/office/drawing/2012/chart" uri="{02D57815-91ED-43cb-92C2-25804820EDAC}">
                  <c15:fullRef>
                    <c15:sqref>Comparaison!$D$1:$D$2</c15:sqref>
                  </c15:fullRef>
                  <c15:levelRef>
                    <c15:sqref>Comparaison!$D$1</c15:sqref>
                  </c15:levelRef>
                </c:ext>
              </c:extLst>
              <c:f>Comparaison!$D$1</c:f>
              <c:strCache>
                <c:ptCount val="2"/>
                <c:pt idx="0">
                  <c:v>Couts O&amp;M</c:v>
                </c:pt>
                <c:pt idx="1">
                  <c:v>M€/an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Comparaison!$A$3:$A$5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Comparaison!$D$3:$D$5</c:f>
              <c:numCache>
                <c:formatCode>General</c:formatCode>
                <c:ptCount val="3"/>
                <c:pt idx="0">
                  <c:v>3.9</c:v>
                </c:pt>
                <c:pt idx="1">
                  <c:v>4.3</c:v>
                </c:pt>
                <c:pt idx="2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C-114C-B7AC-7404B91BC750}"/>
            </c:ext>
          </c:extLst>
        </c:ser>
        <c:ser>
          <c:idx val="1"/>
          <c:order val="1"/>
          <c:tx>
            <c:strRef>
              <c:extLst>
                <c:ext xmlns:c15="http://schemas.microsoft.com/office/drawing/2012/chart" uri="{02D57815-91ED-43cb-92C2-25804820EDAC}">
                  <c15:fullRef>
                    <c15:sqref>Comparaison!$E$1:$E$2</c15:sqref>
                  </c15:fullRef>
                  <c15:levelRef>
                    <c15:sqref>Comparaison!$E$1</c15:sqref>
                  </c15:levelRef>
                </c:ext>
              </c:extLst>
              <c:f>Comparaison!$E$1</c:f>
              <c:strCache>
                <c:ptCount val="2"/>
                <c:pt idx="0">
                  <c:v>Cout diesel</c:v>
                </c:pt>
                <c:pt idx="1">
                  <c:v>M€/an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Comparaison!$A$3:$A$5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Comparaison!$E$3:$E$5</c:f>
              <c:numCache>
                <c:formatCode>General</c:formatCode>
                <c:ptCount val="3"/>
                <c:pt idx="0">
                  <c:v>7.9</c:v>
                </c:pt>
                <c:pt idx="1">
                  <c:v>6.4</c:v>
                </c:pt>
                <c:pt idx="2">
                  <c:v>18.899999999999999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C-114C-B7AC-7404B91BC750}"/>
            </c:ext>
          </c:extLst>
        </c:ser>
        <c:ser>
          <c:idx val="2"/>
          <c:order val="2"/>
          <c:tx>
            <c:strRef>
              <c:extLst>
                <c:ext xmlns:c15="http://schemas.microsoft.com/office/drawing/2012/chart" uri="{02D57815-91ED-43cb-92C2-25804820EDAC}">
                  <c15:fullRef>
                    <c15:sqref>Comparaison!$F$1:$F$2</c15:sqref>
                  </c15:fullRef>
                  <c15:levelRef>
                    <c15:sqref>Comparaison!$F$1</c15:sqref>
                  </c15:levelRef>
                </c:ext>
              </c:extLst>
              <c:f>Comparaison!$F$1</c:f>
              <c:strCache>
                <c:ptCount val="2"/>
                <c:pt idx="0">
                  <c:v>Cout Energie unserved</c:v>
                </c:pt>
                <c:pt idx="1">
                  <c:v>M€/an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Comparaison!$A$3:$A$5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Comparaison!$F$3:$F$5</c:f>
              <c:numCache>
                <c:formatCode>General</c:formatCode>
                <c:ptCount val="3"/>
                <c:pt idx="0">
                  <c:v>0.2</c:v>
                </c:pt>
                <c:pt idx="1">
                  <c:v>0.2</c:v>
                </c:pt>
                <c:pt idx="2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4C-114C-B7AC-7404B91BC750}"/>
            </c:ext>
          </c:extLst>
        </c:ser>
        <c:ser>
          <c:idx val="3"/>
          <c:order val="3"/>
          <c:tx>
            <c:strRef>
              <c:extLst>
                <c:ext xmlns:c15="http://schemas.microsoft.com/office/drawing/2012/chart" uri="{02D57815-91ED-43cb-92C2-25804820EDAC}">
                  <c15:fullRef>
                    <c15:sqref>Comparaison!$G$1:$G$2</c15:sqref>
                  </c15:fullRef>
                  <c15:levelRef>
                    <c15:sqref>Comparaison!$G$1</c15:sqref>
                  </c15:levelRef>
                </c:ext>
              </c:extLst>
              <c:f>Comparaison!$G$1</c:f>
              <c:strCache>
                <c:ptCount val="2"/>
                <c:pt idx="0">
                  <c:v>Coûts CO2</c:v>
                </c:pt>
                <c:pt idx="1">
                  <c:v>M€/an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Comparaison!$A$3:$A$5</c:f>
              <c:strCache>
                <c:ptCount val="3"/>
                <c:pt idx="0">
                  <c:v>Scénario 1</c:v>
                </c:pt>
                <c:pt idx="1">
                  <c:v>Scénario 2</c:v>
                </c:pt>
                <c:pt idx="2">
                  <c:v>Scénario 3</c:v>
                </c:pt>
              </c:strCache>
            </c:strRef>
          </c:cat>
          <c:val>
            <c:numRef>
              <c:f>Comparaison!$G$3:$G$5</c:f>
              <c:numCache>
                <c:formatCode>General</c:formatCode>
                <c:ptCount val="3"/>
                <c:pt idx="0">
                  <c:v>0</c:v>
                </c:pt>
                <c:pt idx="1">
                  <c:v>2.8</c:v>
                </c:pt>
                <c:pt idx="2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4C-114C-B7AC-7404B91BC7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484068495"/>
        <c:axId val="1916035631"/>
      </c:barChart>
      <c:catAx>
        <c:axId val="148406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6035631"/>
        <c:crosses val="autoZero"/>
        <c:auto val="1"/>
        <c:lblAlgn val="ctr"/>
        <c:lblOffset val="100"/>
        <c:noMultiLvlLbl val="0"/>
      </c:catAx>
      <c:valAx>
        <c:axId val="19160356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406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14</xdr:row>
      <xdr:rowOff>120650</xdr:rowOff>
    </xdr:from>
    <xdr:to>
      <xdr:col>5</xdr:col>
      <xdr:colOff>685800</xdr:colOff>
      <xdr:row>28</xdr:row>
      <xdr:rowOff>12700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4E871BC-4218-10E3-06A3-952819538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539750</xdr:colOff>
      <xdr:row>1</xdr:row>
      <xdr:rowOff>57150</xdr:rowOff>
    </xdr:from>
    <xdr:to>
      <xdr:col>7</xdr:col>
      <xdr:colOff>127000</xdr:colOff>
      <xdr:row>14</xdr:row>
      <xdr:rowOff>158750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02A24C-8D7F-B0F2-977B-CB3801F8A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8</xdr:row>
      <xdr:rowOff>184150</xdr:rowOff>
    </xdr:from>
    <xdr:to>
      <xdr:col>4</xdr:col>
      <xdr:colOff>406400</xdr:colOff>
      <xdr:row>22</xdr:row>
      <xdr:rowOff>44450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C628B44-01A2-C01C-ACEF-E5D92235B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8</xdr:row>
      <xdr:rowOff>76200</xdr:rowOff>
    </xdr:from>
    <xdr:to>
      <xdr:col>9</xdr:col>
      <xdr:colOff>692150</xdr:colOff>
      <xdr:row>21</xdr:row>
      <xdr:rowOff>139700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EB0442B-66A0-3847-B0DC-84B673865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0</xdr:row>
      <xdr:rowOff>184150</xdr:rowOff>
    </xdr:from>
    <xdr:to>
      <xdr:col>7</xdr:col>
      <xdr:colOff>495300</xdr:colOff>
      <xdr:row>17</xdr:row>
      <xdr:rowOff>82550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62083F9-DDAE-F24B-9815-1ADD8A7B4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425450</xdr:colOff>
      <xdr:row>20</xdr:row>
      <xdr:rowOff>63500</xdr:rowOff>
    </xdr:from>
    <xdr:to>
      <xdr:col>6</xdr:col>
      <xdr:colOff>501650</xdr:colOff>
      <xdr:row>33</xdr:row>
      <xdr:rowOff>165100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9071D4C-D280-40F4-6022-A58208878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711200</xdr:colOff>
      <xdr:row>17</xdr:row>
      <xdr:rowOff>31750</xdr:rowOff>
    </xdr:from>
    <xdr:to>
      <xdr:col>16</xdr:col>
      <xdr:colOff>330200</xdr:colOff>
      <xdr:row>30</xdr:row>
      <xdr:rowOff>133350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B4AF4C-D9E7-08D9-4B3E-9FD78D92A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800100</xdr:colOff>
      <xdr:row>2</xdr:row>
      <xdr:rowOff>95250</xdr:rowOff>
    </xdr:from>
    <xdr:to>
      <xdr:col>16</xdr:col>
      <xdr:colOff>419100</xdr:colOff>
      <xdr:row>15</xdr:row>
      <xdr:rowOff>146050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16C4C8B3-CDA5-A794-7184-0E641CDFA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6</xdr:row>
      <xdr:rowOff>25400</xdr:rowOff>
    </xdr:from>
    <xdr:to>
      <xdr:col>8</xdr:col>
      <xdr:colOff>50800</xdr:colOff>
      <xdr:row>21</xdr:row>
      <xdr:rowOff>165100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D0566E1-59D2-78E8-9C3A-9626CA2D9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509E4-C7BA-8F49-8540-18917771B809}">
  <dimension ref="A1:C17"/>
  <sheetViews>
    <sheetView workbookViewId="0">
      <selection activeCell="F11" sqref="F11"/>
    </sheetView>
  </sheetViews>
  <sheetFormatPr baseColWidth="10" defaultRowHeight="16" x14ac:dyDescent="0.2"/>
  <cols>
    <col min="1" max="1" width="23.5" customWidth="1"/>
    <col min="3" max="3" width="19.83203125" customWidth="1"/>
  </cols>
  <sheetData>
    <row r="1" spans="1:3" x14ac:dyDescent="0.2">
      <c r="A1" t="s">
        <v>27</v>
      </c>
      <c r="B1" t="s">
        <v>28</v>
      </c>
      <c r="C1" s="6">
        <v>8404040.4000000004</v>
      </c>
    </row>
    <row r="2" spans="1:3" x14ac:dyDescent="0.2">
      <c r="A2" t="s">
        <v>29</v>
      </c>
      <c r="B2" t="s">
        <v>30</v>
      </c>
      <c r="C2" s="6">
        <v>2424000</v>
      </c>
    </row>
    <row r="3" spans="1:3" x14ac:dyDescent="0.2">
      <c r="A3" t="s">
        <v>31</v>
      </c>
      <c r="B3" t="s">
        <v>30</v>
      </c>
      <c r="C3" s="6">
        <v>23067760</v>
      </c>
    </row>
    <row r="4" spans="1:3" x14ac:dyDescent="0.2">
      <c r="A4" t="s">
        <v>32</v>
      </c>
      <c r="B4" t="s">
        <v>30</v>
      </c>
      <c r="C4" s="6">
        <v>0</v>
      </c>
    </row>
    <row r="5" spans="1:3" x14ac:dyDescent="0.2">
      <c r="A5" t="s">
        <v>33</v>
      </c>
      <c r="B5" t="s">
        <v>34</v>
      </c>
      <c r="C5" s="6">
        <v>326031370</v>
      </c>
    </row>
    <row r="6" spans="1:3" x14ac:dyDescent="0.2">
      <c r="A6" t="s">
        <v>35</v>
      </c>
      <c r="B6" t="s">
        <v>36</v>
      </c>
      <c r="C6" s="6">
        <v>100277.6</v>
      </c>
    </row>
    <row r="7" spans="1:3" x14ac:dyDescent="0.2">
      <c r="A7" t="s">
        <v>37</v>
      </c>
      <c r="B7" t="s">
        <v>38</v>
      </c>
      <c r="C7" s="7">
        <v>200.66136175639346</v>
      </c>
    </row>
    <row r="9" spans="1:3" x14ac:dyDescent="0.2">
      <c r="B9" t="s">
        <v>65</v>
      </c>
    </row>
    <row r="10" spans="1:3" x14ac:dyDescent="0.2">
      <c r="A10" t="s">
        <v>64</v>
      </c>
      <c r="B10">
        <v>24</v>
      </c>
      <c r="C10" t="s">
        <v>48</v>
      </c>
    </row>
    <row r="11" spans="1:3" x14ac:dyDescent="0.2">
      <c r="B11" s="8"/>
    </row>
    <row r="14" spans="1:3" x14ac:dyDescent="0.2">
      <c r="C14" s="9"/>
    </row>
    <row r="16" spans="1:3" x14ac:dyDescent="0.2">
      <c r="B16" t="s">
        <v>0</v>
      </c>
    </row>
    <row r="17" spans="1:2" x14ac:dyDescent="0.2">
      <c r="A17" t="s">
        <v>3</v>
      </c>
      <c r="B17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0EAB-00C9-934C-9592-81CCDAADDD38}">
  <dimension ref="A1:C6"/>
  <sheetViews>
    <sheetView zoomScale="174" workbookViewId="0">
      <selection activeCell="I10" sqref="I10"/>
    </sheetView>
  </sheetViews>
  <sheetFormatPr baseColWidth="10" defaultRowHeight="16" x14ac:dyDescent="0.2"/>
  <cols>
    <col min="1" max="1" width="11" customWidth="1"/>
  </cols>
  <sheetData>
    <row r="1" spans="1:3" x14ac:dyDescent="0.2">
      <c r="B1" s="3" t="s">
        <v>0</v>
      </c>
    </row>
    <row r="2" spans="1:3" x14ac:dyDescent="0.2">
      <c r="A2" s="3" t="s">
        <v>1</v>
      </c>
      <c r="B2" s="10">
        <v>24.206133600000001</v>
      </c>
      <c r="C2" t="s">
        <v>54</v>
      </c>
    </row>
    <row r="3" spans="1:3" x14ac:dyDescent="0.2">
      <c r="A3" s="3" t="s">
        <v>2</v>
      </c>
      <c r="B3" s="10">
        <v>41.463414729999997</v>
      </c>
      <c r="C3" t="s">
        <v>48</v>
      </c>
    </row>
    <row r="4" spans="1:3" x14ac:dyDescent="0.2">
      <c r="A4" s="3" t="s">
        <v>3</v>
      </c>
      <c r="B4" s="10">
        <v>20.429814950000001</v>
      </c>
      <c r="C4" t="s">
        <v>48</v>
      </c>
    </row>
    <row r="5" spans="1:3" x14ac:dyDescent="0.2">
      <c r="A5" s="3" t="s">
        <v>10</v>
      </c>
      <c r="B5" s="10">
        <v>0.25236392000000002</v>
      </c>
      <c r="C5" t="s">
        <v>66</v>
      </c>
    </row>
    <row r="6" spans="1:3" x14ac:dyDescent="0.2">
      <c r="B6">
        <f>SUM(B2:B5)</f>
        <v>86.351727199999999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7AD9-EC7F-FF48-BA90-7CF4C6B25B90}">
  <dimension ref="A1:D8"/>
  <sheetViews>
    <sheetView workbookViewId="0">
      <selection activeCell="G12" sqref="G12"/>
    </sheetView>
  </sheetViews>
  <sheetFormatPr baseColWidth="10" defaultRowHeight="16" x14ac:dyDescent="0.2"/>
  <cols>
    <col min="1" max="1" width="11" customWidth="1"/>
  </cols>
  <sheetData>
    <row r="1" spans="1:4" x14ac:dyDescent="0.2">
      <c r="A1" s="4"/>
      <c r="B1" s="2" t="s">
        <v>0</v>
      </c>
      <c r="C1" s="2"/>
      <c r="D1" s="4"/>
    </row>
    <row r="2" spans="1:4" x14ac:dyDescent="0.2">
      <c r="A2" s="4"/>
      <c r="B2" s="3">
        <v>45</v>
      </c>
      <c r="C2" s="3">
        <v>100</v>
      </c>
      <c r="D2" s="4" t="s">
        <v>67</v>
      </c>
    </row>
    <row r="3" spans="1:4" x14ac:dyDescent="0.2">
      <c r="A3" s="3" t="s">
        <v>1</v>
      </c>
      <c r="B3" s="10">
        <v>26.213689030000001</v>
      </c>
      <c r="C3" s="10">
        <v>28.08317237</v>
      </c>
      <c r="D3" s="4" t="s">
        <v>48</v>
      </c>
    </row>
    <row r="4" spans="1:4" x14ac:dyDescent="0.2">
      <c r="A4" s="3" t="s">
        <v>2</v>
      </c>
      <c r="B4" s="10">
        <v>46.532023330000001</v>
      </c>
      <c r="C4" s="10">
        <v>52.007729410000003</v>
      </c>
      <c r="D4" s="4" t="s">
        <v>48</v>
      </c>
    </row>
    <row r="5" spans="1:4" x14ac:dyDescent="0.2">
      <c r="A5" s="3" t="s">
        <v>3</v>
      </c>
      <c r="B5" s="10">
        <v>20.06925953</v>
      </c>
      <c r="C5" s="10">
        <v>19.699400910000001</v>
      </c>
      <c r="D5" s="4" t="s">
        <v>48</v>
      </c>
    </row>
    <row r="6" spans="1:4" x14ac:dyDescent="0.2">
      <c r="A6" s="3" t="s">
        <v>10</v>
      </c>
      <c r="B6" s="10">
        <v>1.3962591799999999</v>
      </c>
      <c r="C6" s="10">
        <v>2.3391302899999999</v>
      </c>
      <c r="D6" s="4" t="s">
        <v>66</v>
      </c>
    </row>
    <row r="7" spans="1:4" x14ac:dyDescent="0.2">
      <c r="A7" s="3" t="s">
        <v>17</v>
      </c>
      <c r="B7" s="10">
        <f t="shared" ref="B7:C7" si="0">SUM(B3:B6)</f>
        <v>94.211231069999997</v>
      </c>
      <c r="C7" s="10">
        <f t="shared" si="0"/>
        <v>102.12943298</v>
      </c>
      <c r="D7" s="4"/>
    </row>
    <row r="8" spans="1:4" x14ac:dyDescent="0.2">
      <c r="A8" s="4"/>
      <c r="B8" s="4"/>
      <c r="C8" s="4"/>
      <c r="D8" s="4"/>
    </row>
  </sheetData>
  <mergeCells count="1">
    <mergeCell ref="B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31C8-F134-464C-A3F8-9E20FDEC1D4F}">
  <dimension ref="A1:M30"/>
  <sheetViews>
    <sheetView tabSelected="1" workbookViewId="0">
      <selection activeCell="B9" sqref="B9"/>
    </sheetView>
  </sheetViews>
  <sheetFormatPr baseColWidth="10" defaultRowHeight="16" x14ac:dyDescent="0.2"/>
  <cols>
    <col min="1" max="1" width="14.5" customWidth="1"/>
    <col min="11" max="11" width="18.33203125" customWidth="1"/>
  </cols>
  <sheetData>
    <row r="1" spans="1:13" x14ac:dyDescent="0.2">
      <c r="B1" s="1" t="s">
        <v>0</v>
      </c>
      <c r="C1" s="1"/>
      <c r="D1" s="1"/>
    </row>
    <row r="2" spans="1:13" x14ac:dyDescent="0.2">
      <c r="B2">
        <v>100</v>
      </c>
      <c r="C2" t="s">
        <v>67</v>
      </c>
    </row>
    <row r="3" spans="1:13" x14ac:dyDescent="0.2">
      <c r="A3" t="s">
        <v>11</v>
      </c>
      <c r="B3">
        <v>3.8</v>
      </c>
      <c r="K3" t="s">
        <v>41</v>
      </c>
      <c r="L3">
        <v>8.83</v>
      </c>
      <c r="M3" t="s">
        <v>42</v>
      </c>
    </row>
    <row r="4" spans="1:13" x14ac:dyDescent="0.2">
      <c r="A4" t="s">
        <v>12</v>
      </c>
      <c r="B4">
        <v>0</v>
      </c>
    </row>
    <row r="5" spans="1:13" x14ac:dyDescent="0.2">
      <c r="A5" t="s">
        <v>13</v>
      </c>
      <c r="B5">
        <v>9.6</v>
      </c>
      <c r="L5">
        <v>4990</v>
      </c>
      <c r="M5" t="s">
        <v>39</v>
      </c>
    </row>
    <row r="6" spans="1:13" x14ac:dyDescent="0.2">
      <c r="A6" t="s">
        <v>14</v>
      </c>
      <c r="B6">
        <v>0</v>
      </c>
      <c r="L6">
        <f>L5/2.17</f>
        <v>2299.5391705069123</v>
      </c>
      <c r="M6" t="s">
        <v>40</v>
      </c>
    </row>
    <row r="7" spans="1:13" x14ac:dyDescent="0.2">
      <c r="A7" t="s">
        <v>3</v>
      </c>
      <c r="B7">
        <v>22.6</v>
      </c>
      <c r="L7">
        <f>L6*200/1000000</f>
        <v>0.45990783410138247</v>
      </c>
      <c r="M7" t="s">
        <v>45</v>
      </c>
    </row>
    <row r="8" spans="1:13" x14ac:dyDescent="0.2">
      <c r="A8" t="s">
        <v>10</v>
      </c>
      <c r="B8">
        <v>0</v>
      </c>
      <c r="K8" t="s">
        <v>43</v>
      </c>
      <c r="L8">
        <f>L3-L7</f>
        <v>8.3700921658986172</v>
      </c>
      <c r="M8" t="s">
        <v>42</v>
      </c>
    </row>
    <row r="9" spans="1:13" x14ac:dyDescent="0.2">
      <c r="K9" t="s">
        <v>44</v>
      </c>
      <c r="L9">
        <f>0.6*L8</f>
        <v>5.0220552995391703</v>
      </c>
      <c r="M9" t="s">
        <v>42</v>
      </c>
    </row>
    <row r="18" spans="1:13" x14ac:dyDescent="0.2">
      <c r="K18" t="s">
        <v>59</v>
      </c>
      <c r="L18">
        <f>L9/(F25+B30/2.5)</f>
        <v>9.6525889120736235</v>
      </c>
      <c r="M18" t="s">
        <v>48</v>
      </c>
    </row>
    <row r="19" spans="1:13" x14ac:dyDescent="0.2">
      <c r="K19" t="s">
        <v>60</v>
      </c>
      <c r="L19">
        <f>L18/2.5</f>
        <v>3.8610355648294492</v>
      </c>
      <c r="M19" t="s">
        <v>54</v>
      </c>
    </row>
    <row r="20" spans="1:13" x14ac:dyDescent="0.2">
      <c r="K20" t="s">
        <v>58</v>
      </c>
      <c r="L20">
        <f>B29*0.00006*L6</f>
        <v>6.5355323793354358</v>
      </c>
      <c r="M20" t="s">
        <v>54</v>
      </c>
    </row>
    <row r="21" spans="1:13" x14ac:dyDescent="0.2">
      <c r="A21" t="s">
        <v>46</v>
      </c>
      <c r="E21" t="s">
        <v>51</v>
      </c>
    </row>
    <row r="22" spans="1:13" x14ac:dyDescent="0.2">
      <c r="A22" t="s">
        <v>47</v>
      </c>
      <c r="B22">
        <v>781.5</v>
      </c>
      <c r="C22" t="s">
        <v>48</v>
      </c>
      <c r="E22" t="s">
        <v>47</v>
      </c>
      <c r="F22">
        <f>B22/B23</f>
        <v>1.2464114832535884</v>
      </c>
      <c r="G22" t="s">
        <v>48</v>
      </c>
    </row>
    <row r="23" spans="1:13" x14ac:dyDescent="0.2">
      <c r="A23" t="s">
        <v>49</v>
      </c>
      <c r="B23">
        <v>627</v>
      </c>
      <c r="E23" t="s">
        <v>50</v>
      </c>
      <c r="F23">
        <f>B24/B23</f>
        <v>0.63795853269537484</v>
      </c>
      <c r="G23" t="s">
        <v>42</v>
      </c>
    </row>
    <row r="24" spans="1:13" x14ac:dyDescent="0.2">
      <c r="A24" t="s">
        <v>50</v>
      </c>
      <c r="B24">
        <v>400</v>
      </c>
      <c r="C24" t="s">
        <v>42</v>
      </c>
      <c r="E24" t="s">
        <v>53</v>
      </c>
      <c r="F24">
        <f>F22/F23</f>
        <v>1.9537499999999997</v>
      </c>
      <c r="G24" t="s">
        <v>55</v>
      </c>
    </row>
    <row r="25" spans="1:13" x14ac:dyDescent="0.2">
      <c r="E25" t="s">
        <v>61</v>
      </c>
      <c r="F25">
        <f>1/F24</f>
        <v>0.51183621241202826</v>
      </c>
      <c r="G25" t="s">
        <v>62</v>
      </c>
    </row>
    <row r="26" spans="1:13" x14ac:dyDescent="0.2">
      <c r="A26" t="s">
        <v>52</v>
      </c>
      <c r="C26" t="s">
        <v>57</v>
      </c>
    </row>
    <row r="27" spans="1:13" x14ac:dyDescent="0.2">
      <c r="A27" t="s">
        <v>47</v>
      </c>
      <c r="B27">
        <v>2700</v>
      </c>
      <c r="C27" t="s">
        <v>54</v>
      </c>
    </row>
    <row r="28" spans="1:13" x14ac:dyDescent="0.2">
      <c r="A28" t="s">
        <v>50</v>
      </c>
      <c r="B28">
        <v>57</v>
      </c>
      <c r="C28" t="s">
        <v>42</v>
      </c>
    </row>
    <row r="29" spans="1:13" x14ac:dyDescent="0.2">
      <c r="A29" t="s">
        <v>53</v>
      </c>
      <c r="B29">
        <f>B27/B28</f>
        <v>47.368421052631582</v>
      </c>
      <c r="C29" t="s">
        <v>56</v>
      </c>
    </row>
    <row r="30" spans="1:13" x14ac:dyDescent="0.2">
      <c r="A30" t="s">
        <v>61</v>
      </c>
      <c r="B30">
        <f>1/B29</f>
        <v>2.1111111111111108E-2</v>
      </c>
      <c r="C30" t="s">
        <v>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D859-56D2-BD41-A063-0755B23184F8}">
  <dimension ref="A1:L19"/>
  <sheetViews>
    <sheetView workbookViewId="0">
      <selection activeCell="I10" sqref="I10"/>
    </sheetView>
  </sheetViews>
  <sheetFormatPr baseColWidth="10" defaultRowHeight="16" x14ac:dyDescent="0.2"/>
  <cols>
    <col min="1" max="1" width="4.6640625" customWidth="1"/>
    <col min="2" max="2" width="15.6640625" customWidth="1"/>
    <col min="10" max="10" width="11.1640625" bestFit="1" customWidth="1"/>
  </cols>
  <sheetData>
    <row r="1" spans="1:12" x14ac:dyDescent="0.2">
      <c r="C1" s="14" t="s">
        <v>16</v>
      </c>
      <c r="D1" s="15"/>
      <c r="E1" s="15"/>
      <c r="F1" s="15"/>
      <c r="G1" s="16"/>
      <c r="H1" s="1"/>
      <c r="I1" s="1"/>
      <c r="J1" s="1"/>
      <c r="K1" s="1"/>
      <c r="L1" s="1"/>
    </row>
    <row r="2" spans="1:12" ht="17" thickBot="1" x14ac:dyDescent="0.25">
      <c r="C2" s="17">
        <v>0</v>
      </c>
      <c r="D2" s="18">
        <v>45</v>
      </c>
      <c r="E2" s="18">
        <v>100</v>
      </c>
      <c r="F2" s="18">
        <v>500</v>
      </c>
      <c r="G2" s="19">
        <v>1000</v>
      </c>
      <c r="H2" s="1"/>
      <c r="I2" s="1"/>
      <c r="J2" s="1"/>
      <c r="K2" s="1"/>
      <c r="L2" s="1"/>
    </row>
    <row r="3" spans="1:12" ht="16" customHeight="1" x14ac:dyDescent="0.2">
      <c r="A3" s="20" t="s">
        <v>18</v>
      </c>
      <c r="B3" s="21" t="s">
        <v>1</v>
      </c>
      <c r="C3" s="26">
        <v>24.206133600000001</v>
      </c>
      <c r="D3" s="27">
        <v>26.213689030000001</v>
      </c>
      <c r="E3" s="27">
        <v>28.08317237</v>
      </c>
      <c r="F3" s="27">
        <v>37.518037630000002</v>
      </c>
      <c r="G3" s="28">
        <v>47.647665840000002</v>
      </c>
      <c r="H3" t="s">
        <v>48</v>
      </c>
    </row>
    <row r="4" spans="1:12" x14ac:dyDescent="0.2">
      <c r="A4" s="22"/>
      <c r="B4" s="23" t="s">
        <v>2</v>
      </c>
      <c r="C4" s="29">
        <v>41.463414729999997</v>
      </c>
      <c r="D4" s="11">
        <v>46.532023330000001</v>
      </c>
      <c r="E4" s="11">
        <v>52.007729410000003</v>
      </c>
      <c r="F4" s="11">
        <v>80.808080739999994</v>
      </c>
      <c r="G4" s="30">
        <v>100</v>
      </c>
      <c r="H4" t="s">
        <v>48</v>
      </c>
    </row>
    <row r="5" spans="1:12" x14ac:dyDescent="0.2">
      <c r="A5" s="22"/>
      <c r="B5" s="23" t="s">
        <v>3</v>
      </c>
      <c r="C5" s="29">
        <v>20.429814950000001</v>
      </c>
      <c r="D5" s="11">
        <v>20.06925953</v>
      </c>
      <c r="E5" s="11">
        <v>19.699400910000001</v>
      </c>
      <c r="F5" s="11">
        <v>17.383838480000001</v>
      </c>
      <c r="G5" s="30">
        <v>16</v>
      </c>
      <c r="H5" t="s">
        <v>48</v>
      </c>
    </row>
    <row r="6" spans="1:12" ht="17" thickBot="1" x14ac:dyDescent="0.25">
      <c r="A6" s="22"/>
      <c r="B6" s="42" t="s">
        <v>10</v>
      </c>
      <c r="C6" s="33">
        <v>0.25236392000000002</v>
      </c>
      <c r="D6" s="13">
        <v>1.3962591799999999</v>
      </c>
      <c r="E6" s="13">
        <v>2.3391302899999999</v>
      </c>
      <c r="F6" s="13">
        <v>14.40692666</v>
      </c>
      <c r="G6" s="34">
        <v>27.517413510000001</v>
      </c>
      <c r="H6" t="s">
        <v>48</v>
      </c>
    </row>
    <row r="7" spans="1:12" ht="18" thickTop="1" thickBot="1" x14ac:dyDescent="0.25">
      <c r="A7" s="38"/>
      <c r="B7" s="39" t="s">
        <v>17</v>
      </c>
      <c r="C7" s="35">
        <f>SUM(C3:C6)</f>
        <v>86.351727199999999</v>
      </c>
      <c r="D7" s="36">
        <f t="shared" ref="D7:G7" si="0">SUM(D3:D6)</f>
        <v>94.211231069999997</v>
      </c>
      <c r="E7" s="36">
        <f t="shared" si="0"/>
        <v>102.12943298</v>
      </c>
      <c r="F7" s="36">
        <f t="shared" si="0"/>
        <v>150.11688351000001</v>
      </c>
      <c r="G7" s="37">
        <f t="shared" si="0"/>
        <v>191.16507935000001</v>
      </c>
      <c r="H7" t="s">
        <v>48</v>
      </c>
    </row>
    <row r="8" spans="1:12" ht="16" customHeight="1" x14ac:dyDescent="0.2">
      <c r="A8" s="20" t="s">
        <v>19</v>
      </c>
      <c r="B8" s="41" t="s">
        <v>20</v>
      </c>
      <c r="C8" s="26">
        <v>76.932508737294228</v>
      </c>
      <c r="D8" s="27">
        <v>85.977669041354559</v>
      </c>
      <c r="E8" s="27">
        <v>95.204519029541331</v>
      </c>
      <c r="F8" s="27">
        <v>151.34516632370151</v>
      </c>
      <c r="G8" s="28">
        <v>197.7095904561954</v>
      </c>
      <c r="H8" t="s">
        <v>70</v>
      </c>
    </row>
    <row r="9" spans="1:12" x14ac:dyDescent="0.2">
      <c r="A9" s="22"/>
      <c r="B9" s="24" t="s">
        <v>21</v>
      </c>
      <c r="C9" s="29">
        <v>3.9882153687500002</v>
      </c>
      <c r="D9" s="11">
        <v>4.1766267250600002</v>
      </c>
      <c r="E9" s="11">
        <v>4.3788635643799996</v>
      </c>
      <c r="F9" s="11">
        <v>5.4007893300100003</v>
      </c>
      <c r="G9" s="30">
        <v>6.1401243242399994</v>
      </c>
      <c r="H9" t="s">
        <v>70</v>
      </c>
    </row>
    <row r="10" spans="1:12" x14ac:dyDescent="0.2">
      <c r="A10" s="22"/>
      <c r="B10" s="24" t="s">
        <v>22</v>
      </c>
      <c r="C10" s="29">
        <v>7.9663496675142191</v>
      </c>
      <c r="D10" s="11">
        <v>7.1407842351739346</v>
      </c>
      <c r="E10" s="11">
        <v>6.4213158982058154</v>
      </c>
      <c r="F10" s="11">
        <v>3.8632832170967402</v>
      </c>
      <c r="G10" s="30">
        <v>2.7989271163314511</v>
      </c>
      <c r="H10" t="s">
        <v>70</v>
      </c>
    </row>
    <row r="11" spans="1:12" x14ac:dyDescent="0.2">
      <c r="A11" s="22"/>
      <c r="B11" s="24" t="s">
        <v>23</v>
      </c>
      <c r="C11" s="29">
        <v>0.22786256760339979</v>
      </c>
      <c r="D11" s="11">
        <v>0.21420573972409979</v>
      </c>
      <c r="E11" s="11">
        <v>0.2148658778237999</v>
      </c>
      <c r="F11" s="11">
        <v>0.12611252898749989</v>
      </c>
      <c r="G11" s="30">
        <v>4.5637878177599997E-2</v>
      </c>
      <c r="H11" t="s">
        <v>70</v>
      </c>
    </row>
    <row r="12" spans="1:12" x14ac:dyDescent="0.2">
      <c r="A12" s="22"/>
      <c r="B12" s="24" t="s">
        <v>24</v>
      </c>
      <c r="C12" s="29">
        <v>140.7869362016186</v>
      </c>
      <c r="D12" s="11">
        <v>141.36310495337969</v>
      </c>
      <c r="E12" s="11">
        <v>143.08065575218851</v>
      </c>
      <c r="F12" s="11">
        <v>165.1749570474465</v>
      </c>
      <c r="G12" s="30">
        <v>190.6036084429094</v>
      </c>
      <c r="H12" t="s">
        <v>74</v>
      </c>
    </row>
    <row r="13" spans="1:12" x14ac:dyDescent="0.2">
      <c r="A13" s="22"/>
      <c r="B13" s="24" t="s">
        <v>25</v>
      </c>
      <c r="C13" s="29">
        <v>34.610863809708668</v>
      </c>
      <c r="D13" s="11">
        <v>31.024085179936471</v>
      </c>
      <c r="E13" s="11">
        <v>27.898259467346168</v>
      </c>
      <c r="F13" s="11">
        <v>16.784546858459851</v>
      </c>
      <c r="G13" s="30">
        <v>12.16031046586941</v>
      </c>
      <c r="H13" t="s">
        <v>70</v>
      </c>
    </row>
    <row r="14" spans="1:12" ht="17" thickBot="1" x14ac:dyDescent="0.25">
      <c r="A14" s="38"/>
      <c r="B14" s="39" t="s">
        <v>63</v>
      </c>
      <c r="C14" s="31">
        <v>228.72555668148499</v>
      </c>
      <c r="D14" s="12">
        <v>229.66161312283171</v>
      </c>
      <c r="E14" s="12">
        <v>232.45198397104511</v>
      </c>
      <c r="F14" s="12">
        <v>268.34687237183567</v>
      </c>
      <c r="G14" s="32">
        <v>309.65881936780897</v>
      </c>
      <c r="H14" t="s">
        <v>69</v>
      </c>
    </row>
    <row r="15" spans="1:12" ht="17" thickBot="1" x14ac:dyDescent="0.25">
      <c r="A15" s="40" t="s">
        <v>76</v>
      </c>
      <c r="B15" s="25"/>
      <c r="C15" s="35">
        <v>34610.863809708702</v>
      </c>
      <c r="D15" s="36">
        <v>31024.085179936479</v>
      </c>
      <c r="E15" s="36">
        <v>27898.259467346201</v>
      </c>
      <c r="F15" s="36">
        <v>16784.546858459849</v>
      </c>
      <c r="G15" s="37">
        <v>12160.31046586941</v>
      </c>
      <c r="H15" t="s">
        <v>75</v>
      </c>
    </row>
    <row r="19" spans="2:7" x14ac:dyDescent="0.2">
      <c r="B19" t="s">
        <v>26</v>
      </c>
      <c r="C19" s="5">
        <f>C5/C7</f>
        <v>0.23658837654378731</v>
      </c>
      <c r="D19" s="5">
        <f t="shared" ref="D19:G19" si="1">D5/D7</f>
        <v>0.21302406626114795</v>
      </c>
      <c r="E19" s="5">
        <f t="shared" si="1"/>
        <v>0.19288661784558947</v>
      </c>
      <c r="F19" s="5">
        <f t="shared" si="1"/>
        <v>0.11580202088888943</v>
      </c>
      <c r="G19" s="5">
        <f t="shared" si="1"/>
        <v>8.3697294790467169E-2</v>
      </c>
    </row>
  </sheetData>
  <mergeCells count="4">
    <mergeCell ref="A3:A7"/>
    <mergeCell ref="A8:A14"/>
    <mergeCell ref="A15:B15"/>
    <mergeCell ref="C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E265-2862-A846-BF15-7D41C4F1FC4B}">
  <dimension ref="A1:I5"/>
  <sheetViews>
    <sheetView workbookViewId="0">
      <selection activeCell="L16" sqref="L16"/>
    </sheetView>
  </sheetViews>
  <sheetFormatPr baseColWidth="10" defaultRowHeight="16" x14ac:dyDescent="0.2"/>
  <cols>
    <col min="3" max="3" width="16.5" customWidth="1"/>
    <col min="6" max="6" width="19.5" customWidth="1"/>
    <col min="8" max="8" width="12.5" customWidth="1"/>
  </cols>
  <sheetData>
    <row r="1" spans="1:9" x14ac:dyDescent="0.2">
      <c r="B1" t="s">
        <v>68</v>
      </c>
      <c r="C1" t="s">
        <v>15</v>
      </c>
      <c r="D1" t="s">
        <v>7</v>
      </c>
      <c r="E1" t="s">
        <v>8</v>
      </c>
      <c r="F1" t="s">
        <v>9</v>
      </c>
      <c r="G1" t="s">
        <v>71</v>
      </c>
      <c r="H1" t="s">
        <v>24</v>
      </c>
      <c r="I1" t="s">
        <v>72</v>
      </c>
    </row>
    <row r="2" spans="1:9" x14ac:dyDescent="0.2">
      <c r="B2" t="s">
        <v>69</v>
      </c>
      <c r="D2" t="s">
        <v>70</v>
      </c>
      <c r="E2" t="s">
        <v>70</v>
      </c>
      <c r="F2" t="s">
        <v>70</v>
      </c>
      <c r="G2" t="s">
        <v>70</v>
      </c>
      <c r="H2" t="s">
        <v>74</v>
      </c>
      <c r="I2" t="s">
        <v>73</v>
      </c>
    </row>
    <row r="3" spans="1:9" x14ac:dyDescent="0.2">
      <c r="A3" t="s">
        <v>4</v>
      </c>
      <c r="B3">
        <v>228.7</v>
      </c>
      <c r="C3">
        <v>76.900000000000006</v>
      </c>
      <c r="D3">
        <v>3.9</v>
      </c>
      <c r="E3">
        <v>7.9</v>
      </c>
      <c r="F3">
        <v>0.2</v>
      </c>
      <c r="G3">
        <v>0</v>
      </c>
      <c r="H3">
        <v>140.69999999999999</v>
      </c>
    </row>
    <row r="4" spans="1:9" x14ac:dyDescent="0.2">
      <c r="A4" t="s">
        <v>5</v>
      </c>
      <c r="B4">
        <v>232.4</v>
      </c>
      <c r="C4">
        <v>95.2</v>
      </c>
      <c r="D4">
        <v>4.3</v>
      </c>
      <c r="E4">
        <v>6.4</v>
      </c>
      <c r="F4">
        <v>0.2</v>
      </c>
      <c r="G4">
        <v>2.8</v>
      </c>
      <c r="H4">
        <v>143</v>
      </c>
    </row>
    <row r="5" spans="1:9" x14ac:dyDescent="0.2">
      <c r="A5" t="s">
        <v>6</v>
      </c>
      <c r="B5">
        <v>294</v>
      </c>
      <c r="C5">
        <v>22.3</v>
      </c>
      <c r="D5">
        <v>2.7</v>
      </c>
      <c r="E5">
        <v>18.899999999999999</v>
      </c>
      <c r="F5">
        <v>0.09</v>
      </c>
      <c r="G5">
        <v>8.1999999999999993</v>
      </c>
      <c r="H5">
        <v>180.9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Référence</vt:lpstr>
      <vt:lpstr>Scénario 1</vt:lpstr>
      <vt:lpstr>Scénario 2</vt:lpstr>
      <vt:lpstr>Scénario 3</vt:lpstr>
      <vt:lpstr>CO2</vt:lpstr>
      <vt:lpstr>Comparaison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PALA</dc:creator>
  <cp:lastModifiedBy>Simon PALA</cp:lastModifiedBy>
  <dcterms:created xsi:type="dcterms:W3CDTF">2023-12-16T17:10:44Z</dcterms:created>
  <dcterms:modified xsi:type="dcterms:W3CDTF">2023-12-18T13:39:28Z</dcterms:modified>
</cp:coreProperties>
</file>