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IRAD\GETEC\GETEC-SOP\Desenvolvimento\Projetos\Controle Conserva\"/>
    </mc:Choice>
  </mc:AlternateContent>
  <bookViews>
    <workbookView xWindow="0" yWindow="0" windowWidth="25800" windowHeight="9240" activeTab="3"/>
  </bookViews>
  <sheets>
    <sheet name="Tab" sheetId="1" r:id="rId1"/>
    <sheet name="Assinadores" sheetId="2" r:id="rId2"/>
    <sheet name="Pontos_Controle" sheetId="3" r:id="rId3"/>
    <sheet name="CONSERVA" sheetId="4" r:id="rId4"/>
    <sheet name="Planilha1" sheetId="5" r:id="rId5"/>
  </sheets>
  <calcPr calcId="162913"/>
</workbook>
</file>

<file path=xl/calcChain.xml><?xml version="1.0" encoding="utf-8"?>
<calcChain xmlns="http://schemas.openxmlformats.org/spreadsheetml/2006/main">
  <c r="AZ10" i="4" l="1"/>
  <c r="BA7" i="4"/>
  <c r="BA8" i="4"/>
  <c r="BA9" i="4"/>
  <c r="BA10" i="4"/>
  <c r="BA11" i="4"/>
  <c r="BA12" i="4"/>
  <c r="BA13" i="4"/>
  <c r="BA14" i="4"/>
  <c r="BA15" i="4"/>
  <c r="AY10" i="4"/>
  <c r="AS10" i="4"/>
  <c r="X10" i="4"/>
  <c r="W10" i="4"/>
  <c r="Q10" i="4"/>
  <c r="P10" i="4"/>
  <c r="I10" i="4"/>
  <c r="G10" i="4"/>
  <c r="O10" i="4"/>
  <c r="V10" i="4"/>
  <c r="AZ7" i="4" l="1"/>
  <c r="AZ8" i="4"/>
  <c r="AZ9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6" i="4"/>
  <c r="BA16" i="4"/>
  <c r="BA17" i="4"/>
  <c r="BA18" i="4"/>
  <c r="BA19" i="4"/>
  <c r="BA20" i="4"/>
  <c r="BA21" i="4"/>
  <c r="BA22" i="4"/>
  <c r="BA23" i="4"/>
  <c r="BA6" i="4"/>
  <c r="BC6" i="4"/>
  <c r="AS7" i="4"/>
  <c r="AS8" i="4"/>
  <c r="AS9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M7" i="4"/>
  <c r="AM8" i="4"/>
  <c r="AM9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S6" i="4"/>
  <c r="AM6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7" i="4"/>
  <c r="AG8" i="4"/>
  <c r="AG9" i="4"/>
  <c r="AG6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7" i="4"/>
  <c r="AE8" i="4"/>
  <c r="AE9" i="4"/>
  <c r="AE6" i="4"/>
  <c r="AQ6" i="4"/>
  <c r="AO6" i="4"/>
  <c r="AK7" i="4"/>
  <c r="AK8" i="4"/>
  <c r="AK9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6" i="4"/>
  <c r="AI7" i="4"/>
  <c r="AI8" i="4"/>
  <c r="AI9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6" i="4"/>
  <c r="AC7" i="4"/>
  <c r="AC8" i="4"/>
  <c r="AC9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6" i="4"/>
  <c r="K7" i="4" l="1"/>
  <c r="AY7" i="4" s="1"/>
  <c r="K8" i="4"/>
  <c r="AY8" i="4" s="1"/>
  <c r="K9" i="4"/>
  <c r="AY9" i="4" s="1"/>
  <c r="K11" i="4"/>
  <c r="AY11" i="4" s="1"/>
  <c r="K12" i="4"/>
  <c r="AY12" i="4" s="1"/>
  <c r="K13" i="4"/>
  <c r="AY13" i="4" s="1"/>
  <c r="K14" i="4"/>
  <c r="AY14" i="4" s="1"/>
  <c r="K15" i="4"/>
  <c r="AY15" i="4" s="1"/>
  <c r="K16" i="4"/>
  <c r="K17" i="4"/>
  <c r="K18" i="4"/>
  <c r="K19" i="4"/>
  <c r="K20" i="4"/>
  <c r="K21" i="4"/>
  <c r="K22" i="4"/>
  <c r="K23" i="4"/>
  <c r="K6" i="4"/>
  <c r="AY6" i="4" s="1"/>
  <c r="AY5" i="4"/>
  <c r="Q7" i="4" l="1"/>
  <c r="X7" i="4" s="1"/>
  <c r="Q8" i="4"/>
  <c r="X8" i="4" s="1"/>
  <c r="Q9" i="4"/>
  <c r="X9" i="4" s="1"/>
  <c r="Q11" i="4"/>
  <c r="X11" i="4" s="1"/>
  <c r="Q12" i="4"/>
  <c r="X12" i="4" s="1"/>
  <c r="Q13" i="4"/>
  <c r="X13" i="4" s="1"/>
  <c r="Q14" i="4"/>
  <c r="X14" i="4" s="1"/>
  <c r="Q15" i="4"/>
  <c r="X15" i="4" s="1"/>
  <c r="Q6" i="4"/>
  <c r="X6" i="4" s="1"/>
  <c r="J4" i="3"/>
  <c r="J5" i="3"/>
  <c r="J6" i="3"/>
  <c r="J7" i="3"/>
  <c r="J8" i="3"/>
  <c r="J3" i="3"/>
  <c r="J31" i="2"/>
  <c r="J30" i="2"/>
  <c r="G13" i="1"/>
  <c r="G14" i="1"/>
  <c r="G15" i="1"/>
  <c r="G16" i="1"/>
  <c r="G17" i="1"/>
  <c r="G18" i="1"/>
  <c r="G19" i="1"/>
  <c r="G12" i="1"/>
  <c r="I23" i="4"/>
  <c r="W23" i="4" s="1"/>
  <c r="G23" i="4"/>
  <c r="I22" i="4"/>
  <c r="P22" i="4" s="1"/>
  <c r="G22" i="4"/>
  <c r="I21" i="4"/>
  <c r="P21" i="4" s="1"/>
  <c r="G21" i="4"/>
  <c r="I20" i="4"/>
  <c r="W20" i="4" s="1"/>
  <c r="G20" i="4"/>
  <c r="I19" i="4"/>
  <c r="P19" i="4" s="1"/>
  <c r="G19" i="4"/>
  <c r="I18" i="4"/>
  <c r="W18" i="4" s="1"/>
  <c r="G18" i="4"/>
  <c r="I17" i="4"/>
  <c r="W17" i="4" s="1"/>
  <c r="G17" i="4"/>
  <c r="I16" i="4"/>
  <c r="W16" i="4" s="1"/>
  <c r="G16" i="4"/>
  <c r="I15" i="4"/>
  <c r="P15" i="4" s="1"/>
  <c r="G15" i="4"/>
  <c r="I14" i="4"/>
  <c r="W14" i="4" s="1"/>
  <c r="G14" i="4"/>
  <c r="I13" i="4"/>
  <c r="W13" i="4" s="1"/>
  <c r="G13" i="4"/>
  <c r="I12" i="4"/>
  <c r="W12" i="4" s="1"/>
  <c r="G12" i="4"/>
  <c r="I11" i="4"/>
  <c r="W11" i="4" s="1"/>
  <c r="G11" i="4"/>
  <c r="I9" i="4"/>
  <c r="P9" i="4" s="1"/>
  <c r="G9" i="4"/>
  <c r="I8" i="4"/>
  <c r="P8" i="4" s="1"/>
  <c r="G8" i="4"/>
  <c r="I7" i="4"/>
  <c r="P7" i="4" s="1"/>
  <c r="G7" i="4"/>
  <c r="I6" i="4"/>
  <c r="W6" i="4" s="1"/>
  <c r="G6" i="4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2" i="2"/>
  <c r="C11" i="2"/>
  <c r="C10" i="2"/>
  <c r="C9" i="2"/>
  <c r="C8" i="2"/>
  <c r="C7" i="2"/>
  <c r="C6" i="2"/>
  <c r="C5" i="2"/>
  <c r="C4" i="2"/>
  <c r="V23" i="4"/>
  <c r="O23" i="4"/>
  <c r="V22" i="4"/>
  <c r="O22" i="4"/>
  <c r="V21" i="4"/>
  <c r="O21" i="4"/>
  <c r="V20" i="4"/>
  <c r="O20" i="4"/>
  <c r="V19" i="4"/>
  <c r="O19" i="4"/>
  <c r="V18" i="4"/>
  <c r="O18" i="4"/>
  <c r="V17" i="4"/>
  <c r="O17" i="4"/>
  <c r="V16" i="4"/>
  <c r="O16" i="4"/>
  <c r="V15" i="4"/>
  <c r="O15" i="4"/>
  <c r="V14" i="4"/>
  <c r="O14" i="4"/>
  <c r="V13" i="4"/>
  <c r="O13" i="4"/>
  <c r="V12" i="4"/>
  <c r="O12" i="4"/>
  <c r="V11" i="4"/>
  <c r="O11" i="4"/>
  <c r="V9" i="4"/>
  <c r="O9" i="4"/>
  <c r="V8" i="4"/>
  <c r="O8" i="4"/>
  <c r="V7" i="4"/>
  <c r="O7" i="4"/>
  <c r="V6" i="4"/>
  <c r="O6" i="4"/>
  <c r="P23" i="4" l="1"/>
  <c r="W22" i="4"/>
  <c r="P20" i="4"/>
  <c r="P18" i="4"/>
  <c r="W21" i="4"/>
  <c r="P11" i="4"/>
  <c r="W15" i="4"/>
  <c r="W9" i="4"/>
  <c r="W8" i="4"/>
  <c r="W7" i="4"/>
  <c r="P17" i="4"/>
  <c r="W19" i="4"/>
  <c r="P16" i="4"/>
  <c r="P14" i="4"/>
  <c r="P13" i="4"/>
  <c r="P6" i="4"/>
  <c r="P12" i="4"/>
</calcChain>
</file>

<file path=xl/sharedStrings.xml><?xml version="1.0" encoding="utf-8"?>
<sst xmlns="http://schemas.openxmlformats.org/spreadsheetml/2006/main" count="503" uniqueCount="350">
  <si>
    <t>Tabela: Tipo Entidade</t>
  </si>
  <si>
    <t>id</t>
  </si>
  <si>
    <t>descricao</t>
  </si>
  <si>
    <t>pasta</t>
  </si>
  <si>
    <t>id_pai</t>
  </si>
  <si>
    <t>Especificação</t>
  </si>
  <si>
    <t>Contrato de Despesa Rodovias</t>
  </si>
  <si>
    <t>CTRDER</t>
  </si>
  <si>
    <t>Documentos Relativos a Contrato de Despesa de Rodovias</t>
  </si>
  <si>
    <t>Alteração Contratual</t>
  </si>
  <si>
    <t>CTRALT</t>
  </si>
  <si>
    <t>Documentos Relativos a Alterações Contratuais de Contratoaa de Despesa de Rodovia</t>
  </si>
  <si>
    <t>Despesa com Contrato</t>
  </si>
  <si>
    <t>CTRDES</t>
  </si>
  <si>
    <t>Documentos relativos a despesas extra medição dos contratos de Despesa de Rodovia</t>
  </si>
  <si>
    <t>Medição de Contrato</t>
  </si>
  <si>
    <t>CTRMED</t>
  </si>
  <si>
    <t>Financeiro do Contrato</t>
  </si>
  <si>
    <t>CTRFIN</t>
  </si>
  <si>
    <t>Documentos Relativos ao processo Financeiro de Contratos (Conserva - Projeto - Administrativo)</t>
  </si>
  <si>
    <t>Contrato de Obra de Rodovia</t>
  </si>
  <si>
    <t>CTROBR</t>
  </si>
  <si>
    <t>Documentos Relativos a operacionalização das obras de Rodovia</t>
  </si>
  <si>
    <t>Orçamento da Obra de Rodovia</t>
  </si>
  <si>
    <t>OBRORC</t>
  </si>
  <si>
    <t>Documentos Relativos ao orçamento das obras de Rodovia</t>
  </si>
  <si>
    <t>Medição da Obra de Rodovia</t>
  </si>
  <si>
    <t>OBRMED</t>
  </si>
  <si>
    <t>Documentos Relativos ao processo administrativo das medições de obras de Rodovia</t>
  </si>
  <si>
    <t>Financeiro Medicao Obra</t>
  </si>
  <si>
    <t>MORFIN</t>
  </si>
  <si>
    <t>Documentos Relativos ao processo Financeiro das medições de obras de Rodovia</t>
  </si>
  <si>
    <t>Contrato de Conservação Rodoviaria</t>
  </si>
  <si>
    <t>CTRCON</t>
  </si>
  <si>
    <t>Documentos Relativos a operacionalização das Conservação de Rodovia</t>
  </si>
  <si>
    <t>Planilha de Conservação das Rodovias</t>
  </si>
  <si>
    <t>CONPLA</t>
  </si>
  <si>
    <t>Documentos Relativos as planilhas de Conserva Rodoviaria</t>
  </si>
  <si>
    <t>Medição da Conserva Rodoviaria</t>
  </si>
  <si>
    <t>CONMED</t>
  </si>
  <si>
    <t>Documentos Relativos ao processo administrativo das medições de Conserva Rodoviaria</t>
  </si>
  <si>
    <t>Financeiro Medicao Conserva Rodoviaria</t>
  </si>
  <si>
    <t>CONFIN</t>
  </si>
  <si>
    <t>Documentos Relativos ao processo financeiro das medições de Conserva Rodoviaria</t>
  </si>
  <si>
    <t>Contrato de Supervisao de Obras</t>
  </si>
  <si>
    <t>CTRSUP</t>
  </si>
  <si>
    <t>Documentos Relativos a operacionalização das supervisões de obras de Rodovia</t>
  </si>
  <si>
    <t>Planilha de Supervisão de Obras</t>
  </si>
  <si>
    <t>SUPPLA</t>
  </si>
  <si>
    <t>Documentos Relativos as planilhas de supervisão de obras de Rodovia</t>
  </si>
  <si>
    <t>Medição da Supervisão de Obras</t>
  </si>
  <si>
    <t>SUPMED</t>
  </si>
  <si>
    <t>Documentos Relativos ao processo administrativo das medições de supervisão de obras de Rodovia</t>
  </si>
  <si>
    <t>Financeiro Medicao Supervisao Obra</t>
  </si>
  <si>
    <t>MSUFIN</t>
  </si>
  <si>
    <t>Documentos Relativos ao processo financeiro das medições de supervisão de obras de Rodovia</t>
  </si>
  <si>
    <t>Pré Aditivo Rodovias</t>
  </si>
  <si>
    <t>PREADR</t>
  </si>
  <si>
    <t>Documentos relativos a manifestação de aditivo de contratos Rodovias.</t>
  </si>
  <si>
    <t>Contrato de Despesa Edificações</t>
  </si>
  <si>
    <t>CTRDEE</t>
  </si>
  <si>
    <t>Documentos Relativos a Contrato de Despesa de Edificações</t>
  </si>
  <si>
    <t>Aditivos de Contrato</t>
  </si>
  <si>
    <t>CTRADT</t>
  </si>
  <si>
    <t>Documentos Relativos a aditivos para Contratoaa de Despesa de Edificações</t>
  </si>
  <si>
    <t>Obra de Edificações</t>
  </si>
  <si>
    <t>CTROBE</t>
  </si>
  <si>
    <t>Documentos Relativos a operacionalização das obras de Edificações</t>
  </si>
  <si>
    <t>Orçamento da Obra de Edificações</t>
  </si>
  <si>
    <t>OBEORC</t>
  </si>
  <si>
    <t>Documentos Relativos ao orçamento das obras de Edificações</t>
  </si>
  <si>
    <t>Medição da Obra de Edificações</t>
  </si>
  <si>
    <t>OBEMED</t>
  </si>
  <si>
    <t>Documentos Relativos ao processo administrativo das medições de obras de Edificações</t>
  </si>
  <si>
    <t>Financeiro Obra de Edificações</t>
  </si>
  <si>
    <t>MOEFIN</t>
  </si>
  <si>
    <t>Documentos Relativos ao processo Financeiro obras de Edificações</t>
  </si>
  <si>
    <t>Manutenção Predial</t>
  </si>
  <si>
    <t>CTRMAE</t>
  </si>
  <si>
    <t>Documentos Relativos a operacionalização das Manutenções Predial</t>
  </si>
  <si>
    <t>Orçamento da Manutenção Predial</t>
  </si>
  <si>
    <t>MAEORC</t>
  </si>
  <si>
    <t>Documentos Relativos ao orçamento das Manutenções Predial</t>
  </si>
  <si>
    <t>Medição da Manutenção Predial</t>
  </si>
  <si>
    <t>MAEMED</t>
  </si>
  <si>
    <t>Documentos Relativos ao processo administrativo das medições de Manutenção Predial</t>
  </si>
  <si>
    <t>Financeiro Manutenção Predial</t>
  </si>
  <si>
    <t>MAEFIN</t>
  </si>
  <si>
    <t>Documentos Relativos ao processo Financeiro das Manutenção Predial</t>
  </si>
  <si>
    <t>Pré Aditivo Edificações</t>
  </si>
  <si>
    <t>PREADE</t>
  </si>
  <si>
    <t>Documentos relativos a manifestação de aditivo de contratos Edificações.</t>
  </si>
  <si>
    <t>Financeiro SOP</t>
  </si>
  <si>
    <t>FINSOP</t>
  </si>
  <si>
    <t>Documentos Relativos ao processo financeiro Avulsos</t>
  </si>
  <si>
    <t>Convênio SOP</t>
  </si>
  <si>
    <t>CVNSOP</t>
  </si>
  <si>
    <t>Documentos Relativos a Convênio</t>
  </si>
  <si>
    <t>Celebração de Convênio</t>
  </si>
  <si>
    <t>CVNCEL</t>
  </si>
  <si>
    <t>Documentos Relativos a Celebração de Convênio</t>
  </si>
  <si>
    <t>Aditivos de Convênio</t>
  </si>
  <si>
    <t>CVNADT</t>
  </si>
  <si>
    <t>Documentos Relativos ao Aditivo de Convênio</t>
  </si>
  <si>
    <t>Apostilamentos de Convênio</t>
  </si>
  <si>
    <t>CVNAPT</t>
  </si>
  <si>
    <t>Documentos Relativos ao Apostilamento de Convênio</t>
  </si>
  <si>
    <t>Executivo de Convênio</t>
  </si>
  <si>
    <t>CVNEXE</t>
  </si>
  <si>
    <t>Documentos Relativos ao Executivo de Convênio</t>
  </si>
  <si>
    <t>Repasses do Executivo do Convênio</t>
  </si>
  <si>
    <t>EXEREP</t>
  </si>
  <si>
    <t>Documentos Relativos ao repasse do Executivo de Convênio</t>
  </si>
  <si>
    <t>Financeiro do Executivo de Convênio</t>
  </si>
  <si>
    <t>EXEFIN</t>
  </si>
  <si>
    <t>Documentos Relativos ao processo Financeiro do Executivo de Convênio</t>
  </si>
  <si>
    <t>SSR</t>
  </si>
  <si>
    <t>SIGSOP-Rodovias</t>
  </si>
  <si>
    <t>Relatórios Gerados pelo Sistema SIGSOP-Rodovias no formato PDF</t>
  </si>
  <si>
    <t>Empresa Contratada</t>
  </si>
  <si>
    <t>EMPCTD</t>
  </si>
  <si>
    <t>Documentos Relativos a Empresa Contratada</t>
  </si>
  <si>
    <t>SSE</t>
  </si>
  <si>
    <t>SIGSOP-Edificações</t>
  </si>
  <si>
    <t>Relatórios Gerados pelo Sistema SIGSOP-Edificações no formato PDF</t>
  </si>
  <si>
    <t>Atestado de Capacidade Técnica</t>
  </si>
  <si>
    <t>CTDACT</t>
  </si>
  <si>
    <t>Doc´s. da empresa do Tipo: Atestado de Capacidade Técnica</t>
  </si>
  <si>
    <t>ARE</t>
  </si>
  <si>
    <t>Arquivos Externos</t>
  </si>
  <si>
    <t>Documento externos scaneados em formato PDF</t>
  </si>
  <si>
    <t>SSF</t>
  </si>
  <si>
    <t>SIGSOP-Financeiro</t>
  </si>
  <si>
    <t>Relatórios Gerados pelo Sistema SIGSOP-Financeiro no formato PDF</t>
  </si>
  <si>
    <t>Tabela: Tipo Origem do Arquivo</t>
  </si>
  <si>
    <t>DIG</t>
  </si>
  <si>
    <t>Docs GEFIN</t>
  </si>
  <si>
    <t>Documentos importados de pastas da GEFIN</t>
  </si>
  <si>
    <t>Id</t>
  </si>
  <si>
    <t>Descrição</t>
  </si>
  <si>
    <t>CON</t>
  </si>
  <si>
    <t>SOP-Convênios</t>
  </si>
  <si>
    <t>Documentos gerados pelo Sistema de Convênios</t>
  </si>
  <si>
    <t>SIGSOP-Conserva</t>
  </si>
  <si>
    <t>SSC</t>
  </si>
  <si>
    <t>Relatórios Gerados pelo Sistema SIGSOP-Conserva no formato PDF</t>
  </si>
  <si>
    <t>Tabela: Tipo de Versão</t>
  </si>
  <si>
    <t>Não Aplica</t>
  </si>
  <si>
    <t>Para Documentos que não existe versão. O arquivo será sobrescrito.</t>
  </si>
  <si>
    <t>Código Sequencial</t>
  </si>
  <si>
    <t>Para Documentos que a versão é identificada com um nr. sequencial 1,2,3,4...</t>
  </si>
  <si>
    <t>Data Hora Invertida</t>
  </si>
  <si>
    <t>Para Documentos que a versão é identificada com a data e Hora do upload de forma invertida _AAAAMMDD_HHMM</t>
  </si>
  <si>
    <t>Código interno</t>
  </si>
  <si>
    <t>Para Documentos que a versão é identificada com um código interno ao sistema Ex. Recibo Medição; Nr ficha, etc..</t>
  </si>
  <si>
    <t>Tabela: Tipo de Assinador</t>
  </si>
  <si>
    <t>Estatico</t>
  </si>
  <si>
    <t>Informado na tabela tipo Assinador</t>
  </si>
  <si>
    <t>Dinamico</t>
  </si>
  <si>
    <t>Recuperado de cada contexto</t>
  </si>
  <si>
    <t>Tabela: Tipos de Ações</t>
  </si>
  <si>
    <t>E</t>
  </si>
  <si>
    <t>Envio</t>
  </si>
  <si>
    <t>Upload´s ou geração de relatórios enviados para Repositório</t>
  </si>
  <si>
    <t>A</t>
  </si>
  <si>
    <t>Assinatura</t>
  </si>
  <si>
    <t>Assinatura digial incluida no documento</t>
  </si>
  <si>
    <t>C</t>
  </si>
  <si>
    <t>Conferencia</t>
  </si>
  <si>
    <t>Verificação quantitativa e qualitativa (conteudo) dos documentos digitais</t>
  </si>
  <si>
    <t>Tabela de Tipos de Assinadores</t>
  </si>
  <si>
    <t>Tipo</t>
  </si>
  <si>
    <t>id_assinador</t>
  </si>
  <si>
    <t>cpf_assinador</t>
  </si>
  <si>
    <t>LABEL</t>
  </si>
  <si>
    <t>Assinadores de documentos digitais referente a rodovias e edificações</t>
  </si>
  <si>
    <t>999.999.999.99</t>
  </si>
  <si>
    <t>SUPERINTENDENTE</t>
  </si>
  <si>
    <t>Superintendente do orgão.</t>
  </si>
  <si>
    <t>GERENCIA de MEDICAO</t>
  </si>
  <si>
    <t>GERÊNCIA MEDIÇÃO</t>
  </si>
  <si>
    <t>Responsável pela gerência de medição</t>
  </si>
  <si>
    <t>GERENCIA FINANCEIRO</t>
  </si>
  <si>
    <t>GERÊNCIA FINANCEIRA</t>
  </si>
  <si>
    <t>Responsável pela gerência de financeira</t>
  </si>
  <si>
    <t>CONTRATANTE</t>
  </si>
  <si>
    <t>Responsável pela empresa contratante</t>
  </si>
  <si>
    <t>CONTRATADA</t>
  </si>
  <si>
    <t>Responsável pela empresa contratada</t>
  </si>
  <si>
    <t>SUPERVISORA</t>
  </si>
  <si>
    <t>Responsável pela empresa supervisora</t>
  </si>
  <si>
    <t>DESPACHANTE</t>
  </si>
  <si>
    <t>Responsável pelo setor que irá assinar os despachos</t>
  </si>
  <si>
    <t>ARTICULADORA_FINANCEIRA</t>
  </si>
  <si>
    <t>ARTICULADORA FINANCEIRA</t>
  </si>
  <si>
    <t>Responsável por assinar documento de empenho</t>
  </si>
  <si>
    <t>ASSESSORA_FINANCEIRA</t>
  </si>
  <si>
    <t>ASSESSORA FINANCEIRA</t>
  </si>
  <si>
    <t>Responsável por assinadar documentos do pagamento</t>
  </si>
  <si>
    <t>Assinadores de documentos digitais referente a Rodovias</t>
  </si>
  <si>
    <t>ADJUNTO de RODOVIAS</t>
  </si>
  <si>
    <t>SUPERINT. ADJUNTO ROD.</t>
  </si>
  <si>
    <t>Superintendente Adjunto responsavel pela área de rodovias</t>
  </si>
  <si>
    <t>ENGENHARIA RODOVIARIA</t>
  </si>
  <si>
    <t>DIRETORIA ENGENHARIA ROD.</t>
  </si>
  <si>
    <t>Responsável pela diretoria de engenharia rodoviaria</t>
  </si>
  <si>
    <t>FISCAL</t>
  </si>
  <si>
    <t>FISCAL OBRA RODOVIÁRIA</t>
  </si>
  <si>
    <t>Fiscal responsável pela medição de obra de rodovias</t>
  </si>
  <si>
    <t>FISCAL SUPERVISÃO OBRAS</t>
  </si>
  <si>
    <t>Fiscal responsável pela medição de supervisão de obras</t>
  </si>
  <si>
    <t>FISCAL OBRA SUPERVISIONADA</t>
  </si>
  <si>
    <t>Fiscal responsável pela obra supervisionada pela supervisão</t>
  </si>
  <si>
    <t>COMISSAO_OBRA_RODOVIARIA</t>
  </si>
  <si>
    <t>COMISSÃO</t>
  </si>
  <si>
    <t>Comissao responsável pela medição de obra de rodovias (registrado na tabela: medicoes_obras_fiscais)</t>
  </si>
  <si>
    <t>Comissao responsável pela medição de obra de rodovias (registrado na tabela: obras_fiscais)</t>
  </si>
  <si>
    <t>COMISSAO_SUPERVISAO_OBRAS</t>
  </si>
  <si>
    <t>Comissao responsável pela medição de supervisão de obra de rodovias</t>
  </si>
  <si>
    <t>INFRAESTRUTURA RODOVIARIA</t>
  </si>
  <si>
    <t>DIRETORIA INFRAESTRUTURA RODOV.</t>
  </si>
  <si>
    <t>Responsável pela diretoria de Infraestrutura rodoviaria</t>
  </si>
  <si>
    <t>DIRETORIA_RODOVIARIA</t>
  </si>
  <si>
    <t>DIRETORIA OBRA RODOV.</t>
  </si>
  <si>
    <t>Responsáveis pela diretoria de Obra Rodoviaria Conforme cadastrado na tabela de Setor Responsável</t>
  </si>
  <si>
    <t>DIRETORIA CONSERVA RODOV.</t>
  </si>
  <si>
    <t>Responsáveis pela diretoria de Conserva Rodoviaria Conforme cadastrado na tabela de Setor Responsável</t>
  </si>
  <si>
    <t>DIRETORIA SUPERVISÃO RODOV.</t>
  </si>
  <si>
    <t>Responsáveis pela diretoria de Supervisão Rodoviaria Conforme cadastrado na tabela de Setor Responsável</t>
  </si>
  <si>
    <t>DIRETORIA PROJETO RODOV.</t>
  </si>
  <si>
    <t>Responsáveis pela diretoria de Projeto Rodoviaria Conforme cadastrado na tabela de Setor Responsável</t>
  </si>
  <si>
    <t>FISCAL_CONSERVA_RODOVIARIA</t>
  </si>
  <si>
    <t>Comissao responsável pela medição de obra de edificações</t>
  </si>
  <si>
    <t>COMISSAO_CONSERVA_RODOVIAS</t>
  </si>
  <si>
    <t>Comissao responsável pela medição de manutenção de edificações</t>
  </si>
  <si>
    <t>Assinadores de documentos digitais referente a Edificações</t>
  </si>
  <si>
    <t>ADJUNTO de EDIFICAÇÕES</t>
  </si>
  <si>
    <t>SUPERINT. ADJUNTO EDIF.</t>
  </si>
  <si>
    <t>Superintendente Adjunto responsavel pela área de edificações</t>
  </si>
  <si>
    <t>ENGENHARIA EDIFICAÇÕES</t>
  </si>
  <si>
    <t>DIRETORIA ENGENHARIA EDIF.</t>
  </si>
  <si>
    <t>Responsável pela diretoria de engenharia de edificações</t>
  </si>
  <si>
    <t>FISCAL OBRA EDIFICAÇÕES</t>
  </si>
  <si>
    <t>Fiscal responsável pela medição de obra de edificações</t>
  </si>
  <si>
    <t>FISCAL MANUTENÇÃO EDIF.</t>
  </si>
  <si>
    <t>COMISSAO_OBRA_EDIFICACOES</t>
  </si>
  <si>
    <t>COMISSAO_MANUTENCAO_EDIFICACOES</t>
  </si>
  <si>
    <t>Pontos de Controle para Fluxo de Medição de CONSERVA Rodoviaria</t>
  </si>
  <si>
    <t>ENT</t>
  </si>
  <si>
    <t>ID</t>
  </si>
  <si>
    <t>LIB</t>
  </si>
  <si>
    <t>id_toc_pce</t>
  </si>
  <si>
    <t>id_vad</t>
  </si>
  <si>
    <t>Sigla</t>
  </si>
  <si>
    <t>False</t>
  </si>
  <si>
    <t>MCOAAZ</t>
  </si>
  <si>
    <t>Med. Conserva Rod. (Antes de Apresentar Medição ZERO)</t>
  </si>
  <si>
    <t>Validar Documentos Digitais Relativos a Medições de Conserva Rodoviaria (Antes de Apresentar Medição ZERO)</t>
  </si>
  <si>
    <t>True</t>
  </si>
  <si>
    <t>MCOAPZ</t>
  </si>
  <si>
    <t>Med. Conserva Rod. (Antes de Protocolar Medição ZERO)</t>
  </si>
  <si>
    <t>Validar Documentos Digitais Relativos a Medições de Conserva Rodoviaria (Antes de Protocolar Medição ZERO)</t>
  </si>
  <si>
    <t>MCOAPV</t>
  </si>
  <si>
    <t>Med. Conserva Rod. (Antes de Apresentar Medição com Valor)</t>
  </si>
  <si>
    <t>Validar Documentos Digitais Relativos a Medições de Conserva Rodoviaria (Antes de Apresentar Medição com Valor)</t>
  </si>
  <si>
    <t>MCOAPR</t>
  </si>
  <si>
    <t>Med. Conserva Rod. (Antes de Protocolar Medição)</t>
  </si>
  <si>
    <t>Validar Documentos Digitais Relativos a Medições de Conserva Rodoviaria (Antes de Protocolar Medição)</t>
  </si>
  <si>
    <t>MCOAFE</t>
  </si>
  <si>
    <t>Med. Conserva Rod. (Antes de Finalizar Empenho(s))</t>
  </si>
  <si>
    <t>Validar Documentos Digitais Relativos ao Aspecto Financeiro da Medições de Conserva Rodoviaria (Antes de Finalizar Empenho(s))</t>
  </si>
  <si>
    <t>MCOAFP</t>
  </si>
  <si>
    <t>Med. Conserva Rod. (Antes de Finalizar Pagamento(s))</t>
  </si>
  <si>
    <t>Validar Documentos Digitais Relativos ao Aspecto Financeiro da Medições de Conserva Rodoviaria (Antes de Finalizar Pagamento(s))</t>
  </si>
  <si>
    <t>Relação de Documentos de Conserva Rodoviaria</t>
  </si>
  <si>
    <t>Tipo Doc</t>
  </si>
  <si>
    <t>Tipo de Assinador</t>
  </si>
  <si>
    <t>COMISSAO_CONSERVA_RODOVIARIA</t>
  </si>
  <si>
    <t>Blocos</t>
  </si>
  <si>
    <t xml:space="preserve">Pontos de Controle </t>
  </si>
  <si>
    <t>Medição  ZERO</t>
  </si>
  <si>
    <t>Medição Valor</t>
  </si>
  <si>
    <t>Antes Apresentar Medição</t>
  </si>
  <si>
    <t>Antes Protocolar Medição</t>
  </si>
  <si>
    <t>Nome do Arquivo</t>
  </si>
  <si>
    <t>Único</t>
  </si>
  <si>
    <t>Tipo Versao</t>
  </si>
  <si>
    <t>Origem  Arquivo</t>
  </si>
  <si>
    <t>Assina</t>
  </si>
  <si>
    <t>ORI</t>
  </si>
  <si>
    <t>Ass.</t>
  </si>
  <si>
    <t>ENV</t>
  </si>
  <si>
    <t>CON.</t>
  </si>
  <si>
    <t>ASS</t>
  </si>
  <si>
    <t>Capa de Medição</t>
  </si>
  <si>
    <t>CapaMedicaoConserva</t>
  </si>
  <si>
    <t>S</t>
  </si>
  <si>
    <t>N</t>
  </si>
  <si>
    <t>Justificatica de Medição ZERO</t>
  </si>
  <si>
    <t>JustificativaMedicaoZero</t>
  </si>
  <si>
    <t>Ficha do Contrato</t>
  </si>
  <si>
    <t>FichaContratoConserva</t>
  </si>
  <si>
    <t>Certificado Entrega Medição</t>
  </si>
  <si>
    <t>CertificadoEntregaMedicao</t>
  </si>
  <si>
    <t>Relatorio Fotográfico</t>
  </si>
  <si>
    <t>RelatorioFotografico</t>
  </si>
  <si>
    <t>Relatorio Segurança do Trabalho</t>
  </si>
  <si>
    <t>RelatorioSegurancaTrabalho</t>
  </si>
  <si>
    <t>Diario de Obra</t>
  </si>
  <si>
    <t>DiarioObra</t>
  </si>
  <si>
    <t>Boletim de Medição</t>
  </si>
  <si>
    <t>BoletimMedicaoConserva</t>
  </si>
  <si>
    <t>Memoria de Cálculo</t>
  </si>
  <si>
    <t>MemoriaCalculoMedicaoConserva</t>
  </si>
  <si>
    <r>
      <t>INSERT</t>
    </r>
    <r>
      <rPr>
        <sz val="10"/>
        <color theme="1"/>
        <rFont val="Consolas"/>
        <family val="3"/>
      </rPr>
      <t xml:space="preserve"> </t>
    </r>
    <r>
      <rPr>
        <b/>
        <sz val="10"/>
        <color theme="1"/>
        <rFont val="Consolas"/>
        <family val="3"/>
      </rPr>
      <t>INTO</t>
    </r>
    <r>
      <rPr>
        <sz val="10"/>
        <color theme="1"/>
        <rFont val="Consolas"/>
        <family val="3"/>
      </rPr>
      <t xml:space="preserve"> documento_digital.tipo_entidade (id, id_tipo_entidade_pai,  pasta, descricao, observacao) </t>
    </r>
  </si>
  <si>
    <t xml:space="preserve">INSERT INTO documento_digital.tipo_assinador(id,tipo,id_assinador,cpf_assinador,descricao,label_etiqueta,especificacao) VALUES </t>
  </si>
  <si>
    <t xml:space="preserve">INSERT INTO documento_digital.ponto_controle (id_tipo_entidade, id, requer_liberacao, id_tipo_ocorrencia_pce, id_validacao_adicional, sigla, descricao, especificacao) VALUES </t>
  </si>
  <si>
    <t>Relatório que exibe uma justificativa informada pela empresa sobre o motivo da medição ser ZERO.</t>
  </si>
  <si>
    <t>Relatório com informações sumarizadas da medição que serve como capa do processo da medição</t>
  </si>
  <si>
    <t>Relatório com informações da Ficha doc ontrato de Conservação</t>
  </si>
  <si>
    <t>Relatório que atesta a entrega da medição.</t>
  </si>
  <si>
    <t xml:space="preserve">INSERT INTO documento_digital.tipo_documento_x_tipo_assinador (id_tipo_documento, id_tipo_assinador) VALUES </t>
  </si>
  <si>
    <t>-- Relação de Tipos de Documentos Referente a Medição de Conserva</t>
  </si>
  <si>
    <t>Documento externo incluido via UPLOAD</t>
  </si>
  <si>
    <t>-- Relação de Assinadores X Tipo Documento</t>
  </si>
  <si>
    <t>-- Relação de Ponto Controle X Tipo Documento</t>
  </si>
  <si>
    <t>Status do Envio</t>
  </si>
  <si>
    <t>NREN</t>
  </si>
  <si>
    <t>Não Requer Envio</t>
  </si>
  <si>
    <t>Status da Conferencia</t>
  </si>
  <si>
    <t>NRCO</t>
  </si>
  <si>
    <t>Não Requer Conferencia</t>
  </si>
  <si>
    <t>Status da Assinatura</t>
  </si>
  <si>
    <t>NRAS</t>
  </si>
  <si>
    <t>Não Requer Assinatura</t>
  </si>
  <si>
    <t>RECO</t>
  </si>
  <si>
    <t>Requer Envio Condicional</t>
  </si>
  <si>
    <t>REOB</t>
  </si>
  <si>
    <t>Requer Envio Obrigatório</t>
  </si>
  <si>
    <t>RCSI</t>
  </si>
  <si>
    <t>Requer Conferencia Sistema</t>
  </si>
  <si>
    <t>RCUS</t>
  </si>
  <si>
    <t>Requer Conferencia Usuário</t>
  </si>
  <si>
    <t>REAS</t>
  </si>
  <si>
    <t>Requer Assinatura</t>
  </si>
  <si>
    <t>Mapeamento de Validação</t>
  </si>
  <si>
    <t>x</t>
  </si>
  <si>
    <t xml:space="preserve">INSERT INTO documento_digital.ponto_controle_x_tipo_doc (id_ponto_controle,id_tipo_documento,id_requer_envio,id_requer_conferencia,id_requer_assinatura,id_requer_carimbo) VALUES </t>
  </si>
  <si>
    <t>Ficha da Medição</t>
  </si>
  <si>
    <t>FichaMedicaoConserva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</si>
</sst>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 R$ &quot;#,##0.00&quot; &quot;;&quot;-R$ &quot;#,##0.00&quot; &quot;;&quot; R$ -&quot;00&quot; &quot;;&quot; &quot;@&quot; &quot;"/>
    <numFmt numFmtId="165" formatCode="&quot; &quot;#,##0.00&quot; &quot;;&quot;-&quot;#,##0.00&quot; &quot;;&quot;-&quot;00&quot; &quot;;&quot; &quot;@&quot; &quot;"/>
  </numFmts>
  <fonts count="5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10"/>
      <color rgb="FFE46C0A"/>
      <name val="Calibri"/>
      <family val="2"/>
    </font>
    <font>
      <b/>
      <sz val="11"/>
      <color rgb="FFE46C0A"/>
      <name val="Calibri"/>
      <family val="2"/>
    </font>
    <font>
      <sz val="11"/>
      <color rgb="FFE46C0A"/>
      <name val="Calibri"/>
      <family val="2"/>
    </font>
    <font>
      <b/>
      <sz val="10"/>
      <color rgb="FFE46C0A"/>
      <name val="Calibri"/>
      <family val="2"/>
    </font>
    <font>
      <sz val="11"/>
      <color rgb="FF376092"/>
      <name val="Calibri"/>
      <family val="2"/>
    </font>
    <font>
      <b/>
      <sz val="2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Times New Roman"/>
      <family val="1"/>
    </font>
    <font>
      <b/>
      <sz val="11"/>
      <color rgb="FF002060"/>
      <name val="Calibri"/>
      <family val="2"/>
    </font>
    <font>
      <b/>
      <sz val="11"/>
      <color rgb="FF1F497D"/>
      <name val="Calibri"/>
      <family val="2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1"/>
      <color rgb="FF00B050"/>
      <name val="Calibri"/>
      <family val="2"/>
    </font>
    <font>
      <b/>
      <sz val="48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Courier New"/>
      <family val="3"/>
    </font>
    <font>
      <b/>
      <sz val="11"/>
      <color theme="9" tint="-0.249977111117893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rgb="FF7030A0"/>
      <name val="Calibri"/>
      <family val="2"/>
    </font>
    <font>
      <b/>
      <sz val="11"/>
      <color theme="5" tint="-0.249977111117893"/>
      <name val="Calibri"/>
      <family val="2"/>
    </font>
    <font>
      <sz val="11"/>
      <color theme="5" tint="-0.249977111117893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rgb="FFC00000"/>
      <name val="Calibri"/>
      <family val="2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48A54"/>
        <bgColor rgb="FF948A54"/>
      </patternFill>
    </fill>
    <fill>
      <patternFill patternType="solid">
        <fgColor rgb="FFE6B9B8"/>
        <bgColor rgb="FFE6B9B8"/>
      </patternFill>
    </fill>
    <fill>
      <patternFill patternType="solid">
        <fgColor rgb="FFDDD9C3"/>
        <bgColor rgb="FFDDD9C3"/>
      </patternFill>
    </fill>
    <fill>
      <patternFill patternType="solid">
        <fgColor rgb="FF0070C0"/>
        <bgColor rgb="FF0070C0"/>
      </patternFill>
    </fill>
    <fill>
      <patternFill patternType="solid">
        <fgColor rgb="FF95B3D7"/>
        <bgColor rgb="FF95B3D7"/>
      </patternFill>
    </fill>
    <fill>
      <patternFill patternType="solid">
        <fgColor rgb="FFB9CDE5"/>
        <bgColor rgb="FFB9CDE5"/>
      </patternFill>
    </fill>
    <fill>
      <patternFill patternType="solid">
        <fgColor rgb="FF8EB4E3"/>
        <bgColor rgb="FF8EB4E3"/>
      </patternFill>
    </fill>
    <fill>
      <patternFill patternType="solid">
        <fgColor rgb="FF00B0F0"/>
        <bgColor rgb="FF00B0F0"/>
      </patternFill>
    </fill>
    <fill>
      <patternFill patternType="solid">
        <fgColor rgb="FFDBEEF4"/>
        <bgColor rgb="FFDBEE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0" tint="-4.9989318521683403E-2"/>
        <bgColor rgb="FFA9D08E"/>
      </patternFill>
    </fill>
    <fill>
      <patternFill patternType="solid">
        <fgColor theme="0" tint="-4.9989318521683403E-2"/>
        <bgColor rgb="FFC6E0B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rgb="FFC6E0B4"/>
      </patternFill>
    </fill>
    <fill>
      <patternFill patternType="solid">
        <fgColor theme="9" tint="0.79998168889431442"/>
        <bgColor rgb="FFA9D08E"/>
      </patternFill>
    </fill>
    <fill>
      <patternFill patternType="solid">
        <fgColor theme="4" tint="0.59999389629810485"/>
        <bgColor rgb="FFA9D08E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4" tint="0.79998168889431442"/>
        <bgColor rgb="FFD7E4BD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BEEF4"/>
      </patternFill>
    </fill>
    <fill>
      <patternFill patternType="solid">
        <fgColor theme="0" tint="-0.249977111117893"/>
        <bgColor rgb="FF93CDDD"/>
      </patternFill>
    </fill>
    <fill>
      <patternFill patternType="solid">
        <fgColor theme="0" tint="-0.249977111117893"/>
        <bgColor rgb="FFB7DEE8"/>
      </patternFill>
    </fill>
  </fills>
  <borders count="9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165" fontId="1" fillId="0" borderId="0" applyFont="0" applyBorder="0" applyProtection="0"/>
    <xf numFmtId="164" fontId="1" fillId="0" borderId="0" applyFon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0" fontId="7" fillId="0" borderId="0" applyNumberFormat="0" applyBorder="0" applyProtection="0"/>
    <xf numFmtId="0" fontId="5" fillId="0" borderId="0" applyNumberFormat="0" applyBorder="0" applyAlignment="0" applyProtection="0"/>
    <xf numFmtId="0" fontId="8" fillId="6" borderId="0" applyNumberFormat="0" applyBorder="0" applyProtection="0"/>
    <xf numFmtId="0" fontId="9" fillId="0" borderId="0" applyNumberFormat="0" applyBorder="0" applyProtection="0"/>
    <xf numFmtId="0" fontId="10" fillId="7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8" borderId="0" applyNumberFormat="0" applyBorder="0" applyProtection="0"/>
    <xf numFmtId="0" fontId="16" fillId="8" borderId="1" applyNumberFormat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48" fillId="0" borderId="0"/>
  </cellStyleXfs>
  <cellXfs count="264">
    <xf numFmtId="0" fontId="0" fillId="0" borderId="0" xfId="0"/>
    <xf numFmtId="0" fontId="0" fillId="10" borderId="0" xfId="0" applyFill="1"/>
    <xf numFmtId="0" fontId="19" fillId="11" borderId="2" xfId="0" applyFont="1" applyFill="1" applyBorder="1" applyAlignment="1">
      <alignment horizontal="center"/>
    </xf>
    <xf numFmtId="0" fontId="19" fillId="11" borderId="2" xfId="0" applyFont="1" applyFill="1" applyBorder="1"/>
    <xf numFmtId="0" fontId="20" fillId="10" borderId="2" xfId="0" applyFont="1" applyFill="1" applyBorder="1" applyAlignment="1">
      <alignment horizontal="center"/>
    </xf>
    <xf numFmtId="0" fontId="0" fillId="10" borderId="2" xfId="0" applyFill="1" applyBorder="1"/>
    <xf numFmtId="0" fontId="20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2" borderId="0" xfId="0" applyFill="1"/>
    <xf numFmtId="0" fontId="20" fillId="13" borderId="2" xfId="0" applyFont="1" applyFill="1" applyBorder="1" applyAlignment="1">
      <alignment horizontal="center"/>
    </xf>
    <xf numFmtId="0" fontId="0" fillId="13" borderId="2" xfId="0" applyFill="1" applyBorder="1"/>
    <xf numFmtId="0" fontId="20" fillId="14" borderId="2" xfId="0" applyFont="1" applyFill="1" applyBorder="1" applyAlignment="1">
      <alignment horizontal="center"/>
    </xf>
    <xf numFmtId="0" fontId="0" fillId="14" borderId="2" xfId="0" applyFill="1" applyBorder="1"/>
    <xf numFmtId="0" fontId="20" fillId="0" borderId="2" xfId="0" applyFont="1" applyBorder="1" applyAlignment="1">
      <alignment horizontal="center"/>
    </xf>
    <xf numFmtId="0" fontId="0" fillId="0" borderId="2" xfId="0" applyBorder="1"/>
    <xf numFmtId="0" fontId="2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19" fillId="11" borderId="3" xfId="0" applyFont="1" applyFill="1" applyBorder="1"/>
    <xf numFmtId="0" fontId="2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15" borderId="6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20" fillId="15" borderId="3" xfId="0" applyFont="1" applyFill="1" applyBorder="1"/>
    <xf numFmtId="0" fontId="20" fillId="15" borderId="8" xfId="0" applyFont="1" applyFill="1" applyBorder="1"/>
    <xf numFmtId="0" fontId="20" fillId="15" borderId="9" xfId="0" applyFont="1" applyFill="1" applyBorder="1"/>
    <xf numFmtId="0" fontId="20" fillId="0" borderId="0" xfId="0" applyFont="1"/>
    <xf numFmtId="0" fontId="22" fillId="10" borderId="2" xfId="0" applyFont="1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</xf>
    <xf numFmtId="0" fontId="0" fillId="10" borderId="2" xfId="0" applyFill="1" applyBorder="1" applyProtection="1"/>
    <xf numFmtId="0" fontId="22" fillId="10" borderId="2" xfId="0" applyFont="1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/>
      <protection locked="0"/>
    </xf>
    <xf numFmtId="0" fontId="20" fillId="13" borderId="2" xfId="0" applyFont="1" applyFill="1" applyBorder="1"/>
    <xf numFmtId="0" fontId="0" fillId="13" borderId="2" xfId="0" applyFont="1" applyFill="1" applyBorder="1"/>
    <xf numFmtId="0" fontId="0" fillId="13" borderId="2" xfId="0" applyFont="1" applyFill="1" applyBorder="1" applyAlignment="1" applyProtection="1">
      <alignment horizontal="center"/>
      <protection locked="0"/>
    </xf>
    <xf numFmtId="0" fontId="0" fillId="10" borderId="2" xfId="0" applyFill="1" applyBorder="1" applyProtection="1">
      <protection locked="0"/>
    </xf>
    <xf numFmtId="0" fontId="22" fillId="10" borderId="2" xfId="0" applyFont="1" applyFill="1" applyBorder="1" applyProtection="1"/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0" fillId="10" borderId="2" xfId="0" applyFont="1" applyFill="1" applyBorder="1"/>
    <xf numFmtId="0" fontId="23" fillId="10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2" xfId="0" applyFont="1" applyFill="1" applyBorder="1"/>
    <xf numFmtId="0" fontId="24" fillId="10" borderId="2" xfId="0" applyFont="1" applyFill="1" applyBorder="1"/>
    <xf numFmtId="0" fontId="25" fillId="10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23" fillId="10" borderId="0" xfId="0" applyFont="1" applyFill="1" applyAlignment="1">
      <alignment horizontal="center"/>
    </xf>
    <xf numFmtId="0" fontId="23" fillId="10" borderId="0" xfId="0" applyFont="1" applyFill="1"/>
    <xf numFmtId="0" fontId="23" fillId="0" borderId="0" xfId="0" applyFont="1"/>
    <xf numFmtId="0" fontId="29" fillId="0" borderId="0" xfId="0" applyFont="1"/>
    <xf numFmtId="0" fontId="27" fillId="0" borderId="0" xfId="0" applyFont="1"/>
    <xf numFmtId="0" fontId="21" fillId="11" borderId="17" xfId="0" applyFont="1" applyFill="1" applyBorder="1" applyAlignment="1">
      <alignment vertical="center" wrapText="1"/>
    </xf>
    <xf numFmtId="0" fontId="20" fillId="23" borderId="18" xfId="0" applyFont="1" applyFill="1" applyBorder="1" applyAlignment="1">
      <alignment vertical="center" wrapText="1"/>
    </xf>
    <xf numFmtId="0" fontId="20" fillId="23" borderId="14" xfId="0" applyFont="1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3" fillId="10" borderId="19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35" fillId="0" borderId="0" xfId="0" applyFont="1"/>
    <xf numFmtId="0" fontId="37" fillId="10" borderId="0" xfId="0" applyFont="1" applyFill="1"/>
    <xf numFmtId="49" fontId="6" fillId="10" borderId="19" xfId="0" applyNumberFormat="1" applyFont="1" applyFill="1" applyBorder="1" applyAlignment="1">
      <alignment horizontal="center" vertical="center" wrapText="1"/>
    </xf>
    <xf numFmtId="49" fontId="5" fillId="10" borderId="19" xfId="0" applyNumberFormat="1" applyFont="1" applyFill="1" applyBorder="1" applyAlignment="1">
      <alignment horizontal="center" vertical="center" wrapText="1"/>
    </xf>
    <xf numFmtId="49" fontId="22" fillId="10" borderId="19" xfId="0" applyNumberFormat="1" applyFont="1" applyFill="1" applyBorder="1" applyAlignment="1">
      <alignment horizontal="center" vertical="center" wrapText="1"/>
    </xf>
    <xf numFmtId="49" fontId="0" fillId="10" borderId="2" xfId="0" applyNumberFormat="1" applyFill="1" applyBorder="1" applyAlignment="1">
      <alignment horizontal="center" vertical="center" wrapText="1"/>
    </xf>
    <xf numFmtId="49" fontId="22" fillId="10" borderId="2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vertical="center" wrapText="1"/>
    </xf>
    <xf numFmtId="0" fontId="20" fillId="10" borderId="2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33" fillId="10" borderId="41" xfId="0" applyFont="1" applyFill="1" applyBorder="1" applyAlignment="1">
      <alignment horizontal="center" vertical="center" wrapText="1"/>
    </xf>
    <xf numFmtId="49" fontId="6" fillId="10" borderId="41" xfId="0" applyNumberFormat="1" applyFont="1" applyFill="1" applyBorder="1" applyAlignment="1">
      <alignment horizontal="center" vertical="center" wrapText="1"/>
    </xf>
    <xf numFmtId="0" fontId="20" fillId="23" borderId="46" xfId="0" applyFont="1" applyFill="1" applyBorder="1" applyAlignment="1">
      <alignment horizontal="center" vertical="center" wrapText="1"/>
    </xf>
    <xf numFmtId="0" fontId="20" fillId="10" borderId="30" xfId="0" applyFont="1" applyFill="1" applyBorder="1" applyAlignment="1">
      <alignment horizontal="center" vertical="center" wrapText="1"/>
    </xf>
    <xf numFmtId="0" fontId="20" fillId="10" borderId="32" xfId="0" applyFont="1" applyFill="1" applyBorder="1" applyAlignment="1">
      <alignment horizontal="center" vertical="center" wrapText="1"/>
    </xf>
    <xf numFmtId="49" fontId="0" fillId="10" borderId="33" xfId="0" applyNumberFormat="1" applyFill="1" applyBorder="1" applyAlignment="1">
      <alignment horizontal="center" vertical="center" wrapText="1"/>
    </xf>
    <xf numFmtId="0" fontId="40" fillId="0" borderId="0" xfId="0" applyFont="1"/>
    <xf numFmtId="0" fontId="39" fillId="0" borderId="0" xfId="0" applyFont="1" applyAlignment="1">
      <alignment vertical="center"/>
    </xf>
    <xf numFmtId="0" fontId="43" fillId="0" borderId="19" xfId="0" applyFont="1" applyBorder="1" applyAlignment="1">
      <alignment vertical="center" wrapText="1"/>
    </xf>
    <xf numFmtId="0" fontId="43" fillId="0" borderId="2" xfId="0" applyFont="1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0" fontId="41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9" fillId="26" borderId="58" xfId="25" applyFont="1" applyFill="1" applyBorder="1" applyAlignment="1">
      <alignment horizontal="center"/>
    </xf>
    <xf numFmtId="0" fontId="49" fillId="26" borderId="58" xfId="25" applyFont="1" applyFill="1" applyBorder="1" applyAlignment="1">
      <alignment horizontal="left"/>
    </xf>
    <xf numFmtId="0" fontId="0" fillId="0" borderId="58" xfId="0" applyBorder="1"/>
    <xf numFmtId="0" fontId="43" fillId="0" borderId="58" xfId="0" applyFont="1" applyBorder="1"/>
    <xf numFmtId="0" fontId="43" fillId="0" borderId="58" xfId="0" applyFont="1" applyBorder="1" applyAlignment="1">
      <alignment horizontal="center"/>
    </xf>
    <xf numFmtId="0" fontId="50" fillId="0" borderId="58" xfId="0" applyFont="1" applyBorder="1"/>
    <xf numFmtId="0" fontId="50" fillId="0" borderId="58" xfId="0" applyFont="1" applyBorder="1" applyAlignment="1">
      <alignment horizontal="center"/>
    </xf>
    <xf numFmtId="0" fontId="7" fillId="0" borderId="58" xfId="0" applyFont="1" applyBorder="1"/>
    <xf numFmtId="0" fontId="7" fillId="0" borderId="58" xfId="0" applyFont="1" applyBorder="1" applyAlignment="1">
      <alignment horizontal="center"/>
    </xf>
    <xf numFmtId="0" fontId="52" fillId="28" borderId="58" xfId="25" applyFont="1" applyFill="1" applyBorder="1" applyAlignment="1">
      <alignment horizontal="center"/>
    </xf>
    <xf numFmtId="0" fontId="52" fillId="28" borderId="58" xfId="25" applyFont="1" applyFill="1" applyBorder="1" applyAlignment="1">
      <alignment horizontal="left"/>
    </xf>
    <xf numFmtId="0" fontId="39" fillId="0" borderId="0" xfId="0" applyFont="1"/>
    <xf numFmtId="0" fontId="34" fillId="29" borderId="20" xfId="0" applyFont="1" applyFill="1" applyBorder="1" applyAlignment="1" applyProtection="1">
      <alignment horizontal="center" vertical="center"/>
      <protection locked="0"/>
    </xf>
    <xf numFmtId="0" fontId="34" fillId="29" borderId="19" xfId="0" applyFont="1" applyFill="1" applyBorder="1" applyAlignment="1" applyProtection="1">
      <alignment horizontal="center" vertical="center"/>
      <protection locked="0"/>
    </xf>
    <xf numFmtId="0" fontId="34" fillId="29" borderId="21" xfId="0" applyFont="1" applyFill="1" applyBorder="1" applyAlignment="1" applyProtection="1">
      <alignment horizontal="center" vertical="center"/>
      <protection locked="0"/>
    </xf>
    <xf numFmtId="0" fontId="43" fillId="29" borderId="68" xfId="0" applyFont="1" applyFill="1" applyBorder="1" applyAlignment="1" applyProtection="1">
      <alignment horizontal="center" vertical="center"/>
      <protection locked="0"/>
    </xf>
    <xf numFmtId="0" fontId="50" fillId="29" borderId="68" xfId="0" applyFont="1" applyFill="1" applyBorder="1" applyAlignment="1" applyProtection="1">
      <alignment horizontal="center" vertical="center"/>
      <protection locked="0"/>
    </xf>
    <xf numFmtId="0" fontId="7" fillId="29" borderId="68" xfId="0" applyFont="1" applyFill="1" applyBorder="1" applyAlignment="1" applyProtection="1">
      <alignment horizontal="center" vertical="center"/>
      <protection locked="0"/>
    </xf>
    <xf numFmtId="0" fontId="43" fillId="30" borderId="68" xfId="0" applyFont="1" applyFill="1" applyBorder="1" applyAlignment="1" applyProtection="1">
      <alignment horizontal="center" vertical="center"/>
      <protection locked="0"/>
    </xf>
    <xf numFmtId="0" fontId="50" fillId="30" borderId="68" xfId="0" applyFont="1" applyFill="1" applyBorder="1" applyAlignment="1" applyProtection="1">
      <alignment horizontal="center" vertical="center"/>
      <protection locked="0"/>
    </xf>
    <xf numFmtId="0" fontId="7" fillId="30" borderId="68" xfId="0" applyFont="1" applyFill="1" applyBorder="1" applyAlignment="1" applyProtection="1">
      <alignment horizontal="center" vertical="center"/>
      <protection locked="0"/>
    </xf>
    <xf numFmtId="0" fontId="20" fillId="29" borderId="22" xfId="0" applyFont="1" applyFill="1" applyBorder="1" applyAlignment="1" applyProtection="1">
      <alignment horizontal="center" vertical="center"/>
      <protection locked="0"/>
    </xf>
    <xf numFmtId="0" fontId="20" fillId="29" borderId="2" xfId="0" applyFont="1" applyFill="1" applyBorder="1" applyAlignment="1" applyProtection="1">
      <alignment horizontal="center" vertical="center"/>
      <protection locked="0"/>
    </xf>
    <xf numFmtId="0" fontId="20" fillId="29" borderId="4" xfId="0" applyFont="1" applyFill="1" applyBorder="1" applyAlignment="1" applyProtection="1">
      <alignment horizontal="center" vertical="center"/>
      <protection locked="0"/>
    </xf>
    <xf numFmtId="0" fontId="43" fillId="29" borderId="70" xfId="0" applyFont="1" applyFill="1" applyBorder="1" applyAlignment="1" applyProtection="1">
      <alignment horizontal="center" vertical="center"/>
      <protection locked="0"/>
    </xf>
    <xf numFmtId="0" fontId="50" fillId="29" borderId="70" xfId="0" applyFont="1" applyFill="1" applyBorder="1" applyAlignment="1" applyProtection="1">
      <alignment horizontal="center" vertical="center"/>
      <protection locked="0"/>
    </xf>
    <xf numFmtId="0" fontId="7" fillId="29" borderId="70" xfId="0" applyFont="1" applyFill="1" applyBorder="1" applyAlignment="1" applyProtection="1">
      <alignment horizontal="center" vertical="center"/>
      <protection locked="0"/>
    </xf>
    <xf numFmtId="0" fontId="52" fillId="31" borderId="70" xfId="0" applyFont="1" applyFill="1" applyBorder="1" applyAlignment="1" applyProtection="1">
      <alignment horizontal="center" vertical="center"/>
      <protection locked="0"/>
    </xf>
    <xf numFmtId="0" fontId="7" fillId="31" borderId="70" xfId="0" applyFont="1" applyFill="1" applyBorder="1" applyAlignment="1" applyProtection="1">
      <alignment horizontal="center" vertical="center"/>
      <protection locked="0"/>
    </xf>
    <xf numFmtId="0" fontId="43" fillId="31" borderId="70" xfId="0" applyFont="1" applyFill="1" applyBorder="1" applyAlignment="1" applyProtection="1">
      <alignment horizontal="center" vertical="center"/>
      <protection locked="0"/>
    </xf>
    <xf numFmtId="0" fontId="50" fillId="31" borderId="70" xfId="0" applyFont="1" applyFill="1" applyBorder="1" applyAlignment="1" applyProtection="1">
      <alignment horizontal="center" vertical="center"/>
      <protection locked="0"/>
    </xf>
    <xf numFmtId="0" fontId="43" fillId="30" borderId="70" xfId="0" applyFont="1" applyFill="1" applyBorder="1" applyAlignment="1" applyProtection="1">
      <alignment horizontal="center" vertical="center"/>
      <protection locked="0"/>
    </xf>
    <xf numFmtId="0" fontId="50" fillId="30" borderId="70" xfId="0" applyFont="1" applyFill="1" applyBorder="1" applyAlignment="1" applyProtection="1">
      <alignment horizontal="center" vertical="center"/>
      <protection locked="0"/>
    </xf>
    <xf numFmtId="0" fontId="7" fillId="30" borderId="70" xfId="0" applyFont="1" applyFill="1" applyBorder="1" applyAlignment="1" applyProtection="1">
      <alignment horizontal="center" vertical="center"/>
      <protection locked="0"/>
    </xf>
    <xf numFmtId="0" fontId="20" fillId="31" borderId="22" xfId="0" applyFont="1" applyFill="1" applyBorder="1" applyAlignment="1" applyProtection="1">
      <alignment horizontal="center" vertical="center"/>
      <protection locked="0"/>
    </xf>
    <xf numFmtId="0" fontId="20" fillId="31" borderId="2" xfId="0" applyFont="1" applyFill="1" applyBorder="1" applyAlignment="1" applyProtection="1">
      <alignment horizontal="center" vertical="center"/>
      <protection locked="0"/>
    </xf>
    <xf numFmtId="0" fontId="20" fillId="31" borderId="4" xfId="0" applyFont="1" applyFill="1" applyBorder="1" applyAlignment="1" applyProtection="1">
      <alignment horizontal="center" vertical="center"/>
      <protection locked="0"/>
    </xf>
    <xf numFmtId="0" fontId="20" fillId="31" borderId="47" xfId="0" applyFont="1" applyFill="1" applyBorder="1" applyAlignment="1" applyProtection="1">
      <alignment horizontal="center" vertical="center"/>
      <protection locked="0"/>
    </xf>
    <xf numFmtId="0" fontId="20" fillId="31" borderId="33" xfId="0" applyFont="1" applyFill="1" applyBorder="1" applyAlignment="1" applyProtection="1">
      <alignment horizontal="center" vertical="center"/>
      <protection locked="0"/>
    </xf>
    <xf numFmtId="0" fontId="20" fillId="31" borderId="48" xfId="0" applyFont="1" applyFill="1" applyBorder="1" applyAlignment="1" applyProtection="1">
      <alignment horizontal="center" vertical="center"/>
      <protection locked="0"/>
    </xf>
    <xf numFmtId="0" fontId="50" fillId="31" borderId="72" xfId="0" applyFont="1" applyFill="1" applyBorder="1" applyAlignment="1" applyProtection="1">
      <alignment horizontal="center" vertical="center"/>
      <protection locked="0"/>
    </xf>
    <xf numFmtId="0" fontId="7" fillId="31" borderId="72" xfId="0" applyFont="1" applyFill="1" applyBorder="1" applyAlignment="1" applyProtection="1">
      <alignment horizontal="center" vertical="center"/>
      <protection locked="0"/>
    </xf>
    <xf numFmtId="0" fontId="43" fillId="30" borderId="72" xfId="0" applyFont="1" applyFill="1" applyBorder="1" applyAlignment="1" applyProtection="1">
      <alignment horizontal="center" vertical="center"/>
      <protection locked="0"/>
    </xf>
    <xf numFmtId="0" fontId="50" fillId="30" borderId="72" xfId="0" applyFont="1" applyFill="1" applyBorder="1" applyAlignment="1" applyProtection="1">
      <alignment horizontal="center" vertical="center"/>
      <protection locked="0"/>
    </xf>
    <xf numFmtId="0" fontId="7" fillId="30" borderId="72" xfId="0" applyFont="1" applyFill="1" applyBorder="1" applyAlignment="1" applyProtection="1">
      <alignment horizontal="center" vertical="center"/>
      <protection locked="0"/>
    </xf>
    <xf numFmtId="0" fontId="32" fillId="34" borderId="16" xfId="0" applyFont="1" applyFill="1" applyBorder="1" applyAlignment="1">
      <alignment horizontal="center" vertical="center"/>
    </xf>
    <xf numFmtId="0" fontId="32" fillId="34" borderId="7" xfId="0" applyFont="1" applyFill="1" applyBorder="1" applyAlignment="1">
      <alignment horizontal="center" vertical="center"/>
    </xf>
    <xf numFmtId="0" fontId="32" fillId="34" borderId="66" xfId="0" applyFont="1" applyFill="1" applyBorder="1" applyAlignment="1">
      <alignment horizontal="center" vertical="center"/>
    </xf>
    <xf numFmtId="0" fontId="52" fillId="33" borderId="67" xfId="0" applyFont="1" applyFill="1" applyBorder="1" applyAlignment="1" applyProtection="1">
      <alignment horizontal="center" vertical="center"/>
      <protection locked="0"/>
    </xf>
    <xf numFmtId="0" fontId="52" fillId="33" borderId="69" xfId="0" applyFont="1" applyFill="1" applyBorder="1" applyAlignment="1" applyProtection="1">
      <alignment horizontal="center" vertical="center"/>
      <protection locked="0"/>
    </xf>
    <xf numFmtId="0" fontId="52" fillId="37" borderId="69" xfId="0" applyFont="1" applyFill="1" applyBorder="1" applyAlignment="1" applyProtection="1">
      <alignment horizontal="center" vertical="center"/>
      <protection locked="0"/>
    </xf>
    <xf numFmtId="0" fontId="52" fillId="37" borderId="71" xfId="0" applyFont="1" applyFill="1" applyBorder="1" applyAlignment="1" applyProtection="1">
      <alignment horizontal="center" vertical="center"/>
      <protection locked="0"/>
    </xf>
    <xf numFmtId="0" fontId="52" fillId="32" borderId="67" xfId="0" applyFont="1" applyFill="1" applyBorder="1" applyAlignment="1" applyProtection="1">
      <alignment horizontal="center" vertical="center"/>
      <protection locked="0"/>
    </xf>
    <xf numFmtId="0" fontId="52" fillId="32" borderId="69" xfId="0" applyFont="1" applyFill="1" applyBorder="1" applyAlignment="1" applyProtection="1">
      <alignment horizontal="center" vertical="center"/>
      <protection locked="0"/>
    </xf>
    <xf numFmtId="0" fontId="52" fillId="32" borderId="71" xfId="0" applyFont="1" applyFill="1" applyBorder="1" applyAlignment="1" applyProtection="1">
      <alignment horizontal="center" vertical="center"/>
      <protection locked="0"/>
    </xf>
    <xf numFmtId="0" fontId="20" fillId="39" borderId="2" xfId="0" applyFont="1" applyFill="1" applyBorder="1" applyAlignment="1">
      <alignment horizontal="center" vertical="center"/>
    </xf>
    <xf numFmtId="0" fontId="20" fillId="39" borderId="33" xfId="0" applyFont="1" applyFill="1" applyBorder="1" applyAlignment="1">
      <alignment horizontal="center" vertical="center"/>
    </xf>
    <xf numFmtId="0" fontId="6" fillId="39" borderId="29" xfId="0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6" fillId="39" borderId="31" xfId="0" applyFont="1" applyFill="1" applyBorder="1" applyAlignment="1">
      <alignment horizontal="center" vertical="center"/>
    </xf>
    <xf numFmtId="0" fontId="20" fillId="39" borderId="31" xfId="0" applyFont="1" applyFill="1" applyBorder="1" applyAlignment="1">
      <alignment horizontal="center" vertical="center"/>
    </xf>
    <xf numFmtId="0" fontId="20" fillId="39" borderId="34" xfId="0" applyFont="1" applyFill="1" applyBorder="1" applyAlignment="1">
      <alignment horizontal="center" vertical="center"/>
    </xf>
    <xf numFmtId="0" fontId="20" fillId="39" borderId="28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0" fillId="39" borderId="19" xfId="0" applyFill="1" applyBorder="1" applyAlignment="1">
      <alignment vertical="center"/>
    </xf>
    <xf numFmtId="0" fontId="20" fillId="39" borderId="30" xfId="0" applyFont="1" applyFill="1" applyBorder="1" applyAlignment="1">
      <alignment horizontal="center" vertical="center"/>
    </xf>
    <xf numFmtId="0" fontId="0" fillId="39" borderId="2" xfId="0" applyFill="1" applyBorder="1" applyAlignment="1">
      <alignment vertical="center"/>
    </xf>
    <xf numFmtId="0" fontId="20" fillId="39" borderId="32" xfId="0" applyFont="1" applyFill="1" applyBorder="1" applyAlignment="1">
      <alignment horizontal="center" vertical="center"/>
    </xf>
    <xf numFmtId="0" fontId="0" fillId="39" borderId="33" xfId="0" applyFill="1" applyBorder="1" applyAlignment="1">
      <alignment vertical="center"/>
    </xf>
    <xf numFmtId="0" fontId="20" fillId="40" borderId="49" xfId="0" applyFont="1" applyFill="1" applyBorder="1" applyAlignment="1">
      <alignment horizontal="center" vertical="center" wrapText="1"/>
    </xf>
    <xf numFmtId="0" fontId="20" fillId="40" borderId="50" xfId="0" applyFont="1" applyFill="1" applyBorder="1" applyAlignment="1">
      <alignment horizontal="center" vertical="center" wrapText="1"/>
    </xf>
    <xf numFmtId="0" fontId="20" fillId="40" borderId="50" xfId="0" applyFont="1" applyFill="1" applyBorder="1" applyAlignment="1">
      <alignment vertical="center" wrapText="1"/>
    </xf>
    <xf numFmtId="0" fontId="20" fillId="41" borderId="50" xfId="0" applyFont="1" applyFill="1" applyBorder="1" applyAlignment="1">
      <alignment horizontal="center" vertical="center"/>
    </xf>
    <xf numFmtId="0" fontId="20" fillId="42" borderId="50" xfId="0" applyFont="1" applyFill="1" applyBorder="1" applyAlignment="1">
      <alignment horizontal="center" vertical="center"/>
    </xf>
    <xf numFmtId="0" fontId="20" fillId="42" borderId="51" xfId="0" applyFont="1" applyFill="1" applyBorder="1" applyAlignment="1">
      <alignment horizontal="center" vertical="center"/>
    </xf>
    <xf numFmtId="0" fontId="52" fillId="39" borderId="19" xfId="0" applyFont="1" applyFill="1" applyBorder="1" applyAlignment="1">
      <alignment horizontal="center" vertical="center"/>
    </xf>
    <xf numFmtId="0" fontId="52" fillId="39" borderId="2" xfId="0" applyFont="1" applyFill="1" applyBorder="1" applyAlignment="1">
      <alignment horizontal="center" vertical="center"/>
    </xf>
    <xf numFmtId="0" fontId="52" fillId="39" borderId="33" xfId="0" applyFont="1" applyFill="1" applyBorder="1" applyAlignment="1">
      <alignment horizontal="center" vertical="center"/>
    </xf>
    <xf numFmtId="0" fontId="52" fillId="37" borderId="19" xfId="0" applyFont="1" applyFill="1" applyBorder="1" applyAlignment="1" applyProtection="1">
      <alignment horizontal="center" vertical="center"/>
      <protection locked="0"/>
    </xf>
    <xf numFmtId="0" fontId="52" fillId="37" borderId="29" xfId="0" applyFont="1" applyFill="1" applyBorder="1" applyAlignment="1" applyProtection="1">
      <alignment horizontal="center" vertical="center"/>
      <protection locked="0"/>
    </xf>
    <xf numFmtId="0" fontId="52" fillId="38" borderId="2" xfId="0" applyFont="1" applyFill="1" applyBorder="1" applyAlignment="1" applyProtection="1">
      <alignment horizontal="center" vertical="center"/>
      <protection locked="0"/>
    </xf>
    <xf numFmtId="0" fontId="52" fillId="38" borderId="31" xfId="0" applyFont="1" applyFill="1" applyBorder="1" applyAlignment="1" applyProtection="1">
      <alignment horizontal="center" vertical="center" wrapText="1"/>
      <protection locked="0"/>
    </xf>
    <xf numFmtId="0" fontId="52" fillId="37" borderId="2" xfId="0" applyFont="1" applyFill="1" applyBorder="1" applyAlignment="1" applyProtection="1">
      <alignment horizontal="center" vertical="center" wrapText="1"/>
      <protection locked="0"/>
    </xf>
    <xf numFmtId="0" fontId="52" fillId="37" borderId="31" xfId="0" applyFont="1" applyFill="1" applyBorder="1" applyAlignment="1" applyProtection="1">
      <alignment horizontal="center" vertical="center" wrapText="1"/>
      <protection locked="0"/>
    </xf>
    <xf numFmtId="0" fontId="52" fillId="38" borderId="2" xfId="0" applyFont="1" applyFill="1" applyBorder="1" applyAlignment="1" applyProtection="1">
      <alignment horizontal="center" vertical="center" wrapText="1"/>
      <protection locked="0"/>
    </xf>
    <xf numFmtId="0" fontId="52" fillId="38" borderId="33" xfId="0" applyFont="1" applyFill="1" applyBorder="1" applyAlignment="1" applyProtection="1">
      <alignment horizontal="center" vertical="center" wrapText="1"/>
      <protection locked="0"/>
    </xf>
    <xf numFmtId="0" fontId="52" fillId="38" borderId="34" xfId="0" applyFont="1" applyFill="1" applyBorder="1" applyAlignment="1" applyProtection="1">
      <alignment horizontal="center" vertical="center" wrapText="1"/>
      <protection locked="0"/>
    </xf>
    <xf numFmtId="0" fontId="20" fillId="0" borderId="73" xfId="0" quotePrefix="1" applyFont="1" applyBorder="1"/>
    <xf numFmtId="0" fontId="0" fillId="0" borderId="79" xfId="0" applyBorder="1"/>
    <xf numFmtId="0" fontId="0" fillId="0" borderId="79" xfId="0" applyBorder="1" applyAlignment="1">
      <alignment vertical="center"/>
    </xf>
    <xf numFmtId="0" fontId="0" fillId="0" borderId="78" xfId="0" applyBorder="1" applyAlignment="1">
      <alignment vertical="center"/>
    </xf>
    <xf numFmtId="0" fontId="41" fillId="0" borderId="87" xfId="0" applyFont="1" applyBorder="1"/>
    <xf numFmtId="0" fontId="41" fillId="0" borderId="88" xfId="0" applyFont="1" applyBorder="1"/>
    <xf numFmtId="0" fontId="45" fillId="0" borderId="88" xfId="0" applyFont="1" applyBorder="1" applyAlignment="1">
      <alignment vertical="center"/>
    </xf>
    <xf numFmtId="0" fontId="45" fillId="0" borderId="89" xfId="0" applyFont="1" applyBorder="1" applyAlignment="1">
      <alignment vertical="center"/>
    </xf>
    <xf numFmtId="0" fontId="44" fillId="0" borderId="87" xfId="0" quotePrefix="1" applyFont="1" applyBorder="1"/>
    <xf numFmtId="0" fontId="44" fillId="0" borderId="88" xfId="0" quotePrefix="1" applyFont="1" applyBorder="1"/>
    <xf numFmtId="0" fontId="19" fillId="11" borderId="2" xfId="0" applyFont="1" applyFill="1" applyBorder="1" applyAlignment="1">
      <alignment horizontal="left"/>
    </xf>
    <xf numFmtId="0" fontId="18" fillId="9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0" fillId="15" borderId="7" xfId="0" applyFont="1" applyFill="1" applyBorder="1" applyAlignment="1">
      <alignment horizontal="center"/>
    </xf>
    <xf numFmtId="0" fontId="20" fillId="16" borderId="5" xfId="0" applyFont="1" applyFill="1" applyBorder="1" applyAlignment="1">
      <alignment horizontal="center"/>
    </xf>
    <xf numFmtId="0" fontId="20" fillId="16" borderId="10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32" fillId="34" borderId="73" xfId="0" applyFont="1" applyFill="1" applyBorder="1" applyAlignment="1">
      <alignment horizontal="center" vertical="center"/>
    </xf>
    <xf numFmtId="0" fontId="32" fillId="34" borderId="74" xfId="0" applyFont="1" applyFill="1" applyBorder="1" applyAlignment="1">
      <alignment horizontal="center" vertical="center"/>
    </xf>
    <xf numFmtId="0" fontId="32" fillId="36" borderId="73" xfId="0" applyFont="1" applyFill="1" applyBorder="1" applyAlignment="1">
      <alignment horizontal="center" vertical="center"/>
    </xf>
    <xf numFmtId="0" fontId="32" fillId="36" borderId="74" xfId="0" applyFont="1" applyFill="1" applyBorder="1" applyAlignment="1">
      <alignment horizontal="center" vertical="center"/>
    </xf>
    <xf numFmtId="0" fontId="46" fillId="27" borderId="58" xfId="0" applyFont="1" applyFill="1" applyBorder="1" applyAlignment="1">
      <alignment horizontal="center" vertical="center"/>
    </xf>
    <xf numFmtId="0" fontId="53" fillId="25" borderId="58" xfId="0" applyFont="1" applyFill="1" applyBorder="1" applyAlignment="1">
      <alignment horizontal="left"/>
    </xf>
    <xf numFmtId="0" fontId="54" fillId="25" borderId="58" xfId="0" applyFont="1" applyFill="1" applyBorder="1" applyAlignment="1">
      <alignment horizontal="left"/>
    </xf>
    <xf numFmtId="0" fontId="51" fillId="25" borderId="59" xfId="0" applyFont="1" applyFill="1" applyBorder="1" applyAlignment="1">
      <alignment horizontal="left"/>
    </xf>
    <xf numFmtId="0" fontId="51" fillId="25" borderId="60" xfId="0" applyFont="1" applyFill="1" applyBorder="1" applyAlignment="1">
      <alignment horizontal="left"/>
    </xf>
    <xf numFmtId="0" fontId="51" fillId="25" borderId="61" xfId="0" applyFont="1" applyFill="1" applyBorder="1" applyAlignment="1">
      <alignment horizontal="left"/>
    </xf>
    <xf numFmtId="0" fontId="19" fillId="35" borderId="85" xfId="0" applyFont="1" applyFill="1" applyBorder="1" applyAlignment="1">
      <alignment horizontal="center" vertical="center" wrapText="1"/>
    </xf>
    <xf numFmtId="0" fontId="19" fillId="35" borderId="65" xfId="0" applyFont="1" applyFill="1" applyBorder="1" applyAlignment="1">
      <alignment horizontal="center" vertical="center" wrapText="1"/>
    </xf>
    <xf numFmtId="0" fontId="19" fillId="35" borderId="64" xfId="0" applyFont="1" applyFill="1" applyBorder="1" applyAlignment="1">
      <alignment horizontal="center" vertical="center" wrapText="1"/>
    </xf>
    <xf numFmtId="0" fontId="19" fillId="35" borderId="48" xfId="0" applyFont="1" applyFill="1" applyBorder="1" applyAlignment="1">
      <alignment horizontal="center" vertical="center" wrapText="1"/>
    </xf>
    <xf numFmtId="0" fontId="19" fillId="35" borderId="86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textRotation="90"/>
    </xf>
    <xf numFmtId="0" fontId="31" fillId="20" borderId="39" xfId="0" applyFont="1" applyFill="1" applyBorder="1" applyAlignment="1">
      <alignment horizontal="center" vertical="center" textRotation="90"/>
    </xf>
    <xf numFmtId="0" fontId="31" fillId="20" borderId="57" xfId="0" applyFont="1" applyFill="1" applyBorder="1" applyAlignment="1">
      <alignment horizontal="center" vertical="center" textRotation="90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32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1" borderId="5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38" fillId="11" borderId="23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25" xfId="0" applyFont="1" applyFill="1" applyBorder="1" applyAlignment="1">
      <alignment horizontal="center" vertical="center" wrapText="1"/>
    </xf>
    <xf numFmtId="0" fontId="38" fillId="11" borderId="26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27" xfId="0" applyFont="1" applyFill="1" applyBorder="1" applyAlignment="1">
      <alignment horizontal="center" vertical="center" wrapText="1"/>
    </xf>
    <xf numFmtId="0" fontId="38" fillId="11" borderId="52" xfId="0" applyFont="1" applyFill="1" applyBorder="1" applyAlignment="1">
      <alignment horizontal="center" vertical="center" wrapText="1"/>
    </xf>
    <xf numFmtId="0" fontId="38" fillId="11" borderId="53" xfId="0" applyFont="1" applyFill="1" applyBorder="1" applyAlignment="1">
      <alignment horizontal="center" vertical="center" wrapText="1"/>
    </xf>
    <xf numFmtId="0" fontId="38" fillId="11" borderId="54" xfId="0" applyFont="1" applyFill="1" applyBorder="1" applyAlignment="1">
      <alignment horizontal="center" vertical="center" wrapText="1"/>
    </xf>
    <xf numFmtId="0" fontId="30" fillId="11" borderId="35" xfId="0" applyFont="1" applyFill="1" applyBorder="1" applyAlignment="1">
      <alignment horizontal="center" vertical="center" textRotation="90" wrapText="1"/>
    </xf>
    <xf numFmtId="0" fontId="30" fillId="11" borderId="38" xfId="0" applyFont="1" applyFill="1" applyBorder="1" applyAlignment="1">
      <alignment horizontal="center" vertical="center" textRotation="90" wrapText="1"/>
    </xf>
    <xf numFmtId="0" fontId="30" fillId="11" borderId="55" xfId="0" applyFont="1" applyFill="1" applyBorder="1" applyAlignment="1">
      <alignment horizontal="center" vertical="center" textRotation="90" wrapText="1"/>
    </xf>
    <xf numFmtId="0" fontId="21" fillId="18" borderId="36" xfId="0" applyFont="1" applyFill="1" applyBorder="1" applyAlignment="1">
      <alignment horizontal="center" vertical="center" textRotation="90" wrapText="1"/>
    </xf>
    <xf numFmtId="0" fontId="21" fillId="18" borderId="12" xfId="0" applyFont="1" applyFill="1" applyBorder="1" applyAlignment="1">
      <alignment horizontal="center" vertical="center" textRotation="90" wrapText="1"/>
    </xf>
    <xf numFmtId="0" fontId="21" fillId="18" borderId="56" xfId="0" applyFont="1" applyFill="1" applyBorder="1" applyAlignment="1">
      <alignment horizontal="center" vertical="center" textRotation="90" wrapText="1"/>
    </xf>
    <xf numFmtId="0" fontId="31" fillId="19" borderId="36" xfId="0" applyFont="1" applyFill="1" applyBorder="1" applyAlignment="1">
      <alignment horizontal="center" vertical="center" textRotation="90"/>
    </xf>
    <xf numFmtId="0" fontId="31" fillId="19" borderId="12" xfId="0" applyFont="1" applyFill="1" applyBorder="1" applyAlignment="1">
      <alignment horizontal="center" vertical="center" textRotation="90"/>
    </xf>
    <xf numFmtId="0" fontId="31" fillId="19" borderId="56" xfId="0" applyFont="1" applyFill="1" applyBorder="1" applyAlignment="1">
      <alignment horizontal="center" vertical="center" textRotation="90"/>
    </xf>
    <xf numFmtId="0" fontId="31" fillId="20" borderId="36" xfId="0" applyFont="1" applyFill="1" applyBorder="1" applyAlignment="1">
      <alignment horizontal="center" vertical="center" textRotation="90"/>
    </xf>
    <xf numFmtId="0" fontId="31" fillId="20" borderId="12" xfId="0" applyFont="1" applyFill="1" applyBorder="1" applyAlignment="1">
      <alignment horizontal="center" vertical="center" textRotation="90"/>
    </xf>
    <xf numFmtId="0" fontId="31" fillId="20" borderId="56" xfId="0" applyFont="1" applyFill="1" applyBorder="1" applyAlignment="1">
      <alignment horizontal="center" vertical="center" textRotation="90"/>
    </xf>
    <xf numFmtId="0" fontId="19" fillId="34" borderId="16" xfId="0" applyFont="1" applyFill="1" applyBorder="1" applyAlignment="1">
      <alignment horizontal="center" vertical="center" wrapText="1"/>
    </xf>
    <xf numFmtId="0" fontId="19" fillId="34" borderId="9" xfId="0" applyFont="1" applyFill="1" applyBorder="1" applyAlignment="1">
      <alignment horizontal="center" vertical="center" wrapText="1"/>
    </xf>
    <xf numFmtId="0" fontId="19" fillId="34" borderId="8" xfId="0" applyFont="1" applyFill="1" applyBorder="1" applyAlignment="1">
      <alignment horizontal="center" vertical="center" wrapText="1"/>
    </xf>
    <xf numFmtId="0" fontId="30" fillId="11" borderId="42" xfId="0" applyFont="1" applyFill="1" applyBorder="1" applyAlignment="1">
      <alignment horizontal="center" vertical="center" textRotation="90" wrapText="1"/>
    </xf>
    <xf numFmtId="0" fontId="30" fillId="11" borderId="46" xfId="0" applyFont="1" applyFill="1" applyBorder="1" applyAlignment="1">
      <alignment horizontal="center" vertical="center" textRotation="90" wrapText="1"/>
    </xf>
    <xf numFmtId="0" fontId="18" fillId="21" borderId="43" xfId="0" applyFont="1" applyFill="1" applyBorder="1" applyAlignment="1">
      <alignment horizontal="center" vertical="center" textRotation="90" wrapText="1"/>
    </xf>
    <xf numFmtId="0" fontId="18" fillId="21" borderId="14" xfId="0" applyFont="1" applyFill="1" applyBorder="1" applyAlignment="1">
      <alignment horizontal="center" vertical="center" textRotation="90" wrapText="1"/>
    </xf>
    <xf numFmtId="0" fontId="18" fillId="22" borderId="44" xfId="0" applyFont="1" applyFill="1" applyBorder="1" applyAlignment="1">
      <alignment horizontal="center" vertical="center"/>
    </xf>
    <xf numFmtId="0" fontId="18" fillId="22" borderId="75" xfId="0" applyFont="1" applyFill="1" applyBorder="1" applyAlignment="1">
      <alignment horizontal="center" vertical="center"/>
    </xf>
    <xf numFmtId="0" fontId="18" fillId="22" borderId="45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76" xfId="0" applyFont="1" applyFill="1" applyBorder="1" applyAlignment="1">
      <alignment horizontal="center" vertical="center" wrapText="1"/>
    </xf>
    <xf numFmtId="0" fontId="19" fillId="35" borderId="81" xfId="0" applyFont="1" applyFill="1" applyBorder="1" applyAlignment="1">
      <alignment horizontal="center"/>
    </xf>
    <xf numFmtId="0" fontId="19" fillId="35" borderId="82" xfId="0" applyFont="1" applyFill="1" applyBorder="1" applyAlignment="1">
      <alignment horizontal="center"/>
    </xf>
    <xf numFmtId="0" fontId="19" fillId="35" borderId="80" xfId="0" applyFont="1" applyFill="1" applyBorder="1" applyAlignment="1">
      <alignment horizontal="center"/>
    </xf>
    <xf numFmtId="0" fontId="19" fillId="35" borderId="83" xfId="0" applyFont="1" applyFill="1" applyBorder="1" applyAlignment="1">
      <alignment horizontal="center" vertical="center" wrapText="1"/>
    </xf>
    <xf numFmtId="0" fontId="19" fillId="35" borderId="77" xfId="0" applyFont="1" applyFill="1" applyBorder="1" applyAlignment="1">
      <alignment horizontal="center" vertical="center" wrapText="1"/>
    </xf>
    <xf numFmtId="0" fontId="19" fillId="35" borderId="63" xfId="0" applyFont="1" applyFill="1" applyBorder="1" applyAlignment="1">
      <alignment horizontal="center" vertical="center" wrapText="1"/>
    </xf>
    <xf numFmtId="0" fontId="19" fillId="35" borderId="62" xfId="0" applyFont="1" applyFill="1" applyBorder="1" applyAlignment="1">
      <alignment horizontal="center" vertical="center" wrapText="1"/>
    </xf>
    <xf numFmtId="0" fontId="19" fillId="35" borderId="84" xfId="0" applyFont="1" applyFill="1" applyBorder="1" applyAlignment="1">
      <alignment horizontal="center" vertical="center" wrapText="1"/>
    </xf>
    <xf numFmtId="0" fontId="47" fillId="25" borderId="58" xfId="0" applyFont="1" applyFill="1" applyBorder="1" applyAlignment="1">
      <alignment horizontal="left"/>
    </xf>
    <xf numFmtId="0" fontId="46" fillId="24" borderId="58" xfId="0" applyFont="1" applyFill="1" applyBorder="1" applyAlignment="1">
      <alignment horizontal="center" vertical="center"/>
    </xf>
  </cellXfs>
  <cellStyles count="26">
    <cellStyle name="Accent" xfId="3"/>
    <cellStyle name="Accent 1" xfId="4"/>
    <cellStyle name="Accent 2" xfId="5"/>
    <cellStyle name="Accent 3" xfId="6"/>
    <cellStyle name="Bad" xfId="7"/>
    <cellStyle name="cf1" xfId="8"/>
    <cellStyle name="cf2" xfId="9"/>
    <cellStyle name="cf3" xfId="10"/>
    <cellStyle name="cf4" xfId="11"/>
    <cellStyle name="Error" xfId="12"/>
    <cellStyle name="Footnote" xfId="13"/>
    <cellStyle name="Good" xfId="14"/>
    <cellStyle name="Heading (user)" xfId="15"/>
    <cellStyle name="Heading 1" xfId="16"/>
    <cellStyle name="Heading 2" xfId="17"/>
    <cellStyle name="Hyperlink" xfId="18"/>
    <cellStyle name="Moeda" xfId="2" builtinId="4" customBuiltin="1"/>
    <cellStyle name="Neutral" xfId="19"/>
    <cellStyle name="Normal" xfId="0" builtinId="0" customBuiltin="1"/>
    <cellStyle name="Normal_Planilha1_1" xfId="25"/>
    <cellStyle name="Note" xfId="20"/>
    <cellStyle name="Result (user)" xfId="21"/>
    <cellStyle name="Status" xfId="22"/>
    <cellStyle name="Text" xfId="23"/>
    <cellStyle name="Vírgula" xfId="1" builtinId="3" customBuiltin="1"/>
    <cellStyle name="Warning" xfId="24"/>
  </cellStyles>
  <dxfs count="1"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8"/>
  <sheetViews>
    <sheetView topLeftCell="A28" workbookViewId="0">
      <selection activeCell="B62" sqref="B62"/>
    </sheetView>
  </sheetViews>
  <sheetFormatPr defaultRowHeight="15" x14ac:dyDescent="0.25"/>
  <cols>
    <col min="1" max="1" width="7" style="22" customWidth="1"/>
    <col min="2" max="2" width="35.85546875" customWidth="1"/>
    <col min="3" max="3" width="8.7109375" customWidth="1"/>
    <col min="4" max="4" width="8" customWidth="1"/>
    <col min="5" max="5" width="91" customWidth="1"/>
    <col min="6" max="53" width="8.7109375" style="1" customWidth="1"/>
    <col min="54" max="1015" width="8.7109375" customWidth="1"/>
    <col min="1016" max="1016" width="9.140625" customWidth="1"/>
  </cols>
  <sheetData>
    <row r="1" spans="1:53" ht="18.75" x14ac:dyDescent="0.3">
      <c r="A1" s="187" t="s">
        <v>0</v>
      </c>
      <c r="B1" s="187"/>
      <c r="C1" s="187"/>
      <c r="D1" s="187"/>
      <c r="E1" s="187"/>
    </row>
    <row r="2" spans="1:53" ht="15.7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3" x14ac:dyDescent="0.25">
      <c r="A3" s="4">
        <v>100</v>
      </c>
      <c r="B3" s="5" t="s">
        <v>6</v>
      </c>
      <c r="C3" s="5" t="s">
        <v>7</v>
      </c>
      <c r="D3" s="5"/>
      <c r="E3" s="5" t="s">
        <v>8</v>
      </c>
    </row>
    <row r="4" spans="1:53" x14ac:dyDescent="0.25">
      <c r="A4" s="4">
        <v>101</v>
      </c>
      <c r="B4" s="5" t="s">
        <v>9</v>
      </c>
      <c r="C4" s="5" t="s">
        <v>10</v>
      </c>
      <c r="D4" s="5">
        <v>100</v>
      </c>
      <c r="E4" s="5" t="s">
        <v>11</v>
      </c>
    </row>
    <row r="5" spans="1:53" x14ac:dyDescent="0.25">
      <c r="A5" s="4">
        <v>102</v>
      </c>
      <c r="B5" s="5" t="s">
        <v>12</v>
      </c>
      <c r="C5" s="5" t="s">
        <v>13</v>
      </c>
      <c r="D5" s="5">
        <v>100</v>
      </c>
      <c r="E5" s="5" t="s">
        <v>14</v>
      </c>
    </row>
    <row r="6" spans="1:53" x14ac:dyDescent="0.25">
      <c r="A6" s="4">
        <v>103</v>
      </c>
      <c r="B6" s="5" t="s">
        <v>15</v>
      </c>
      <c r="C6" s="5" t="s">
        <v>16</v>
      </c>
      <c r="D6" s="5">
        <v>100</v>
      </c>
      <c r="E6" s="5" t="s">
        <v>14</v>
      </c>
    </row>
    <row r="7" spans="1:53" x14ac:dyDescent="0.25">
      <c r="A7" s="4">
        <v>104</v>
      </c>
      <c r="B7" s="5" t="s">
        <v>17</v>
      </c>
      <c r="C7" s="5" t="s">
        <v>18</v>
      </c>
      <c r="D7" s="5">
        <v>100</v>
      </c>
      <c r="E7" s="5" t="s">
        <v>19</v>
      </c>
    </row>
    <row r="8" spans="1:53" x14ac:dyDescent="0.25">
      <c r="A8" s="4">
        <v>110</v>
      </c>
      <c r="B8" s="5" t="s">
        <v>20</v>
      </c>
      <c r="C8" s="5" t="s">
        <v>21</v>
      </c>
      <c r="D8" s="5">
        <v>100</v>
      </c>
      <c r="E8" s="5" t="s">
        <v>22</v>
      </c>
    </row>
    <row r="9" spans="1:53" x14ac:dyDescent="0.25">
      <c r="A9" s="4">
        <v>111</v>
      </c>
      <c r="B9" s="5" t="s">
        <v>23</v>
      </c>
      <c r="C9" s="5" t="s">
        <v>24</v>
      </c>
      <c r="D9" s="5">
        <v>110</v>
      </c>
      <c r="E9" s="5" t="s">
        <v>25</v>
      </c>
    </row>
    <row r="10" spans="1:53" s="8" customFormat="1" x14ac:dyDescent="0.25">
      <c r="A10" s="6">
        <v>112</v>
      </c>
      <c r="B10" s="7" t="s">
        <v>26</v>
      </c>
      <c r="C10" s="7" t="s">
        <v>27</v>
      </c>
      <c r="D10" s="7">
        <v>110</v>
      </c>
      <c r="E10" s="7" t="s">
        <v>28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s="8" customFormat="1" x14ac:dyDescent="0.25">
      <c r="A11" s="6">
        <v>113</v>
      </c>
      <c r="B11" s="7" t="s">
        <v>29</v>
      </c>
      <c r="C11" s="7" t="s">
        <v>30</v>
      </c>
      <c r="D11" s="7">
        <v>110</v>
      </c>
      <c r="E11" s="7" t="s">
        <v>31</v>
      </c>
      <c r="F11" s="1"/>
      <c r="G11" s="66" t="s">
        <v>314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9">
        <v>120</v>
      </c>
      <c r="B12" s="10" t="s">
        <v>32</v>
      </c>
      <c r="C12" s="10" t="s">
        <v>33</v>
      </c>
      <c r="D12" s="10">
        <v>100</v>
      </c>
      <c r="E12" s="10" t="s">
        <v>34</v>
      </c>
      <c r="G12" s="67" t="str">
        <f>CONCATENATE("(",A12,",",D12,",'",C12,"','",B12,"','",E12,"'),")</f>
        <v>(120,100,'CTRCON','Contrato de Conservação Rodoviaria','Documentos Relativos a operacionalização das Conservação de Rodovia'),</v>
      </c>
    </row>
    <row r="13" spans="1:53" x14ac:dyDescent="0.25">
      <c r="A13" s="9">
        <v>121</v>
      </c>
      <c r="B13" s="10" t="s">
        <v>35</v>
      </c>
      <c r="C13" s="10" t="s">
        <v>36</v>
      </c>
      <c r="D13" s="10">
        <v>120</v>
      </c>
      <c r="E13" s="10" t="s">
        <v>37</v>
      </c>
      <c r="G13" s="67" t="str">
        <f t="shared" ref="G13:G19" si="0">CONCATENATE("(",A13,",",D13,",'",C13,"','",B13,"','",E13,"'),")</f>
        <v>(121,120,'CONPLA','Planilha de Conservação das Rodovias','Documentos Relativos as planilhas de Conserva Rodoviaria'),</v>
      </c>
    </row>
    <row r="14" spans="1:53" x14ac:dyDescent="0.25">
      <c r="A14" s="9">
        <v>122</v>
      </c>
      <c r="B14" s="10" t="s">
        <v>38</v>
      </c>
      <c r="C14" s="10" t="s">
        <v>39</v>
      </c>
      <c r="D14" s="10">
        <v>120</v>
      </c>
      <c r="E14" s="10" t="s">
        <v>40</v>
      </c>
      <c r="G14" s="67" t="str">
        <f t="shared" si="0"/>
        <v>(122,120,'CONMED','Medição da Conserva Rodoviaria','Documentos Relativos ao processo administrativo das medições de Conserva Rodoviaria'),</v>
      </c>
    </row>
    <row r="15" spans="1:53" x14ac:dyDescent="0.25">
      <c r="A15" s="9">
        <v>123</v>
      </c>
      <c r="B15" s="10" t="s">
        <v>41</v>
      </c>
      <c r="C15" s="10" t="s">
        <v>42</v>
      </c>
      <c r="D15" s="10">
        <v>120</v>
      </c>
      <c r="E15" s="10" t="s">
        <v>43</v>
      </c>
      <c r="G15" s="67" t="str">
        <f t="shared" si="0"/>
        <v>(123,120,'CONFIN','Financeiro Medicao Conserva Rodoviaria','Documentos Relativos ao processo financeiro das medições de Conserva Rodoviaria'),</v>
      </c>
    </row>
    <row r="16" spans="1:53" x14ac:dyDescent="0.25">
      <c r="A16" s="11">
        <v>130</v>
      </c>
      <c r="B16" s="12" t="s">
        <v>44</v>
      </c>
      <c r="C16" s="12" t="s">
        <v>45</v>
      </c>
      <c r="D16" s="12">
        <v>100</v>
      </c>
      <c r="E16" s="12" t="s">
        <v>46</v>
      </c>
      <c r="G16" s="1" t="str">
        <f t="shared" si="0"/>
        <v>(130,100,'CTRSUP','Contrato de Supervisao de Obras','Documentos Relativos a operacionalização das supervisões de obras de Rodovia'),</v>
      </c>
    </row>
    <row r="17" spans="1:7" x14ac:dyDescent="0.25">
      <c r="A17" s="11">
        <v>131</v>
      </c>
      <c r="B17" s="12" t="s">
        <v>47</v>
      </c>
      <c r="C17" s="12" t="s">
        <v>48</v>
      </c>
      <c r="D17" s="12">
        <v>130</v>
      </c>
      <c r="E17" s="12" t="s">
        <v>49</v>
      </c>
      <c r="G17" s="1" t="str">
        <f t="shared" si="0"/>
        <v>(131,130,'SUPPLA','Planilha de Supervisão de Obras','Documentos Relativos as planilhas de supervisão de obras de Rodovia'),</v>
      </c>
    </row>
    <row r="18" spans="1:7" x14ac:dyDescent="0.25">
      <c r="A18" s="11">
        <v>132</v>
      </c>
      <c r="B18" s="12" t="s">
        <v>50</v>
      </c>
      <c r="C18" s="12" t="s">
        <v>51</v>
      </c>
      <c r="D18" s="12">
        <v>130</v>
      </c>
      <c r="E18" s="12" t="s">
        <v>52</v>
      </c>
      <c r="G18" s="1" t="str">
        <f t="shared" si="0"/>
        <v>(132,130,'SUPMED','Medição da Supervisão de Obras','Documentos Relativos ao processo administrativo das medições de supervisão de obras de Rodovia'),</v>
      </c>
    </row>
    <row r="19" spans="1:7" x14ac:dyDescent="0.25">
      <c r="A19" s="11">
        <v>133</v>
      </c>
      <c r="B19" s="12" t="s">
        <v>53</v>
      </c>
      <c r="C19" s="12" t="s">
        <v>54</v>
      </c>
      <c r="D19" s="12">
        <v>130</v>
      </c>
      <c r="E19" s="12" t="s">
        <v>55</v>
      </c>
      <c r="G19" s="1" t="str">
        <f t="shared" si="0"/>
        <v>(133,130,'MSUFIN','Financeiro Medicao Supervisao Obra','Documentos Relativos ao processo financeiro das medições de supervisão de obras de Rodovia'),</v>
      </c>
    </row>
    <row r="20" spans="1:7" x14ac:dyDescent="0.25">
      <c r="A20" s="6">
        <v>150</v>
      </c>
      <c r="B20" s="7" t="s">
        <v>56</v>
      </c>
      <c r="C20" s="7" t="s">
        <v>57</v>
      </c>
      <c r="D20" s="7">
        <v>100</v>
      </c>
      <c r="E20" s="7" t="s">
        <v>58</v>
      </c>
    </row>
    <row r="21" spans="1:7" x14ac:dyDescent="0.25">
      <c r="A21" s="13">
        <v>200</v>
      </c>
      <c r="B21" s="14" t="s">
        <v>59</v>
      </c>
      <c r="C21" s="14" t="s">
        <v>60</v>
      </c>
      <c r="D21" s="14"/>
      <c r="E21" s="14" t="s">
        <v>61</v>
      </c>
    </row>
    <row r="22" spans="1:7" x14ac:dyDescent="0.25">
      <c r="A22" s="13">
        <v>201</v>
      </c>
      <c r="B22" s="14" t="s">
        <v>62</v>
      </c>
      <c r="C22" s="14" t="s">
        <v>63</v>
      </c>
      <c r="D22" s="14">
        <v>200</v>
      </c>
      <c r="E22" s="14" t="s">
        <v>64</v>
      </c>
    </row>
    <row r="23" spans="1:7" x14ac:dyDescent="0.25">
      <c r="A23" s="13">
        <v>210</v>
      </c>
      <c r="B23" s="14" t="s">
        <v>65</v>
      </c>
      <c r="C23" s="14" t="s">
        <v>66</v>
      </c>
      <c r="D23" s="14">
        <v>200</v>
      </c>
      <c r="E23" s="14" t="s">
        <v>67</v>
      </c>
    </row>
    <row r="24" spans="1:7" x14ac:dyDescent="0.25">
      <c r="A24" s="13">
        <v>211</v>
      </c>
      <c r="B24" s="14" t="s">
        <v>68</v>
      </c>
      <c r="C24" s="14" t="s">
        <v>69</v>
      </c>
      <c r="D24" s="14">
        <v>210</v>
      </c>
      <c r="E24" s="14" t="s">
        <v>70</v>
      </c>
    </row>
    <row r="25" spans="1:7" x14ac:dyDescent="0.25">
      <c r="A25" s="6">
        <v>212</v>
      </c>
      <c r="B25" s="7" t="s">
        <v>71</v>
      </c>
      <c r="C25" s="7" t="s">
        <v>72</v>
      </c>
      <c r="D25" s="7">
        <v>210</v>
      </c>
      <c r="E25" s="7" t="s">
        <v>73</v>
      </c>
    </row>
    <row r="26" spans="1:7" x14ac:dyDescent="0.25">
      <c r="A26" s="6">
        <v>213</v>
      </c>
      <c r="B26" s="7" t="s">
        <v>74</v>
      </c>
      <c r="C26" s="7" t="s">
        <v>75</v>
      </c>
      <c r="D26" s="7">
        <v>213</v>
      </c>
      <c r="E26" s="7" t="s">
        <v>76</v>
      </c>
    </row>
    <row r="27" spans="1:7" x14ac:dyDescent="0.25">
      <c r="A27" s="4">
        <v>220</v>
      </c>
      <c r="B27" s="14" t="s">
        <v>77</v>
      </c>
      <c r="C27" s="14" t="s">
        <v>78</v>
      </c>
      <c r="D27" s="5">
        <v>200</v>
      </c>
      <c r="E27" s="14" t="s">
        <v>79</v>
      </c>
    </row>
    <row r="28" spans="1:7" x14ac:dyDescent="0.25">
      <c r="A28" s="4">
        <v>221</v>
      </c>
      <c r="B28" s="14" t="s">
        <v>80</v>
      </c>
      <c r="C28" s="14" t="s">
        <v>81</v>
      </c>
      <c r="D28" s="5">
        <v>220</v>
      </c>
      <c r="E28" s="14" t="s">
        <v>82</v>
      </c>
    </row>
    <row r="29" spans="1:7" x14ac:dyDescent="0.25">
      <c r="A29" s="4">
        <v>222</v>
      </c>
      <c r="B29" s="14" t="s">
        <v>83</v>
      </c>
      <c r="C29" s="14" t="s">
        <v>84</v>
      </c>
      <c r="D29" s="5">
        <v>220</v>
      </c>
      <c r="E29" s="14" t="s">
        <v>85</v>
      </c>
    </row>
    <row r="30" spans="1:7" x14ac:dyDescent="0.25">
      <c r="A30" s="4">
        <v>223</v>
      </c>
      <c r="B30" s="14" t="s">
        <v>86</v>
      </c>
      <c r="C30" s="14" t="s">
        <v>87</v>
      </c>
      <c r="D30" s="5">
        <v>220</v>
      </c>
      <c r="E30" s="14" t="s">
        <v>88</v>
      </c>
    </row>
    <row r="31" spans="1:7" x14ac:dyDescent="0.25">
      <c r="A31" s="6">
        <v>250</v>
      </c>
      <c r="B31" s="7" t="s">
        <v>89</v>
      </c>
      <c r="C31" s="7" t="s">
        <v>90</v>
      </c>
      <c r="D31" s="7">
        <v>200</v>
      </c>
      <c r="E31" s="7" t="s">
        <v>91</v>
      </c>
    </row>
    <row r="32" spans="1:7" x14ac:dyDescent="0.25">
      <c r="A32" s="4">
        <v>300</v>
      </c>
      <c r="B32" s="14" t="s">
        <v>92</v>
      </c>
      <c r="C32" s="14" t="s">
        <v>93</v>
      </c>
      <c r="D32" s="14"/>
      <c r="E32" s="14" t="s">
        <v>94</v>
      </c>
    </row>
    <row r="33" spans="1:5" x14ac:dyDescent="0.25">
      <c r="A33" s="13">
        <v>400</v>
      </c>
      <c r="B33" s="14" t="s">
        <v>95</v>
      </c>
      <c r="C33" s="14" t="s">
        <v>96</v>
      </c>
      <c r="D33" s="14"/>
      <c r="E33" s="14" t="s">
        <v>97</v>
      </c>
    </row>
    <row r="34" spans="1:5" x14ac:dyDescent="0.25">
      <c r="A34" s="13">
        <v>410</v>
      </c>
      <c r="B34" s="14" t="s">
        <v>98</v>
      </c>
      <c r="C34" s="14" t="s">
        <v>99</v>
      </c>
      <c r="D34" s="14">
        <v>400</v>
      </c>
      <c r="E34" s="14" t="s">
        <v>100</v>
      </c>
    </row>
    <row r="35" spans="1:5" x14ac:dyDescent="0.25">
      <c r="A35" s="13">
        <v>420</v>
      </c>
      <c r="B35" s="14" t="s">
        <v>101</v>
      </c>
      <c r="C35" s="14" t="s">
        <v>102</v>
      </c>
      <c r="D35" s="14">
        <v>400</v>
      </c>
      <c r="E35" s="14" t="s">
        <v>103</v>
      </c>
    </row>
    <row r="36" spans="1:5" x14ac:dyDescent="0.25">
      <c r="A36" s="13">
        <v>430</v>
      </c>
      <c r="B36" s="14" t="s">
        <v>104</v>
      </c>
      <c r="C36" s="14" t="s">
        <v>105</v>
      </c>
      <c r="D36" s="14">
        <v>400</v>
      </c>
      <c r="E36" s="14" t="s">
        <v>106</v>
      </c>
    </row>
    <row r="37" spans="1:5" x14ac:dyDescent="0.25">
      <c r="A37" s="13">
        <v>440</v>
      </c>
      <c r="B37" s="14" t="s">
        <v>107</v>
      </c>
      <c r="C37" s="14" t="s">
        <v>108</v>
      </c>
      <c r="D37" s="14">
        <v>400</v>
      </c>
      <c r="E37" s="14" t="s">
        <v>109</v>
      </c>
    </row>
    <row r="38" spans="1:5" x14ac:dyDescent="0.25">
      <c r="A38" s="13">
        <v>441</v>
      </c>
      <c r="B38" s="14" t="s">
        <v>110</v>
      </c>
      <c r="C38" s="14" t="s">
        <v>111</v>
      </c>
      <c r="D38" s="14">
        <v>440</v>
      </c>
      <c r="E38" s="14" t="s">
        <v>112</v>
      </c>
    </row>
    <row r="39" spans="1:5" x14ac:dyDescent="0.25">
      <c r="A39" s="13">
        <v>442</v>
      </c>
      <c r="B39" s="14" t="s">
        <v>113</v>
      </c>
      <c r="C39" s="14" t="s">
        <v>114</v>
      </c>
      <c r="D39" s="14">
        <v>441</v>
      </c>
      <c r="E39" s="14" t="s">
        <v>115</v>
      </c>
    </row>
    <row r="40" spans="1:5" x14ac:dyDescent="0.25">
      <c r="A40" s="6">
        <v>550</v>
      </c>
      <c r="B40" s="7" t="s">
        <v>119</v>
      </c>
      <c r="C40" s="7" t="s">
        <v>120</v>
      </c>
      <c r="D40" s="7"/>
      <c r="E40" s="7" t="s">
        <v>121</v>
      </c>
    </row>
    <row r="41" spans="1:5" x14ac:dyDescent="0.25">
      <c r="A41" s="6">
        <v>551</v>
      </c>
      <c r="B41" s="7" t="s">
        <v>125</v>
      </c>
      <c r="C41" s="7" t="s">
        <v>126</v>
      </c>
      <c r="D41" s="7">
        <v>550</v>
      </c>
      <c r="E41" s="7" t="s">
        <v>127</v>
      </c>
    </row>
    <row r="42" spans="1:5" s="1" customFormat="1" x14ac:dyDescent="0.25">
      <c r="A42" s="15"/>
      <c r="C42" s="16"/>
      <c r="D42" s="17"/>
      <c r="E42" s="17"/>
    </row>
    <row r="43" spans="1:5" ht="18.75" x14ac:dyDescent="0.3">
      <c r="A43" s="187" t="s">
        <v>134</v>
      </c>
      <c r="B43" s="187"/>
      <c r="C43" s="187"/>
      <c r="D43" s="187"/>
      <c r="E43" s="187"/>
    </row>
    <row r="44" spans="1:5" ht="15.75" x14ac:dyDescent="0.25">
      <c r="A44" s="2" t="s">
        <v>138</v>
      </c>
      <c r="B44" s="18" t="s">
        <v>139</v>
      </c>
      <c r="C44" s="186" t="s">
        <v>5</v>
      </c>
      <c r="D44" s="186"/>
      <c r="E44" s="186"/>
    </row>
    <row r="45" spans="1:5" x14ac:dyDescent="0.25">
      <c r="A45" s="19">
        <v>1</v>
      </c>
      <c r="B45" s="5" t="s">
        <v>117</v>
      </c>
      <c r="C45" s="20" t="s">
        <v>116</v>
      </c>
      <c r="D45" s="188" t="s">
        <v>118</v>
      </c>
      <c r="E45" s="188"/>
    </row>
    <row r="46" spans="1:5" x14ac:dyDescent="0.25">
      <c r="A46" s="19">
        <v>2</v>
      </c>
      <c r="B46" s="5" t="s">
        <v>123</v>
      </c>
      <c r="C46" s="20" t="s">
        <v>122</v>
      </c>
      <c r="D46" s="188" t="s">
        <v>124</v>
      </c>
      <c r="E46" s="188"/>
    </row>
    <row r="47" spans="1:5" x14ac:dyDescent="0.25">
      <c r="A47" s="19">
        <v>3</v>
      </c>
      <c r="B47" s="5" t="s">
        <v>129</v>
      </c>
      <c r="C47" s="20" t="s">
        <v>128</v>
      </c>
      <c r="D47" s="188" t="s">
        <v>130</v>
      </c>
      <c r="E47" s="188"/>
    </row>
    <row r="48" spans="1:5" x14ac:dyDescent="0.25">
      <c r="A48" s="19">
        <v>4</v>
      </c>
      <c r="B48" s="5" t="s">
        <v>132</v>
      </c>
      <c r="C48" s="21" t="s">
        <v>131</v>
      </c>
      <c r="D48" s="188" t="s">
        <v>133</v>
      </c>
      <c r="E48" s="188"/>
    </row>
    <row r="49" spans="1:5" x14ac:dyDescent="0.25">
      <c r="A49" s="19">
        <v>5</v>
      </c>
      <c r="B49" s="5" t="s">
        <v>136</v>
      </c>
      <c r="C49" s="21" t="s">
        <v>135</v>
      </c>
      <c r="D49" s="188" t="s">
        <v>137</v>
      </c>
      <c r="E49" s="188"/>
    </row>
    <row r="50" spans="1:5" x14ac:dyDescent="0.25">
      <c r="A50" s="19">
        <v>6</v>
      </c>
      <c r="B50" s="5" t="s">
        <v>141</v>
      </c>
      <c r="C50" s="21" t="s">
        <v>140</v>
      </c>
      <c r="D50" s="188" t="s">
        <v>142</v>
      </c>
      <c r="E50" s="188"/>
    </row>
    <row r="51" spans="1:5" x14ac:dyDescent="0.25">
      <c r="A51" s="19">
        <v>7</v>
      </c>
      <c r="B51" s="5" t="s">
        <v>143</v>
      </c>
      <c r="C51" s="20" t="s">
        <v>144</v>
      </c>
      <c r="D51" s="188" t="s">
        <v>145</v>
      </c>
      <c r="E51" s="188"/>
    </row>
    <row r="52" spans="1:5" s="1" customFormat="1" x14ac:dyDescent="0.25">
      <c r="A52" s="15"/>
    </row>
    <row r="53" spans="1:5" ht="18.75" x14ac:dyDescent="0.3">
      <c r="A53" s="187" t="s">
        <v>146</v>
      </c>
      <c r="B53" s="187"/>
      <c r="C53" s="187"/>
      <c r="D53" s="187"/>
      <c r="E53" s="187"/>
    </row>
    <row r="54" spans="1:5" ht="15.75" x14ac:dyDescent="0.25">
      <c r="A54" s="2" t="s">
        <v>138</v>
      </c>
      <c r="B54" s="3" t="s">
        <v>139</v>
      </c>
      <c r="C54" s="186" t="s">
        <v>5</v>
      </c>
      <c r="D54" s="186"/>
      <c r="E54" s="186"/>
    </row>
    <row r="55" spans="1:5" x14ac:dyDescent="0.25">
      <c r="A55" s="13">
        <v>0</v>
      </c>
      <c r="B55" s="14" t="s">
        <v>147</v>
      </c>
      <c r="C55" s="189" t="s">
        <v>148</v>
      </c>
      <c r="D55" s="189"/>
      <c r="E55" s="189"/>
    </row>
    <row r="56" spans="1:5" x14ac:dyDescent="0.25">
      <c r="A56" s="13">
        <v>1</v>
      </c>
      <c r="B56" s="14" t="s">
        <v>149</v>
      </c>
      <c r="C56" s="189" t="s">
        <v>150</v>
      </c>
      <c r="D56" s="189"/>
      <c r="E56" s="189"/>
    </row>
    <row r="57" spans="1:5" x14ac:dyDescent="0.25">
      <c r="A57" s="13">
        <v>2</v>
      </c>
      <c r="B57" s="14" t="s">
        <v>151</v>
      </c>
      <c r="C57" s="189" t="s">
        <v>152</v>
      </c>
      <c r="D57" s="189"/>
      <c r="E57" s="189"/>
    </row>
    <row r="58" spans="1:5" x14ac:dyDescent="0.25">
      <c r="A58" s="13">
        <v>3</v>
      </c>
      <c r="B58" s="14" t="s">
        <v>153</v>
      </c>
      <c r="C58" s="189" t="s">
        <v>154</v>
      </c>
      <c r="D58" s="189"/>
      <c r="E58" s="189"/>
    </row>
    <row r="59" spans="1:5" s="1" customFormat="1" x14ac:dyDescent="0.25">
      <c r="A59" s="15"/>
    </row>
    <row r="60" spans="1:5" ht="18.75" x14ac:dyDescent="0.3">
      <c r="A60" s="187" t="s">
        <v>155</v>
      </c>
      <c r="B60" s="187"/>
      <c r="C60" s="187"/>
      <c r="D60" s="187"/>
      <c r="E60" s="187"/>
    </row>
    <row r="61" spans="1:5" ht="15.75" x14ac:dyDescent="0.25">
      <c r="A61" s="2" t="s">
        <v>138</v>
      </c>
      <c r="B61" s="3" t="s">
        <v>139</v>
      </c>
      <c r="C61" s="186" t="s">
        <v>5</v>
      </c>
      <c r="D61" s="186"/>
      <c r="E61" s="186"/>
    </row>
    <row r="62" spans="1:5" x14ac:dyDescent="0.25">
      <c r="A62" s="13">
        <v>1</v>
      </c>
      <c r="B62" s="14" t="s">
        <v>156</v>
      </c>
      <c r="C62" s="189" t="s">
        <v>157</v>
      </c>
      <c r="D62" s="189"/>
      <c r="E62" s="189"/>
    </row>
    <row r="63" spans="1:5" x14ac:dyDescent="0.25">
      <c r="A63" s="13">
        <v>2</v>
      </c>
      <c r="B63" s="14" t="s">
        <v>158</v>
      </c>
      <c r="C63" s="189" t="s">
        <v>159</v>
      </c>
      <c r="D63" s="189"/>
      <c r="E63" s="189"/>
    </row>
    <row r="64" spans="1:5" s="1" customFormat="1" x14ac:dyDescent="0.25">
      <c r="A64" s="15"/>
    </row>
    <row r="65" spans="1:5" ht="18.75" x14ac:dyDescent="0.3">
      <c r="A65" s="187" t="s">
        <v>160</v>
      </c>
      <c r="B65" s="187"/>
      <c r="C65" s="187"/>
      <c r="D65" s="187"/>
      <c r="E65" s="187"/>
    </row>
    <row r="66" spans="1:5" ht="15.75" x14ac:dyDescent="0.25">
      <c r="A66" s="2" t="s">
        <v>138</v>
      </c>
      <c r="B66" s="3" t="s">
        <v>139</v>
      </c>
      <c r="C66" s="186" t="s">
        <v>5</v>
      </c>
      <c r="D66" s="186"/>
      <c r="E66" s="186"/>
    </row>
    <row r="67" spans="1:5" x14ac:dyDescent="0.25">
      <c r="A67" s="13" t="s">
        <v>161</v>
      </c>
      <c r="B67" s="14" t="s">
        <v>162</v>
      </c>
      <c r="C67" s="14" t="s">
        <v>163</v>
      </c>
      <c r="D67" s="14"/>
      <c r="E67" s="14"/>
    </row>
    <row r="68" spans="1:5" x14ac:dyDescent="0.25">
      <c r="A68" s="13" t="s">
        <v>164</v>
      </c>
      <c r="B68" s="14" t="s">
        <v>165</v>
      </c>
      <c r="C68" s="14" t="s">
        <v>166</v>
      </c>
      <c r="D68" s="14"/>
      <c r="E68" s="14"/>
    </row>
    <row r="69" spans="1:5" x14ac:dyDescent="0.25">
      <c r="A69" s="13" t="s">
        <v>167</v>
      </c>
      <c r="B69" s="14" t="s">
        <v>168</v>
      </c>
      <c r="C69" s="14" t="s">
        <v>169</v>
      </c>
      <c r="D69" s="14"/>
      <c r="E69" s="14"/>
    </row>
    <row r="70" spans="1:5" s="1" customFormat="1" x14ac:dyDescent="0.25">
      <c r="A70" s="15"/>
    </row>
    <row r="71" spans="1:5" s="1" customFormat="1" x14ac:dyDescent="0.25">
      <c r="A71" s="15"/>
    </row>
    <row r="72" spans="1:5" s="1" customFormat="1" x14ac:dyDescent="0.25">
      <c r="A72" s="15"/>
    </row>
    <row r="73" spans="1:5" s="1" customFormat="1" x14ac:dyDescent="0.25">
      <c r="A73" s="15"/>
    </row>
    <row r="74" spans="1:5" s="1" customFormat="1" x14ac:dyDescent="0.25">
      <c r="A74" s="15"/>
    </row>
    <row r="75" spans="1:5" s="1" customFormat="1" x14ac:dyDescent="0.25">
      <c r="A75" s="15"/>
    </row>
    <row r="76" spans="1:5" s="1" customFormat="1" x14ac:dyDescent="0.25">
      <c r="A76" s="15"/>
    </row>
    <row r="77" spans="1:5" s="1" customFormat="1" x14ac:dyDescent="0.25">
      <c r="A77" s="15"/>
    </row>
    <row r="78" spans="1:5" s="1" customFormat="1" x14ac:dyDescent="0.25">
      <c r="A78" s="15"/>
    </row>
    <row r="79" spans="1:5" s="1" customFormat="1" x14ac:dyDescent="0.25">
      <c r="A79" s="15"/>
    </row>
    <row r="80" spans="1:5" s="1" customFormat="1" x14ac:dyDescent="0.25">
      <c r="A80" s="15"/>
    </row>
    <row r="81" spans="1:1" s="1" customFormat="1" x14ac:dyDescent="0.25">
      <c r="A81" s="15"/>
    </row>
    <row r="82" spans="1:1" s="1" customFormat="1" x14ac:dyDescent="0.25">
      <c r="A82" s="15"/>
    </row>
    <row r="83" spans="1:1" s="1" customFormat="1" x14ac:dyDescent="0.25">
      <c r="A83" s="15"/>
    </row>
    <row r="84" spans="1:1" s="1" customFormat="1" x14ac:dyDescent="0.25">
      <c r="A84" s="15"/>
    </row>
    <row r="85" spans="1:1" s="1" customFormat="1" x14ac:dyDescent="0.25">
      <c r="A85" s="15"/>
    </row>
    <row r="86" spans="1:1" s="1" customFormat="1" x14ac:dyDescent="0.25">
      <c r="A86" s="15"/>
    </row>
    <row r="87" spans="1:1" s="1" customFormat="1" x14ac:dyDescent="0.25">
      <c r="A87" s="15"/>
    </row>
    <row r="88" spans="1:1" s="1" customFormat="1" x14ac:dyDescent="0.25">
      <c r="A88" s="15"/>
    </row>
    <row r="89" spans="1:1" s="1" customFormat="1" x14ac:dyDescent="0.25">
      <c r="A89" s="15"/>
    </row>
    <row r="90" spans="1:1" s="1" customFormat="1" x14ac:dyDescent="0.25">
      <c r="A90" s="15"/>
    </row>
    <row r="91" spans="1:1" s="1" customFormat="1" x14ac:dyDescent="0.25">
      <c r="A91" s="15"/>
    </row>
    <row r="92" spans="1:1" s="1" customFormat="1" x14ac:dyDescent="0.25">
      <c r="A92" s="15"/>
    </row>
    <row r="93" spans="1:1" s="1" customFormat="1" x14ac:dyDescent="0.25">
      <c r="A93" s="15"/>
    </row>
    <row r="94" spans="1:1" s="1" customFormat="1" x14ac:dyDescent="0.25">
      <c r="A94" s="15"/>
    </row>
    <row r="95" spans="1:1" s="1" customFormat="1" x14ac:dyDescent="0.25">
      <c r="A95" s="15"/>
    </row>
    <row r="96" spans="1:1" s="1" customFormat="1" x14ac:dyDescent="0.25">
      <c r="A96" s="15"/>
    </row>
    <row r="97" spans="1:1" s="1" customFormat="1" x14ac:dyDescent="0.25">
      <c r="A97" s="15"/>
    </row>
    <row r="98" spans="1:1" s="1" customFormat="1" x14ac:dyDescent="0.25">
      <c r="A98" s="15"/>
    </row>
    <row r="99" spans="1:1" s="1" customFormat="1" x14ac:dyDescent="0.25">
      <c r="A99" s="15"/>
    </row>
    <row r="100" spans="1:1" s="1" customFormat="1" x14ac:dyDescent="0.25">
      <c r="A100" s="15"/>
    </row>
    <row r="101" spans="1:1" s="1" customFormat="1" x14ac:dyDescent="0.25">
      <c r="A101" s="15"/>
    </row>
    <row r="102" spans="1:1" s="1" customFormat="1" x14ac:dyDescent="0.25">
      <c r="A102" s="15"/>
    </row>
    <row r="103" spans="1:1" s="1" customFormat="1" x14ac:dyDescent="0.25">
      <c r="A103" s="15"/>
    </row>
    <row r="104" spans="1:1" s="1" customFormat="1" x14ac:dyDescent="0.25">
      <c r="A104" s="15"/>
    </row>
    <row r="105" spans="1:1" s="1" customFormat="1" x14ac:dyDescent="0.25">
      <c r="A105" s="15"/>
    </row>
    <row r="106" spans="1:1" s="1" customFormat="1" x14ac:dyDescent="0.25">
      <c r="A106" s="15"/>
    </row>
    <row r="107" spans="1:1" s="1" customFormat="1" x14ac:dyDescent="0.25">
      <c r="A107" s="15"/>
    </row>
    <row r="108" spans="1:1" s="1" customFormat="1" x14ac:dyDescent="0.25">
      <c r="A108" s="15"/>
    </row>
    <row r="109" spans="1:1" s="1" customFormat="1" x14ac:dyDescent="0.25">
      <c r="A109" s="15"/>
    </row>
    <row r="110" spans="1:1" s="1" customFormat="1" x14ac:dyDescent="0.25">
      <c r="A110" s="15"/>
    </row>
    <row r="111" spans="1:1" s="1" customFormat="1" x14ac:dyDescent="0.25">
      <c r="A111" s="15"/>
    </row>
    <row r="112" spans="1:1" s="1" customFormat="1" x14ac:dyDescent="0.25">
      <c r="A112" s="15"/>
    </row>
    <row r="113" spans="1:1" s="1" customFormat="1" x14ac:dyDescent="0.25">
      <c r="A113" s="15"/>
    </row>
    <row r="114" spans="1:1" s="1" customFormat="1" x14ac:dyDescent="0.25">
      <c r="A114" s="15"/>
    </row>
    <row r="115" spans="1:1" s="1" customFormat="1" x14ac:dyDescent="0.25">
      <c r="A115" s="15"/>
    </row>
    <row r="116" spans="1:1" s="1" customFormat="1" x14ac:dyDescent="0.25">
      <c r="A116" s="15"/>
    </row>
    <row r="117" spans="1:1" s="1" customFormat="1" x14ac:dyDescent="0.25">
      <c r="A117" s="15"/>
    </row>
    <row r="118" spans="1:1" s="1" customFormat="1" x14ac:dyDescent="0.25">
      <c r="A118" s="15"/>
    </row>
    <row r="119" spans="1:1" s="1" customFormat="1" x14ac:dyDescent="0.25">
      <c r="A119" s="15"/>
    </row>
    <row r="120" spans="1:1" s="1" customFormat="1" x14ac:dyDescent="0.25">
      <c r="A120" s="15"/>
    </row>
    <row r="121" spans="1:1" s="1" customFormat="1" x14ac:dyDescent="0.25">
      <c r="A121" s="15"/>
    </row>
    <row r="122" spans="1:1" s="1" customFormat="1" x14ac:dyDescent="0.25">
      <c r="A122" s="15"/>
    </row>
    <row r="123" spans="1:1" s="1" customFormat="1" x14ac:dyDescent="0.25">
      <c r="A123" s="15"/>
    </row>
    <row r="124" spans="1:1" s="1" customFormat="1" x14ac:dyDescent="0.25">
      <c r="A124" s="15"/>
    </row>
    <row r="125" spans="1:1" s="1" customFormat="1" x14ac:dyDescent="0.25">
      <c r="A125" s="15"/>
    </row>
    <row r="126" spans="1:1" s="1" customFormat="1" x14ac:dyDescent="0.25">
      <c r="A126" s="15"/>
    </row>
    <row r="127" spans="1:1" s="1" customFormat="1" x14ac:dyDescent="0.25">
      <c r="A127" s="15"/>
    </row>
    <row r="128" spans="1:1" s="1" customFormat="1" x14ac:dyDescent="0.25">
      <c r="A128" s="15"/>
    </row>
    <row r="129" spans="1:1" s="1" customFormat="1" x14ac:dyDescent="0.25">
      <c r="A129" s="15"/>
    </row>
    <row r="130" spans="1:1" s="1" customFormat="1" x14ac:dyDescent="0.25">
      <c r="A130" s="15"/>
    </row>
    <row r="131" spans="1:1" s="1" customFormat="1" x14ac:dyDescent="0.25">
      <c r="A131" s="15"/>
    </row>
    <row r="132" spans="1:1" s="1" customFormat="1" x14ac:dyDescent="0.25">
      <c r="A132" s="15"/>
    </row>
    <row r="133" spans="1:1" s="1" customFormat="1" x14ac:dyDescent="0.25">
      <c r="A133" s="15"/>
    </row>
    <row r="134" spans="1:1" s="1" customFormat="1" x14ac:dyDescent="0.25">
      <c r="A134" s="15"/>
    </row>
    <row r="135" spans="1:1" s="1" customFormat="1" x14ac:dyDescent="0.25">
      <c r="A135" s="15"/>
    </row>
    <row r="136" spans="1:1" s="1" customFormat="1" x14ac:dyDescent="0.25">
      <c r="A136" s="15"/>
    </row>
    <row r="137" spans="1:1" s="1" customFormat="1" x14ac:dyDescent="0.25">
      <c r="A137" s="15"/>
    </row>
    <row r="138" spans="1:1" s="1" customFormat="1" x14ac:dyDescent="0.25">
      <c r="A138" s="15"/>
    </row>
    <row r="139" spans="1:1" s="1" customFormat="1" x14ac:dyDescent="0.25">
      <c r="A139" s="15"/>
    </row>
    <row r="140" spans="1:1" s="1" customFormat="1" x14ac:dyDescent="0.25">
      <c r="A140" s="15"/>
    </row>
    <row r="141" spans="1:1" s="1" customFormat="1" x14ac:dyDescent="0.25">
      <c r="A141" s="15"/>
    </row>
    <row r="142" spans="1:1" s="1" customFormat="1" x14ac:dyDescent="0.25">
      <c r="A142" s="15"/>
    </row>
    <row r="143" spans="1:1" s="1" customFormat="1" x14ac:dyDescent="0.25">
      <c r="A143" s="15"/>
    </row>
    <row r="144" spans="1:1" s="1" customFormat="1" x14ac:dyDescent="0.25">
      <c r="A144" s="15"/>
    </row>
    <row r="145" spans="1:1" s="1" customFormat="1" x14ac:dyDescent="0.25">
      <c r="A145" s="15"/>
    </row>
    <row r="146" spans="1:1" s="1" customFormat="1" x14ac:dyDescent="0.25">
      <c r="A146" s="15"/>
    </row>
    <row r="147" spans="1:1" s="1" customFormat="1" x14ac:dyDescent="0.25">
      <c r="A147" s="15"/>
    </row>
    <row r="148" spans="1:1" s="1" customFormat="1" x14ac:dyDescent="0.25">
      <c r="A148" s="15"/>
    </row>
    <row r="149" spans="1:1" s="1" customFormat="1" x14ac:dyDescent="0.25">
      <c r="A149" s="15"/>
    </row>
    <row r="150" spans="1:1" s="1" customFormat="1" x14ac:dyDescent="0.25">
      <c r="A150" s="15"/>
    </row>
    <row r="151" spans="1:1" s="1" customFormat="1" x14ac:dyDescent="0.25">
      <c r="A151" s="15"/>
    </row>
    <row r="152" spans="1:1" s="1" customFormat="1" x14ac:dyDescent="0.25">
      <c r="A152" s="15"/>
    </row>
    <row r="153" spans="1:1" s="1" customFormat="1" x14ac:dyDescent="0.25">
      <c r="A153" s="15"/>
    </row>
    <row r="154" spans="1:1" s="1" customFormat="1" x14ac:dyDescent="0.25">
      <c r="A154" s="15"/>
    </row>
    <row r="155" spans="1:1" s="1" customFormat="1" x14ac:dyDescent="0.25">
      <c r="A155" s="15"/>
    </row>
    <row r="156" spans="1:1" s="1" customFormat="1" x14ac:dyDescent="0.25">
      <c r="A156" s="15"/>
    </row>
    <row r="157" spans="1:1" s="1" customFormat="1" x14ac:dyDescent="0.25">
      <c r="A157" s="15"/>
    </row>
    <row r="158" spans="1:1" s="1" customFormat="1" x14ac:dyDescent="0.25">
      <c r="A158" s="15"/>
    </row>
    <row r="159" spans="1:1" s="1" customFormat="1" x14ac:dyDescent="0.25">
      <c r="A159" s="15"/>
    </row>
    <row r="160" spans="1:1" s="1" customFormat="1" x14ac:dyDescent="0.25">
      <c r="A160" s="15"/>
    </row>
    <row r="161" spans="1:1" s="1" customFormat="1" x14ac:dyDescent="0.25">
      <c r="A161" s="15"/>
    </row>
    <row r="162" spans="1:1" s="1" customFormat="1" x14ac:dyDescent="0.25">
      <c r="A162" s="15"/>
    </row>
    <row r="163" spans="1:1" s="1" customFormat="1" x14ac:dyDescent="0.25">
      <c r="A163" s="15"/>
    </row>
    <row r="164" spans="1:1" s="1" customFormat="1" x14ac:dyDescent="0.25">
      <c r="A164" s="15"/>
    </row>
    <row r="165" spans="1:1" s="1" customFormat="1" x14ac:dyDescent="0.25">
      <c r="A165" s="15"/>
    </row>
    <row r="166" spans="1:1" s="1" customFormat="1" x14ac:dyDescent="0.25">
      <c r="A166" s="15"/>
    </row>
    <row r="167" spans="1:1" s="1" customFormat="1" x14ac:dyDescent="0.25">
      <c r="A167" s="15"/>
    </row>
    <row r="168" spans="1:1" s="1" customFormat="1" x14ac:dyDescent="0.25">
      <c r="A168" s="15"/>
    </row>
    <row r="169" spans="1:1" s="1" customFormat="1" x14ac:dyDescent="0.25">
      <c r="A169" s="15"/>
    </row>
    <row r="170" spans="1:1" s="1" customFormat="1" x14ac:dyDescent="0.25">
      <c r="A170" s="15"/>
    </row>
    <row r="171" spans="1:1" s="1" customFormat="1" x14ac:dyDescent="0.25">
      <c r="A171" s="15"/>
    </row>
    <row r="172" spans="1:1" s="1" customFormat="1" x14ac:dyDescent="0.25">
      <c r="A172" s="15"/>
    </row>
    <row r="173" spans="1:1" s="1" customFormat="1" x14ac:dyDescent="0.25">
      <c r="A173" s="15"/>
    </row>
    <row r="174" spans="1:1" s="1" customFormat="1" x14ac:dyDescent="0.25">
      <c r="A174" s="15"/>
    </row>
    <row r="175" spans="1:1" s="1" customFormat="1" x14ac:dyDescent="0.25">
      <c r="A175" s="15"/>
    </row>
    <row r="176" spans="1:1" s="1" customFormat="1" x14ac:dyDescent="0.25">
      <c r="A176" s="15"/>
    </row>
    <row r="177" spans="1:1" s="1" customFormat="1" x14ac:dyDescent="0.25">
      <c r="A177" s="15"/>
    </row>
    <row r="178" spans="1:1" s="1" customFormat="1" x14ac:dyDescent="0.25">
      <c r="A178" s="15"/>
    </row>
    <row r="179" spans="1:1" s="1" customFormat="1" x14ac:dyDescent="0.25">
      <c r="A179" s="15"/>
    </row>
    <row r="180" spans="1:1" s="1" customFormat="1" x14ac:dyDescent="0.25">
      <c r="A180" s="15"/>
    </row>
    <row r="181" spans="1:1" s="1" customFormat="1" x14ac:dyDescent="0.25">
      <c r="A181" s="15"/>
    </row>
    <row r="182" spans="1:1" s="1" customFormat="1" x14ac:dyDescent="0.25">
      <c r="A182" s="15"/>
    </row>
    <row r="183" spans="1:1" s="1" customFormat="1" x14ac:dyDescent="0.25">
      <c r="A183" s="15"/>
    </row>
    <row r="184" spans="1:1" s="1" customFormat="1" x14ac:dyDescent="0.25">
      <c r="A184" s="15"/>
    </row>
    <row r="185" spans="1:1" s="1" customFormat="1" x14ac:dyDescent="0.25">
      <c r="A185" s="15"/>
    </row>
    <row r="186" spans="1:1" s="1" customFormat="1" x14ac:dyDescent="0.25">
      <c r="A186" s="15"/>
    </row>
    <row r="187" spans="1:1" s="1" customFormat="1" x14ac:dyDescent="0.25">
      <c r="A187" s="15"/>
    </row>
    <row r="188" spans="1:1" s="1" customFormat="1" x14ac:dyDescent="0.25">
      <c r="A188" s="15"/>
    </row>
    <row r="189" spans="1:1" s="1" customFormat="1" x14ac:dyDescent="0.25">
      <c r="A189" s="15"/>
    </row>
    <row r="190" spans="1:1" s="1" customFormat="1" x14ac:dyDescent="0.25">
      <c r="A190" s="15"/>
    </row>
    <row r="191" spans="1:1" s="1" customFormat="1" x14ac:dyDescent="0.25">
      <c r="A191" s="15"/>
    </row>
    <row r="192" spans="1:1" s="1" customFormat="1" x14ac:dyDescent="0.25">
      <c r="A192" s="15"/>
    </row>
    <row r="193" spans="1:1" s="1" customFormat="1" x14ac:dyDescent="0.25">
      <c r="A193" s="15"/>
    </row>
    <row r="194" spans="1:1" s="1" customFormat="1" x14ac:dyDescent="0.25">
      <c r="A194" s="15"/>
    </row>
    <row r="195" spans="1:1" s="1" customFormat="1" x14ac:dyDescent="0.25">
      <c r="A195" s="15"/>
    </row>
    <row r="196" spans="1:1" s="1" customFormat="1" x14ac:dyDescent="0.25">
      <c r="A196" s="15"/>
    </row>
    <row r="197" spans="1:1" s="1" customFormat="1" x14ac:dyDescent="0.25">
      <c r="A197" s="15"/>
    </row>
    <row r="198" spans="1:1" s="1" customFormat="1" x14ac:dyDescent="0.25">
      <c r="A198" s="15"/>
    </row>
    <row r="199" spans="1:1" s="1" customFormat="1" x14ac:dyDescent="0.25">
      <c r="A199" s="15"/>
    </row>
    <row r="200" spans="1:1" s="1" customFormat="1" x14ac:dyDescent="0.25">
      <c r="A200" s="15"/>
    </row>
    <row r="201" spans="1:1" s="1" customFormat="1" x14ac:dyDescent="0.25">
      <c r="A201" s="15"/>
    </row>
    <row r="202" spans="1:1" s="1" customFormat="1" x14ac:dyDescent="0.25">
      <c r="A202" s="15"/>
    </row>
    <row r="203" spans="1:1" s="1" customFormat="1" x14ac:dyDescent="0.25">
      <c r="A203" s="15"/>
    </row>
    <row r="204" spans="1:1" s="1" customFormat="1" x14ac:dyDescent="0.25">
      <c r="A204" s="15"/>
    </row>
    <row r="205" spans="1:1" s="1" customFormat="1" x14ac:dyDescent="0.25">
      <c r="A205" s="15"/>
    </row>
    <row r="206" spans="1:1" s="1" customFormat="1" x14ac:dyDescent="0.25">
      <c r="A206" s="15"/>
    </row>
    <row r="207" spans="1:1" s="1" customFormat="1" x14ac:dyDescent="0.25">
      <c r="A207" s="15"/>
    </row>
    <row r="208" spans="1:1" s="1" customFormat="1" x14ac:dyDescent="0.25">
      <c r="A208" s="15"/>
    </row>
    <row r="209" spans="1:1" s="1" customFormat="1" x14ac:dyDescent="0.25">
      <c r="A209" s="15"/>
    </row>
    <row r="210" spans="1:1" s="1" customFormat="1" x14ac:dyDescent="0.25">
      <c r="A210" s="15"/>
    </row>
    <row r="211" spans="1:1" s="1" customFormat="1" x14ac:dyDescent="0.25">
      <c r="A211" s="15"/>
    </row>
    <row r="212" spans="1:1" s="1" customFormat="1" x14ac:dyDescent="0.25">
      <c r="A212" s="15"/>
    </row>
    <row r="213" spans="1:1" s="1" customFormat="1" x14ac:dyDescent="0.25">
      <c r="A213" s="15"/>
    </row>
    <row r="214" spans="1:1" s="1" customFormat="1" x14ac:dyDescent="0.25">
      <c r="A214" s="15"/>
    </row>
    <row r="215" spans="1:1" s="1" customFormat="1" x14ac:dyDescent="0.25">
      <c r="A215" s="15"/>
    </row>
    <row r="216" spans="1:1" s="1" customFormat="1" x14ac:dyDescent="0.25">
      <c r="A216" s="15"/>
    </row>
    <row r="217" spans="1:1" s="1" customFormat="1" x14ac:dyDescent="0.25">
      <c r="A217" s="15"/>
    </row>
    <row r="218" spans="1:1" s="1" customFormat="1" x14ac:dyDescent="0.25">
      <c r="A218" s="15"/>
    </row>
    <row r="219" spans="1:1" s="1" customFormat="1" x14ac:dyDescent="0.25">
      <c r="A219" s="15"/>
    </row>
    <row r="220" spans="1:1" s="1" customFormat="1" x14ac:dyDescent="0.25">
      <c r="A220" s="15"/>
    </row>
    <row r="221" spans="1:1" s="1" customFormat="1" x14ac:dyDescent="0.25">
      <c r="A221" s="15"/>
    </row>
    <row r="222" spans="1:1" s="1" customFormat="1" x14ac:dyDescent="0.25">
      <c r="A222" s="15"/>
    </row>
    <row r="223" spans="1:1" s="1" customFormat="1" x14ac:dyDescent="0.25">
      <c r="A223" s="15"/>
    </row>
    <row r="224" spans="1:1" s="1" customFormat="1" x14ac:dyDescent="0.25">
      <c r="A224" s="15"/>
    </row>
    <row r="225" spans="1:1" s="1" customFormat="1" x14ac:dyDescent="0.25">
      <c r="A225" s="15"/>
    </row>
    <row r="226" spans="1:1" s="1" customFormat="1" x14ac:dyDescent="0.25">
      <c r="A226" s="15"/>
    </row>
    <row r="227" spans="1:1" s="1" customFormat="1" x14ac:dyDescent="0.25">
      <c r="A227" s="15"/>
    </row>
    <row r="228" spans="1:1" s="1" customFormat="1" x14ac:dyDescent="0.25">
      <c r="A228" s="15"/>
    </row>
    <row r="229" spans="1:1" s="1" customFormat="1" x14ac:dyDescent="0.25">
      <c r="A229" s="15"/>
    </row>
    <row r="230" spans="1:1" s="1" customFormat="1" x14ac:dyDescent="0.25">
      <c r="A230" s="15"/>
    </row>
    <row r="231" spans="1:1" s="1" customFormat="1" x14ac:dyDescent="0.25">
      <c r="A231" s="15"/>
    </row>
    <row r="232" spans="1:1" s="1" customFormat="1" x14ac:dyDescent="0.25">
      <c r="A232" s="15"/>
    </row>
    <row r="233" spans="1:1" s="1" customFormat="1" x14ac:dyDescent="0.25">
      <c r="A233" s="15"/>
    </row>
    <row r="234" spans="1:1" s="1" customFormat="1" x14ac:dyDescent="0.25">
      <c r="A234" s="15"/>
    </row>
    <row r="235" spans="1:1" s="1" customFormat="1" x14ac:dyDescent="0.25">
      <c r="A235" s="15"/>
    </row>
    <row r="236" spans="1:1" s="1" customFormat="1" x14ac:dyDescent="0.25">
      <c r="A236" s="15"/>
    </row>
    <row r="237" spans="1:1" s="1" customFormat="1" x14ac:dyDescent="0.25">
      <c r="A237" s="15"/>
    </row>
    <row r="238" spans="1:1" s="1" customFormat="1" x14ac:dyDescent="0.25">
      <c r="A238" s="15"/>
    </row>
    <row r="239" spans="1:1" s="1" customFormat="1" x14ac:dyDescent="0.25">
      <c r="A239" s="15"/>
    </row>
    <row r="240" spans="1:1" s="1" customFormat="1" x14ac:dyDescent="0.25">
      <c r="A240" s="15"/>
    </row>
    <row r="241" spans="1:1" s="1" customFormat="1" x14ac:dyDescent="0.25">
      <c r="A241" s="15"/>
    </row>
    <row r="242" spans="1:1" s="1" customFormat="1" x14ac:dyDescent="0.25">
      <c r="A242" s="15"/>
    </row>
    <row r="243" spans="1:1" s="1" customFormat="1" x14ac:dyDescent="0.25">
      <c r="A243" s="15"/>
    </row>
    <row r="244" spans="1:1" s="1" customFormat="1" x14ac:dyDescent="0.25">
      <c r="A244" s="15"/>
    </row>
    <row r="245" spans="1:1" s="1" customFormat="1" x14ac:dyDescent="0.25">
      <c r="A245" s="15"/>
    </row>
    <row r="246" spans="1:1" s="1" customFormat="1" x14ac:dyDescent="0.25">
      <c r="A246" s="15"/>
    </row>
    <row r="247" spans="1:1" s="1" customFormat="1" x14ac:dyDescent="0.25">
      <c r="A247" s="15"/>
    </row>
    <row r="248" spans="1:1" s="1" customFormat="1" x14ac:dyDescent="0.25">
      <c r="A248" s="15"/>
    </row>
    <row r="249" spans="1:1" s="1" customFormat="1" x14ac:dyDescent="0.25">
      <c r="A249" s="15"/>
    </row>
    <row r="250" spans="1:1" s="1" customFormat="1" x14ac:dyDescent="0.25">
      <c r="A250" s="15"/>
    </row>
    <row r="251" spans="1:1" s="1" customFormat="1" x14ac:dyDescent="0.25">
      <c r="A251" s="15"/>
    </row>
    <row r="252" spans="1:1" s="1" customFormat="1" x14ac:dyDescent="0.25">
      <c r="A252" s="15"/>
    </row>
    <row r="253" spans="1:1" s="1" customFormat="1" x14ac:dyDescent="0.25">
      <c r="A253" s="15"/>
    </row>
    <row r="254" spans="1:1" s="1" customFormat="1" x14ac:dyDescent="0.25">
      <c r="A254" s="15"/>
    </row>
    <row r="255" spans="1:1" s="1" customFormat="1" x14ac:dyDescent="0.25">
      <c r="A255" s="15"/>
    </row>
    <row r="256" spans="1:1" s="1" customFormat="1" x14ac:dyDescent="0.25">
      <c r="A256" s="15"/>
    </row>
    <row r="257" spans="1:1" s="1" customFormat="1" x14ac:dyDescent="0.25">
      <c r="A257" s="15"/>
    </row>
    <row r="258" spans="1:1" s="1" customFormat="1" x14ac:dyDescent="0.25">
      <c r="A258" s="15"/>
    </row>
    <row r="259" spans="1:1" s="1" customFormat="1" x14ac:dyDescent="0.25">
      <c r="A259" s="15"/>
    </row>
    <row r="260" spans="1:1" s="1" customFormat="1" x14ac:dyDescent="0.25">
      <c r="A260" s="15"/>
    </row>
    <row r="261" spans="1:1" s="1" customFormat="1" x14ac:dyDescent="0.25">
      <c r="A261" s="15"/>
    </row>
    <row r="262" spans="1:1" s="1" customFormat="1" x14ac:dyDescent="0.25">
      <c r="A262" s="15"/>
    </row>
    <row r="263" spans="1:1" s="1" customFormat="1" x14ac:dyDescent="0.25">
      <c r="A263" s="15"/>
    </row>
    <row r="264" spans="1:1" s="1" customFormat="1" x14ac:dyDescent="0.25">
      <c r="A264" s="15"/>
    </row>
    <row r="265" spans="1:1" s="1" customFormat="1" x14ac:dyDescent="0.25">
      <c r="A265" s="15"/>
    </row>
    <row r="266" spans="1:1" s="1" customFormat="1" x14ac:dyDescent="0.25">
      <c r="A266" s="15"/>
    </row>
    <row r="267" spans="1:1" s="1" customFormat="1" x14ac:dyDescent="0.25">
      <c r="A267" s="15"/>
    </row>
    <row r="268" spans="1:1" s="1" customFormat="1" x14ac:dyDescent="0.25">
      <c r="A268" s="15"/>
    </row>
    <row r="269" spans="1:1" s="1" customFormat="1" x14ac:dyDescent="0.25">
      <c r="A269" s="15"/>
    </row>
    <row r="270" spans="1:1" s="1" customFormat="1" x14ac:dyDescent="0.25">
      <c r="A270" s="15"/>
    </row>
    <row r="271" spans="1:1" s="1" customFormat="1" x14ac:dyDescent="0.25">
      <c r="A271" s="15"/>
    </row>
    <row r="272" spans="1:1" s="1" customFormat="1" x14ac:dyDescent="0.25">
      <c r="A272" s="15"/>
    </row>
    <row r="273" spans="1:1" s="1" customFormat="1" x14ac:dyDescent="0.25">
      <c r="A273" s="15"/>
    </row>
    <row r="274" spans="1:1" s="1" customFormat="1" x14ac:dyDescent="0.25">
      <c r="A274" s="15"/>
    </row>
    <row r="275" spans="1:1" s="1" customFormat="1" x14ac:dyDescent="0.25">
      <c r="A275" s="15"/>
    </row>
    <row r="276" spans="1:1" s="1" customFormat="1" x14ac:dyDescent="0.25">
      <c r="A276" s="15"/>
    </row>
    <row r="277" spans="1:1" s="1" customFormat="1" x14ac:dyDescent="0.25">
      <c r="A277" s="15"/>
    </row>
    <row r="278" spans="1:1" s="1" customFormat="1" x14ac:dyDescent="0.25">
      <c r="A278" s="15"/>
    </row>
    <row r="279" spans="1:1" s="1" customFormat="1" x14ac:dyDescent="0.25">
      <c r="A279" s="15"/>
    </row>
    <row r="280" spans="1:1" s="1" customFormat="1" x14ac:dyDescent="0.25">
      <c r="A280" s="15"/>
    </row>
    <row r="281" spans="1:1" s="1" customFormat="1" x14ac:dyDescent="0.25">
      <c r="A281" s="15"/>
    </row>
    <row r="282" spans="1:1" s="1" customFormat="1" x14ac:dyDescent="0.25">
      <c r="A282" s="15"/>
    </row>
    <row r="283" spans="1:1" s="1" customFormat="1" x14ac:dyDescent="0.25">
      <c r="A283" s="15"/>
    </row>
    <row r="284" spans="1:1" s="1" customFormat="1" x14ac:dyDescent="0.25">
      <c r="A284" s="15"/>
    </row>
    <row r="285" spans="1:1" s="1" customFormat="1" x14ac:dyDescent="0.25">
      <c r="A285" s="15"/>
    </row>
    <row r="286" spans="1:1" s="1" customFormat="1" x14ac:dyDescent="0.25">
      <c r="A286" s="15"/>
    </row>
    <row r="287" spans="1:1" s="1" customFormat="1" x14ac:dyDescent="0.25">
      <c r="A287" s="15"/>
    </row>
    <row r="288" spans="1:1" s="1" customFormat="1" x14ac:dyDescent="0.25">
      <c r="A288" s="15"/>
    </row>
    <row r="289" spans="1:1" s="1" customFormat="1" x14ac:dyDescent="0.25">
      <c r="A289" s="15"/>
    </row>
    <row r="290" spans="1:1" s="1" customFormat="1" x14ac:dyDescent="0.25">
      <c r="A290" s="15"/>
    </row>
    <row r="291" spans="1:1" s="1" customFormat="1" x14ac:dyDescent="0.25">
      <c r="A291" s="15"/>
    </row>
    <row r="292" spans="1:1" s="1" customFormat="1" x14ac:dyDescent="0.25">
      <c r="A292" s="15"/>
    </row>
    <row r="293" spans="1:1" s="1" customFormat="1" x14ac:dyDescent="0.25">
      <c r="A293" s="15"/>
    </row>
    <row r="294" spans="1:1" s="1" customFormat="1" x14ac:dyDescent="0.25">
      <c r="A294" s="15"/>
    </row>
    <row r="295" spans="1:1" s="1" customFormat="1" x14ac:dyDescent="0.25">
      <c r="A295" s="15"/>
    </row>
    <row r="296" spans="1:1" s="1" customFormat="1" x14ac:dyDescent="0.25">
      <c r="A296" s="15"/>
    </row>
    <row r="297" spans="1:1" s="1" customFormat="1" x14ac:dyDescent="0.25">
      <c r="A297" s="15"/>
    </row>
    <row r="298" spans="1:1" s="1" customFormat="1" x14ac:dyDescent="0.25">
      <c r="A298" s="15"/>
    </row>
  </sheetData>
  <mergeCells count="22">
    <mergeCell ref="C62:E62"/>
    <mergeCell ref="C63:E63"/>
    <mergeCell ref="A65:E65"/>
    <mergeCell ref="C66:E66"/>
    <mergeCell ref="C55:E55"/>
    <mergeCell ref="C56:E56"/>
    <mergeCell ref="C57:E57"/>
    <mergeCell ref="C58:E58"/>
    <mergeCell ref="A60:E60"/>
    <mergeCell ref="C61:E61"/>
    <mergeCell ref="C54:E54"/>
    <mergeCell ref="A1:E1"/>
    <mergeCell ref="A43:E43"/>
    <mergeCell ref="C44:E44"/>
    <mergeCell ref="D45:E45"/>
    <mergeCell ref="D46:E46"/>
    <mergeCell ref="D47:E47"/>
    <mergeCell ref="D48:E48"/>
    <mergeCell ref="D49:E49"/>
    <mergeCell ref="D50:E50"/>
    <mergeCell ref="D51:E51"/>
    <mergeCell ref="A53:E53"/>
  </mergeCells>
  <pageMargins left="0.511811023622047" right="0.511811023622047" top="0.78740157480314898" bottom="0.78740157480314898" header="0.511811023622047" footer="0.511811023622047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2" workbookViewId="0">
      <selection activeCell="A49" sqref="A49"/>
    </sheetView>
  </sheetViews>
  <sheetFormatPr defaultRowHeight="15" x14ac:dyDescent="0.25"/>
  <cols>
    <col min="1" max="1" width="5" style="40" customWidth="1"/>
    <col min="2" max="2" width="5.140625" style="40" customWidth="1"/>
    <col min="3" max="3" width="9.28515625" customWidth="1"/>
    <col min="4" max="4" width="12.140625" style="40" customWidth="1"/>
    <col min="5" max="5" width="17" style="40" customWidth="1"/>
    <col min="6" max="6" width="37.28515625" customWidth="1"/>
    <col min="7" max="7" width="34.85546875" bestFit="1" customWidth="1"/>
    <col min="8" max="8" width="98.42578125" bestFit="1" customWidth="1"/>
    <col min="9" max="11" width="9.140625" customWidth="1"/>
    <col min="12" max="12" width="14.42578125" customWidth="1"/>
    <col min="13" max="13" width="9.140625" customWidth="1"/>
    <col min="14" max="1017" width="8.7109375" customWidth="1"/>
    <col min="1018" max="1018" width="9.140625" customWidth="1"/>
  </cols>
  <sheetData>
    <row r="1" spans="1:12" ht="23.25" x14ac:dyDescent="0.35">
      <c r="A1" s="190" t="s">
        <v>170</v>
      </c>
      <c r="B1" s="190"/>
      <c r="C1" s="190"/>
      <c r="D1" s="190"/>
      <c r="E1" s="190"/>
      <c r="F1" s="190"/>
      <c r="G1" s="190"/>
      <c r="H1" s="190"/>
    </row>
    <row r="2" spans="1:12" s="29" customFormat="1" ht="15.75" customHeight="1" thickBot="1" x14ac:dyDescent="0.3">
      <c r="A2" s="23" t="s">
        <v>138</v>
      </c>
      <c r="B2" s="191" t="s">
        <v>171</v>
      </c>
      <c r="C2" s="191"/>
      <c r="D2" s="24" t="s">
        <v>172</v>
      </c>
      <c r="E2" s="25" t="s">
        <v>173</v>
      </c>
      <c r="F2" s="26" t="s">
        <v>139</v>
      </c>
      <c r="G2" s="27" t="s">
        <v>174</v>
      </c>
      <c r="H2" s="28" t="s">
        <v>5</v>
      </c>
      <c r="K2"/>
      <c r="L2"/>
    </row>
    <row r="3" spans="1:12" s="29" customFormat="1" x14ac:dyDescent="0.25">
      <c r="A3" s="192" t="s">
        <v>175</v>
      </c>
      <c r="B3" s="192"/>
      <c r="C3" s="192"/>
      <c r="D3" s="192"/>
      <c r="E3" s="192"/>
      <c r="F3" s="192"/>
      <c r="G3" s="192"/>
      <c r="H3" s="192"/>
      <c r="K3"/>
      <c r="L3"/>
    </row>
    <row r="4" spans="1:12" x14ac:dyDescent="0.25">
      <c r="A4" s="5">
        <v>1</v>
      </c>
      <c r="B4" s="5">
        <v>1</v>
      </c>
      <c r="C4" s="5" t="str">
        <f>IF(ISBLANK(B4)," ", VLOOKUP(B4,Tab!$A$62:$B$64,2))</f>
        <v>Estatico</v>
      </c>
      <c r="D4" s="30">
        <v>99999999</v>
      </c>
      <c r="E4" s="30" t="s">
        <v>176</v>
      </c>
      <c r="F4" s="5" t="s">
        <v>177</v>
      </c>
      <c r="G4" s="5" t="s">
        <v>177</v>
      </c>
      <c r="H4" s="5" t="s">
        <v>178</v>
      </c>
    </row>
    <row r="5" spans="1:12" x14ac:dyDescent="0.25">
      <c r="A5" s="5">
        <v>2</v>
      </c>
      <c r="B5" s="5">
        <v>1</v>
      </c>
      <c r="C5" s="5" t="str">
        <f>IF(ISBLANK(B5)," ", VLOOKUP(B5,Tab!$A$62:$B$64,2))</f>
        <v>Estatico</v>
      </c>
      <c r="D5" s="30">
        <v>99999999</v>
      </c>
      <c r="E5" s="30" t="s">
        <v>176</v>
      </c>
      <c r="F5" s="5" t="s">
        <v>179</v>
      </c>
      <c r="G5" s="5" t="s">
        <v>180</v>
      </c>
      <c r="H5" s="5" t="s">
        <v>181</v>
      </c>
    </row>
    <row r="6" spans="1:12" x14ac:dyDescent="0.25">
      <c r="A6" s="5">
        <v>3</v>
      </c>
      <c r="B6" s="5">
        <v>1</v>
      </c>
      <c r="C6" s="5" t="str">
        <f>IF(ISBLANK(B6)," ", VLOOKUP(B6,Tab!$A$62:$B$64,2))</f>
        <v>Estatico</v>
      </c>
      <c r="D6" s="30">
        <v>99999999</v>
      </c>
      <c r="E6" s="30" t="s">
        <v>176</v>
      </c>
      <c r="F6" s="5" t="s">
        <v>182</v>
      </c>
      <c r="G6" s="5" t="s">
        <v>183</v>
      </c>
      <c r="H6" s="5" t="s">
        <v>184</v>
      </c>
    </row>
    <row r="7" spans="1:12" x14ac:dyDescent="0.25">
      <c r="A7" s="5">
        <v>4</v>
      </c>
      <c r="B7" s="5">
        <v>2</v>
      </c>
      <c r="C7" s="5" t="str">
        <f>IF(ISBLANK(B7)," ", VLOOKUP(B7,Tab!$A$62:$B$64,2))</f>
        <v>Dinamico</v>
      </c>
      <c r="D7" s="31"/>
      <c r="E7" s="31"/>
      <c r="F7" s="5" t="s">
        <v>185</v>
      </c>
      <c r="G7" s="5" t="s">
        <v>185</v>
      </c>
      <c r="H7" s="5" t="s">
        <v>186</v>
      </c>
    </row>
    <row r="8" spans="1:12" x14ac:dyDescent="0.25">
      <c r="A8" s="5">
        <v>5</v>
      </c>
      <c r="B8" s="5">
        <v>2</v>
      </c>
      <c r="C8" s="5" t="str">
        <f>IF(ISBLANK(B8)," ", VLOOKUP(B8,Tab!$A$62:$B$64,2))</f>
        <v>Dinamico</v>
      </c>
      <c r="D8" s="31"/>
      <c r="E8" s="31"/>
      <c r="F8" s="5" t="s">
        <v>187</v>
      </c>
      <c r="G8" s="5" t="s">
        <v>187</v>
      </c>
      <c r="H8" s="5" t="s">
        <v>188</v>
      </c>
    </row>
    <row r="9" spans="1:12" x14ac:dyDescent="0.25">
      <c r="A9" s="5">
        <v>6</v>
      </c>
      <c r="B9" s="5">
        <v>2</v>
      </c>
      <c r="C9" s="5" t="str">
        <f>IF(ISBLANK(B9)," ", VLOOKUP(B9,Tab!$A$62:$B$64,2))</f>
        <v>Dinamico</v>
      </c>
      <c r="D9" s="31"/>
      <c r="E9" s="31"/>
      <c r="F9" s="5" t="s">
        <v>189</v>
      </c>
      <c r="G9" s="5" t="s">
        <v>189</v>
      </c>
      <c r="H9" s="5" t="s">
        <v>190</v>
      </c>
    </row>
    <row r="10" spans="1:12" x14ac:dyDescent="0.25">
      <c r="A10" s="5">
        <v>7</v>
      </c>
      <c r="B10" s="5">
        <v>2</v>
      </c>
      <c r="C10" s="32" t="str">
        <f>IF(ISBLANK(B10)," ", VLOOKUP(B10,Tab!$A$62:$B$64,2))</f>
        <v>Dinamico</v>
      </c>
      <c r="D10" s="31"/>
      <c r="E10" s="31"/>
      <c r="F10" s="5" t="s">
        <v>191</v>
      </c>
      <c r="G10" s="5" t="s">
        <v>191</v>
      </c>
      <c r="H10" s="5" t="s">
        <v>192</v>
      </c>
    </row>
    <row r="11" spans="1:12" x14ac:dyDescent="0.25">
      <c r="A11" s="5">
        <v>8</v>
      </c>
      <c r="B11" s="5">
        <v>1</v>
      </c>
      <c r="C11" s="32" t="str">
        <f>IF(ISBLANK(B11)," ", VLOOKUP(B11,Tab!$A$62:$B$64,2))</f>
        <v>Estatico</v>
      </c>
      <c r="D11" s="30">
        <v>99999999</v>
      </c>
      <c r="E11" s="30" t="s">
        <v>176</v>
      </c>
      <c r="F11" s="5" t="s">
        <v>193</v>
      </c>
      <c r="G11" s="5" t="s">
        <v>194</v>
      </c>
      <c r="H11" s="5" t="s">
        <v>195</v>
      </c>
    </row>
    <row r="12" spans="1:12" x14ac:dyDescent="0.25">
      <c r="A12" s="5">
        <v>9</v>
      </c>
      <c r="B12" s="5">
        <v>1</v>
      </c>
      <c r="C12" s="32" t="str">
        <f>IF(ISBLANK(B12)," ", VLOOKUP(B12,Tab!$A$62:$B$64,2))</f>
        <v>Estatico</v>
      </c>
      <c r="D12" s="30">
        <v>99999999</v>
      </c>
      <c r="E12" s="30" t="s">
        <v>176</v>
      </c>
      <c r="F12" s="5" t="s">
        <v>196</v>
      </c>
      <c r="G12" s="5" t="s">
        <v>197</v>
      </c>
      <c r="H12" s="5" t="s">
        <v>198</v>
      </c>
    </row>
    <row r="13" spans="1:12" x14ac:dyDescent="0.25">
      <c r="A13" s="5"/>
      <c r="B13" s="5"/>
      <c r="C13" s="32"/>
      <c r="D13" s="30"/>
      <c r="E13" s="30"/>
      <c r="F13" s="5"/>
      <c r="G13" s="5"/>
      <c r="H13" s="5"/>
    </row>
    <row r="14" spans="1:12" x14ac:dyDescent="0.25">
      <c r="A14" s="5"/>
      <c r="B14" s="5"/>
      <c r="C14" s="32"/>
      <c r="D14" s="30"/>
      <c r="E14" s="30"/>
      <c r="F14" s="5"/>
      <c r="G14" s="5"/>
      <c r="H14" s="5"/>
    </row>
    <row r="15" spans="1:12" x14ac:dyDescent="0.25">
      <c r="A15" s="31"/>
      <c r="B15" s="31"/>
      <c r="C15" s="32" t="str">
        <f>IF(ISBLANK(B15)," ", VLOOKUP(B15,Tab!$A$62:$B$64,2))</f>
        <v xml:space="preserve"> </v>
      </c>
      <c r="D15" s="31"/>
      <c r="E15" s="31"/>
      <c r="F15" s="32"/>
      <c r="G15" s="32"/>
      <c r="H15" s="32"/>
    </row>
    <row r="16" spans="1:12" x14ac:dyDescent="0.25">
      <c r="A16" s="193" t="s">
        <v>199</v>
      </c>
      <c r="B16" s="193"/>
      <c r="C16" s="193"/>
      <c r="D16" s="193"/>
      <c r="E16" s="193"/>
      <c r="F16" s="193"/>
      <c r="G16" s="193"/>
      <c r="H16" s="193"/>
    </row>
    <row r="17" spans="1:10" x14ac:dyDescent="0.25">
      <c r="A17" s="5">
        <v>100</v>
      </c>
      <c r="B17" s="5">
        <v>1</v>
      </c>
      <c r="C17" s="5" t="str">
        <f>IF(ISBLANK(B17)," ", VLOOKUP(B17,Tab!$A$62:$B$64,2))</f>
        <v>Estatico</v>
      </c>
      <c r="D17" s="33">
        <v>99999999</v>
      </c>
      <c r="E17" s="33" t="s">
        <v>176</v>
      </c>
      <c r="F17" s="5" t="s">
        <v>200</v>
      </c>
      <c r="G17" s="5" t="s">
        <v>201</v>
      </c>
      <c r="H17" s="5" t="s">
        <v>202</v>
      </c>
    </row>
    <row r="18" spans="1:10" x14ac:dyDescent="0.25">
      <c r="A18" s="5">
        <v>101</v>
      </c>
      <c r="B18" s="5">
        <v>1</v>
      </c>
      <c r="C18" s="5" t="str">
        <f>IF(ISBLANK(B18)," ", VLOOKUP(B18,Tab!$A$62:$B$64,2))</f>
        <v>Estatico</v>
      </c>
      <c r="D18" s="33">
        <v>99999999</v>
      </c>
      <c r="E18" s="33" t="s">
        <v>176</v>
      </c>
      <c r="F18" s="5" t="s">
        <v>203</v>
      </c>
      <c r="G18" s="5" t="s">
        <v>204</v>
      </c>
      <c r="H18" s="5" t="s">
        <v>205</v>
      </c>
    </row>
    <row r="19" spans="1:10" x14ac:dyDescent="0.25">
      <c r="A19" s="5">
        <v>102</v>
      </c>
      <c r="B19" s="5">
        <v>2</v>
      </c>
      <c r="C19" s="5" t="str">
        <f>IF(ISBLANK(B19)," ", VLOOKUP(B19,Tab!$A$62:$B$64,2))</f>
        <v>Dinamico</v>
      </c>
      <c r="D19" s="31"/>
      <c r="E19" s="31"/>
      <c r="F19" s="5" t="s">
        <v>206</v>
      </c>
      <c r="G19" s="5" t="s">
        <v>207</v>
      </c>
      <c r="H19" s="5" t="s">
        <v>208</v>
      </c>
    </row>
    <row r="20" spans="1:10" x14ac:dyDescent="0.25">
      <c r="A20" s="5">
        <v>103</v>
      </c>
      <c r="B20" s="5">
        <v>2</v>
      </c>
      <c r="C20" s="5" t="str">
        <f>IF(ISBLANK(B20)," ", VLOOKUP(B20,Tab!$A$62:$B$64,2))</f>
        <v>Dinamico</v>
      </c>
      <c r="D20" s="31"/>
      <c r="E20" s="31"/>
      <c r="F20" s="5" t="s">
        <v>206</v>
      </c>
      <c r="G20" s="5" t="s">
        <v>209</v>
      </c>
      <c r="H20" s="5" t="s">
        <v>210</v>
      </c>
    </row>
    <row r="21" spans="1:10" x14ac:dyDescent="0.25">
      <c r="A21" s="5">
        <v>104</v>
      </c>
      <c r="B21" s="5">
        <v>2</v>
      </c>
      <c r="C21" s="5" t="str">
        <f>IF(ISBLANK(B21)," ", VLOOKUP(B21,Tab!$A$62:$B$64,2))</f>
        <v>Dinamico</v>
      </c>
      <c r="D21" s="31"/>
      <c r="E21" s="31"/>
      <c r="F21" s="5" t="s">
        <v>206</v>
      </c>
      <c r="G21" s="5" t="s">
        <v>211</v>
      </c>
      <c r="H21" s="5" t="s">
        <v>212</v>
      </c>
    </row>
    <row r="22" spans="1:10" x14ac:dyDescent="0.25">
      <c r="A22" s="5">
        <v>105</v>
      </c>
      <c r="B22" s="5">
        <v>2</v>
      </c>
      <c r="C22" s="5" t="str">
        <f>IF(ISBLANK(B22)," ", VLOOKUP(B22,Tab!$A$62:$B$64,2))</f>
        <v>Dinamico</v>
      </c>
      <c r="D22" s="30"/>
      <c r="E22" s="30"/>
      <c r="F22" s="5" t="s">
        <v>213</v>
      </c>
      <c r="G22" s="5" t="s">
        <v>214</v>
      </c>
      <c r="H22" s="5" t="s">
        <v>215</v>
      </c>
    </row>
    <row r="23" spans="1:10" x14ac:dyDescent="0.25">
      <c r="A23" s="5">
        <v>106</v>
      </c>
      <c r="B23" s="5">
        <v>2</v>
      </c>
      <c r="C23" s="5" t="str">
        <f>IF(ISBLANK(B23)," ", VLOOKUP(B23,Tab!$A$62:$B$64,2))</f>
        <v>Dinamico</v>
      </c>
      <c r="D23" s="30"/>
      <c r="E23" s="30"/>
      <c r="F23" s="5" t="s">
        <v>213</v>
      </c>
      <c r="G23" s="5" t="s">
        <v>214</v>
      </c>
      <c r="H23" s="5" t="s">
        <v>216</v>
      </c>
    </row>
    <row r="24" spans="1:10" x14ac:dyDescent="0.25">
      <c r="A24" s="5">
        <v>107</v>
      </c>
      <c r="B24" s="5">
        <v>2</v>
      </c>
      <c r="C24" s="5" t="str">
        <f>IF(ISBLANK(B24)," ", VLOOKUP(B24,Tab!$A$62:$B$64,2))</f>
        <v>Dinamico</v>
      </c>
      <c r="D24" s="30"/>
      <c r="E24" s="30"/>
      <c r="F24" s="5" t="s">
        <v>217</v>
      </c>
      <c r="G24" s="5" t="s">
        <v>214</v>
      </c>
      <c r="H24" s="5" t="s">
        <v>218</v>
      </c>
    </row>
    <row r="25" spans="1:10" x14ac:dyDescent="0.25">
      <c r="A25" s="5">
        <v>108</v>
      </c>
      <c r="B25" s="5">
        <v>1</v>
      </c>
      <c r="C25" s="5" t="str">
        <f>IF(ISBLANK(B25)," ", VLOOKUP(B25,Tab!$A$62:$B$64,2))</f>
        <v>Estatico</v>
      </c>
      <c r="D25" s="33">
        <v>99999999</v>
      </c>
      <c r="E25" s="33" t="s">
        <v>176</v>
      </c>
      <c r="F25" s="5" t="s">
        <v>219</v>
      </c>
      <c r="G25" s="5" t="s">
        <v>220</v>
      </c>
      <c r="H25" s="5" t="s">
        <v>221</v>
      </c>
    </row>
    <row r="26" spans="1:10" x14ac:dyDescent="0.25">
      <c r="A26" s="5">
        <v>109</v>
      </c>
      <c r="B26" s="5">
        <v>2</v>
      </c>
      <c r="C26" s="5" t="str">
        <f>IF(ISBLANK(B26)," ", VLOOKUP(B26,Tab!$A$62:$B$64,2))</f>
        <v>Dinamico</v>
      </c>
      <c r="D26" s="34"/>
      <c r="E26" s="34"/>
      <c r="F26" s="5" t="s">
        <v>222</v>
      </c>
      <c r="G26" s="5" t="s">
        <v>223</v>
      </c>
      <c r="H26" s="5" t="s">
        <v>224</v>
      </c>
    </row>
    <row r="27" spans="1:10" x14ac:dyDescent="0.25">
      <c r="A27" s="5">
        <v>110</v>
      </c>
      <c r="B27" s="5">
        <v>2</v>
      </c>
      <c r="C27" s="5" t="str">
        <f>IF(ISBLANK(B27)," ", VLOOKUP(B27,Tab!$A$62:$B$64,2))</f>
        <v>Dinamico</v>
      </c>
      <c r="D27" s="34"/>
      <c r="E27" s="34"/>
      <c r="F27" s="5" t="s">
        <v>222</v>
      </c>
      <c r="G27" s="5" t="s">
        <v>225</v>
      </c>
      <c r="H27" s="5" t="s">
        <v>226</v>
      </c>
    </row>
    <row r="28" spans="1:10" x14ac:dyDescent="0.25">
      <c r="A28" s="5">
        <v>111</v>
      </c>
      <c r="B28" s="5">
        <v>2</v>
      </c>
      <c r="C28" s="5" t="str">
        <f>IF(ISBLANK(B28)," ", VLOOKUP(B28,Tab!$A$62:$B$64,2))</f>
        <v>Dinamico</v>
      </c>
      <c r="D28" s="34"/>
      <c r="E28" s="34"/>
      <c r="F28" s="5" t="s">
        <v>222</v>
      </c>
      <c r="G28" s="5" t="s">
        <v>227</v>
      </c>
      <c r="H28" s="5" t="s">
        <v>228</v>
      </c>
    </row>
    <row r="29" spans="1:10" x14ac:dyDescent="0.25">
      <c r="A29" s="5">
        <v>112</v>
      </c>
      <c r="B29" s="5">
        <v>2</v>
      </c>
      <c r="C29" s="5" t="str">
        <f>IF(ISBLANK(B29)," ", VLOOKUP(B29,Tab!$A$62:$B$64,2))</f>
        <v>Dinamico</v>
      </c>
      <c r="D29" s="34"/>
      <c r="E29" s="34"/>
      <c r="F29" s="5" t="s">
        <v>222</v>
      </c>
      <c r="G29" s="5" t="s">
        <v>229</v>
      </c>
      <c r="H29" s="5" t="s">
        <v>230</v>
      </c>
      <c r="J29" t="s">
        <v>315</v>
      </c>
    </row>
    <row r="30" spans="1:10" x14ac:dyDescent="0.25">
      <c r="A30" s="35">
        <v>113</v>
      </c>
      <c r="B30" s="35">
        <v>2</v>
      </c>
      <c r="C30" s="36" t="str">
        <f>IF(ISBLANK(B30)," ", VLOOKUP(B30,Tab!$A$62:$B$64,2))</f>
        <v>Dinamico</v>
      </c>
      <c r="D30" s="37"/>
      <c r="E30" s="37"/>
      <c r="F30" s="36" t="s">
        <v>231</v>
      </c>
      <c r="G30" s="36" t="s">
        <v>206</v>
      </c>
      <c r="H30" s="36" t="s">
        <v>232</v>
      </c>
      <c r="J30" t="str">
        <f>CONCATENATE("(",A30,", ",B30,", NULL, NULL, '",F30,"', '",G30,"', '",H30,"'),")</f>
        <v>(113, 2, NULL, NULL, 'FISCAL_CONSERVA_RODOVIARIA', 'FISCAL', 'Comissao responsável pela medição de obra de edificações'),</v>
      </c>
    </row>
    <row r="31" spans="1:10" x14ac:dyDescent="0.25">
      <c r="A31" s="35">
        <v>114</v>
      </c>
      <c r="B31" s="35">
        <v>2</v>
      </c>
      <c r="C31" s="36" t="str">
        <f>IF(ISBLANK(B31)," ", VLOOKUP(B31,Tab!$A$62:$B$64,2))</f>
        <v>Dinamico</v>
      </c>
      <c r="D31" s="37"/>
      <c r="E31" s="37"/>
      <c r="F31" s="36" t="s">
        <v>233</v>
      </c>
      <c r="G31" s="36" t="s">
        <v>214</v>
      </c>
      <c r="H31" s="36" t="s">
        <v>234</v>
      </c>
      <c r="J31" t="str">
        <f>CONCATENATE("(",A31,", ",B31,", NULL, NULL, '",F31,"', '",G31,"', '",H31,"'),")</f>
        <v>(114, 2, NULL, NULL, 'COMISSAO_CONSERVA_RODOVIAS', 'COMISSÃO', 'Comissao responsável pela medição de manutenção de edificações'),</v>
      </c>
    </row>
    <row r="32" spans="1:10" x14ac:dyDescent="0.25">
      <c r="A32" s="34"/>
      <c r="B32" s="34"/>
      <c r="C32" s="5" t="str">
        <f>IF(ISBLANK(B32)," ", VLOOKUP(B32,Tab!$A$62:$B$64,2))</f>
        <v xml:space="preserve"> </v>
      </c>
      <c r="D32" s="34"/>
      <c r="E32" s="34"/>
      <c r="F32" s="38"/>
      <c r="G32" s="38"/>
      <c r="H32" s="38"/>
    </row>
    <row r="33" spans="1:8" x14ac:dyDescent="0.25">
      <c r="A33" s="34"/>
      <c r="B33" s="34"/>
      <c r="C33" s="5" t="str">
        <f>IF(ISBLANK(B33)," ", VLOOKUP(B33,Tab!$A$62:$B$64,2))</f>
        <v xml:space="preserve"> </v>
      </c>
      <c r="D33" s="34"/>
      <c r="E33" s="34"/>
      <c r="F33" s="38"/>
      <c r="G33" s="38"/>
      <c r="H33" s="38"/>
    </row>
    <row r="34" spans="1:8" x14ac:dyDescent="0.25">
      <c r="A34" s="34"/>
      <c r="B34" s="34"/>
      <c r="C34" s="32" t="str">
        <f>IF(ISBLANK(B34)," ", VLOOKUP(B34,Tab!$A$62:$B$64,2))</f>
        <v xml:space="preserve"> </v>
      </c>
      <c r="D34" s="34"/>
      <c r="E34" s="34"/>
      <c r="F34" s="38"/>
      <c r="G34" s="38"/>
      <c r="H34" s="38"/>
    </row>
    <row r="35" spans="1:8" x14ac:dyDescent="0.25">
      <c r="A35" s="193" t="s">
        <v>235</v>
      </c>
      <c r="B35" s="193"/>
      <c r="C35" s="193"/>
      <c r="D35" s="193"/>
      <c r="E35" s="193"/>
      <c r="F35" s="193"/>
      <c r="G35" s="193"/>
      <c r="H35" s="193"/>
    </row>
    <row r="36" spans="1:8" x14ac:dyDescent="0.25">
      <c r="A36" s="5">
        <v>200</v>
      </c>
      <c r="B36" s="5">
        <v>1</v>
      </c>
      <c r="C36" s="5" t="str">
        <f>IF(ISBLANK(B36)," ", VLOOKUP(B36,Tab!$A$62:$B$64,2))</f>
        <v>Estatico</v>
      </c>
      <c r="D36" s="30">
        <v>99999999</v>
      </c>
      <c r="E36" s="30" t="s">
        <v>176</v>
      </c>
      <c r="F36" s="5" t="s">
        <v>236</v>
      </c>
      <c r="G36" s="5" t="s">
        <v>237</v>
      </c>
      <c r="H36" s="5" t="s">
        <v>238</v>
      </c>
    </row>
    <row r="37" spans="1:8" x14ac:dyDescent="0.25">
      <c r="A37" s="5">
        <v>201</v>
      </c>
      <c r="B37" s="5">
        <v>1</v>
      </c>
      <c r="C37" s="5" t="str">
        <f>IF(ISBLANK(B37)," ", VLOOKUP(B37,Tab!$A$62:$B$64,2))</f>
        <v>Estatico</v>
      </c>
      <c r="D37" s="30">
        <v>99999999</v>
      </c>
      <c r="E37" s="30" t="s">
        <v>176</v>
      </c>
      <c r="F37" s="5" t="s">
        <v>239</v>
      </c>
      <c r="G37" s="5" t="s">
        <v>240</v>
      </c>
      <c r="H37" s="5" t="s">
        <v>241</v>
      </c>
    </row>
    <row r="38" spans="1:8" x14ac:dyDescent="0.25">
      <c r="A38" s="5">
        <v>202</v>
      </c>
      <c r="B38" s="5">
        <v>2</v>
      </c>
      <c r="C38" s="5" t="str">
        <f>IF(ISBLANK(B38)," ", VLOOKUP(B38,Tab!$A$62:$B$64,2))</f>
        <v>Dinamico</v>
      </c>
      <c r="D38" s="34"/>
      <c r="E38" s="34"/>
      <c r="F38" s="5" t="s">
        <v>206</v>
      </c>
      <c r="G38" s="5" t="s">
        <v>242</v>
      </c>
      <c r="H38" s="5" t="s">
        <v>243</v>
      </c>
    </row>
    <row r="39" spans="1:8" x14ac:dyDescent="0.25">
      <c r="A39" s="5">
        <v>203</v>
      </c>
      <c r="B39" s="5">
        <v>2</v>
      </c>
      <c r="C39" s="5" t="str">
        <f>IF(ISBLANK(B39)," ", VLOOKUP(B39,Tab!$A$62:$B$64,2))</f>
        <v>Dinamico</v>
      </c>
      <c r="D39" s="34"/>
      <c r="E39" s="34"/>
      <c r="F39" s="5" t="s">
        <v>206</v>
      </c>
      <c r="G39" s="5" t="s">
        <v>244</v>
      </c>
      <c r="H39" s="5" t="s">
        <v>243</v>
      </c>
    </row>
    <row r="40" spans="1:8" x14ac:dyDescent="0.25">
      <c r="A40" s="5">
        <v>204</v>
      </c>
      <c r="B40" s="5">
        <v>2</v>
      </c>
      <c r="C40" s="39" t="str">
        <f>IF(ISBLANK(B40)," ", VLOOKUP(B40,Tab!$A$62:$B$64,2))</f>
        <v>Dinamico</v>
      </c>
      <c r="D40" s="30"/>
      <c r="E40" s="30"/>
      <c r="F40" s="5" t="s">
        <v>245</v>
      </c>
      <c r="G40" s="5" t="s">
        <v>214</v>
      </c>
      <c r="H40" s="5" t="s">
        <v>232</v>
      </c>
    </row>
    <row r="41" spans="1:8" x14ac:dyDescent="0.25">
      <c r="A41" s="5">
        <v>205</v>
      </c>
      <c r="B41" s="5">
        <v>2</v>
      </c>
      <c r="C41" s="39" t="str">
        <f>IF(ISBLANK(B41)," ", VLOOKUP(B41,Tab!$A$62:$B$64,2))</f>
        <v>Dinamico</v>
      </c>
      <c r="D41" s="30"/>
      <c r="E41" s="30"/>
      <c r="F41" s="5" t="s">
        <v>246</v>
      </c>
      <c r="G41" s="5" t="s">
        <v>214</v>
      </c>
      <c r="H41" s="5" t="s">
        <v>234</v>
      </c>
    </row>
    <row r="42" spans="1:8" x14ac:dyDescent="0.25">
      <c r="A42" s="34"/>
      <c r="B42" s="34"/>
      <c r="C42" s="32" t="str">
        <f>IF(ISBLANK(B42)," ", VLOOKUP(B42,Tab!$A$62:$B$64,2))</f>
        <v xml:space="preserve"> </v>
      </c>
      <c r="D42" s="34"/>
      <c r="E42" s="34"/>
      <c r="F42" s="38"/>
      <c r="G42" s="38"/>
      <c r="H42" s="38"/>
    </row>
    <row r="43" spans="1:8" x14ac:dyDescent="0.25">
      <c r="A43" s="34"/>
      <c r="B43" s="34"/>
      <c r="C43" s="32" t="str">
        <f>IF(ISBLANK(B43)," ", VLOOKUP(B43,Tab!$A$62:$B$64,2))</f>
        <v xml:space="preserve"> </v>
      </c>
      <c r="D43" s="34"/>
      <c r="E43" s="34"/>
      <c r="F43" s="38"/>
      <c r="G43" s="38"/>
      <c r="H43" s="38"/>
    </row>
  </sheetData>
  <mergeCells count="5">
    <mergeCell ref="A1:H1"/>
    <mergeCell ref="B2:C2"/>
    <mergeCell ref="A3:H3"/>
    <mergeCell ref="A16:H16"/>
    <mergeCell ref="A35:H35"/>
  </mergeCells>
  <pageMargins left="0.511811023622047" right="0.511811023622047" top="0.78740157480314898" bottom="0.78740157480314898" header="0.511811023622047" footer="0.511811023622047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J2" sqref="J2:J8"/>
    </sheetView>
  </sheetViews>
  <sheetFormatPr defaultRowHeight="15" x14ac:dyDescent="0.25"/>
  <cols>
    <col min="1" max="1" width="4" style="49" bestFit="1" customWidth="1"/>
    <col min="2" max="2" width="6" style="48" bestFit="1" customWidth="1"/>
    <col min="3" max="3" width="5.5703125" style="16" bestFit="1" customWidth="1"/>
    <col min="4" max="4" width="10.5703125" style="16" bestFit="1" customWidth="1"/>
    <col min="5" max="5" width="8.7109375" style="16" customWidth="1"/>
    <col min="6" max="6" width="9" style="1" bestFit="1" customWidth="1"/>
    <col min="7" max="7" width="46.5703125" style="1" bestFit="1" customWidth="1"/>
    <col min="8" max="8" width="97.5703125" style="1" bestFit="1" customWidth="1"/>
    <col min="9" max="14" width="9.140625" style="1" customWidth="1"/>
    <col min="15" max="15" width="9.140625" customWidth="1"/>
  </cols>
  <sheetData>
    <row r="1" spans="1:15" x14ac:dyDescent="0.25">
      <c r="A1" s="194" t="s">
        <v>247</v>
      </c>
      <c r="B1" s="194"/>
      <c r="C1" s="194"/>
      <c r="D1" s="194"/>
      <c r="E1" s="194"/>
      <c r="F1" s="194"/>
      <c r="G1" s="194"/>
      <c r="H1" s="194"/>
    </row>
    <row r="2" spans="1:15" x14ac:dyDescent="0.25">
      <c r="A2" s="41" t="s">
        <v>248</v>
      </c>
      <c r="B2" s="4" t="s">
        <v>249</v>
      </c>
      <c r="C2" s="4" t="s">
        <v>250</v>
      </c>
      <c r="D2" s="4" t="s">
        <v>251</v>
      </c>
      <c r="E2" s="4" t="s">
        <v>252</v>
      </c>
      <c r="F2" s="42" t="s">
        <v>253</v>
      </c>
      <c r="G2" s="42" t="s">
        <v>139</v>
      </c>
      <c r="H2" s="42" t="s">
        <v>5</v>
      </c>
      <c r="J2" s="1" t="s">
        <v>316</v>
      </c>
    </row>
    <row r="3" spans="1:15" x14ac:dyDescent="0.25">
      <c r="A3" s="43">
        <v>212</v>
      </c>
      <c r="B3" s="4">
        <v>12221</v>
      </c>
      <c r="C3" s="44" t="s">
        <v>254</v>
      </c>
      <c r="D3" s="44">
        <v>1</v>
      </c>
      <c r="E3" s="44">
        <v>0</v>
      </c>
      <c r="F3" s="45" t="s">
        <v>255</v>
      </c>
      <c r="G3" s="46" t="s">
        <v>256</v>
      </c>
      <c r="H3" s="46" t="s">
        <v>257</v>
      </c>
      <c r="J3" s="1" t="str">
        <f>CONCATENATE("(",A3,", ",B3,", ",C3,", ",D3,", ",E3,", '",F3,"', '",G3,"', '",H3,"'),")</f>
        <v>(212, 12221, False, 1, 0, 'MCOAAZ', 'Med. Conserva Rod. (Antes de Apresentar Medição ZERO)', 'Validar Documentos Digitais Relativos a Medições de Conserva Rodoviaria (Antes de Apresentar Medição ZERO)'),</v>
      </c>
    </row>
    <row r="4" spans="1:15" x14ac:dyDescent="0.25">
      <c r="A4" s="43">
        <v>212</v>
      </c>
      <c r="B4" s="4">
        <v>12225</v>
      </c>
      <c r="C4" s="44" t="s">
        <v>258</v>
      </c>
      <c r="D4" s="44">
        <v>1</v>
      </c>
      <c r="E4" s="44">
        <v>0</v>
      </c>
      <c r="F4" s="45" t="s">
        <v>259</v>
      </c>
      <c r="G4" s="46" t="s">
        <v>260</v>
      </c>
      <c r="H4" s="46" t="s">
        <v>261</v>
      </c>
      <c r="J4" s="1" t="str">
        <f t="shared" ref="J4:J8" si="0">CONCATENATE("(",A4,", ",B4,", ",C4,", ",D4,", ",E4,", '",F4,"', '",G4,"', '",H4,"'),")</f>
        <v>(212, 12225, True, 1, 0, 'MCOAPZ', 'Med. Conserva Rod. (Antes de Protocolar Medição ZERO)', 'Validar Documentos Digitais Relativos a Medições de Conserva Rodoviaria (Antes de Protocolar Medição ZERO)'),</v>
      </c>
    </row>
    <row r="5" spans="1:15" x14ac:dyDescent="0.25">
      <c r="A5" s="43">
        <v>212</v>
      </c>
      <c r="B5" s="4">
        <v>12231</v>
      </c>
      <c r="C5" s="44" t="s">
        <v>258</v>
      </c>
      <c r="D5" s="44">
        <v>1</v>
      </c>
      <c r="E5" s="44">
        <v>0</v>
      </c>
      <c r="F5" s="45" t="s">
        <v>262</v>
      </c>
      <c r="G5" s="46" t="s">
        <v>263</v>
      </c>
      <c r="H5" s="46" t="s">
        <v>264</v>
      </c>
      <c r="J5" s="1" t="str">
        <f t="shared" si="0"/>
        <v>(212, 12231, True, 1, 0, 'MCOAPV', 'Med. Conserva Rod. (Antes de Apresentar Medição com Valor)', 'Validar Documentos Digitais Relativos a Medições de Conserva Rodoviaria (Antes de Apresentar Medição com Valor)'),</v>
      </c>
    </row>
    <row r="6" spans="1:15" x14ac:dyDescent="0.25">
      <c r="A6" s="44">
        <v>212</v>
      </c>
      <c r="B6" s="4">
        <v>12235</v>
      </c>
      <c r="C6" s="44" t="s">
        <v>258</v>
      </c>
      <c r="D6" s="44">
        <v>1</v>
      </c>
      <c r="E6" s="44">
        <v>0</v>
      </c>
      <c r="F6" s="45" t="s">
        <v>265</v>
      </c>
      <c r="G6" s="46" t="s">
        <v>266</v>
      </c>
      <c r="H6" s="46" t="s">
        <v>267</v>
      </c>
      <c r="J6" s="1" t="str">
        <f t="shared" si="0"/>
        <v>(212, 12235, True, 1, 0, 'MCOAPR', 'Med. Conserva Rod. (Antes de Protocolar Medição)', 'Validar Documentos Digitais Relativos a Medições de Conserva Rodoviaria (Antes de Protocolar Medição)'),</v>
      </c>
    </row>
    <row r="7" spans="1:15" x14ac:dyDescent="0.25">
      <c r="A7" s="44">
        <v>213</v>
      </c>
      <c r="B7" s="4">
        <v>12345</v>
      </c>
      <c r="C7" s="44" t="s">
        <v>258</v>
      </c>
      <c r="D7" s="44">
        <v>2</v>
      </c>
      <c r="E7" s="44">
        <v>2</v>
      </c>
      <c r="F7" s="45" t="s">
        <v>268</v>
      </c>
      <c r="G7" s="46" t="s">
        <v>269</v>
      </c>
      <c r="H7" s="46" t="s">
        <v>270</v>
      </c>
      <c r="J7" s="1" t="str">
        <f t="shared" si="0"/>
        <v>(213, 12345, True, 2, 2, 'MCOAFE', 'Med. Conserva Rod. (Antes de Finalizar Empenho(s))', 'Validar Documentos Digitais Relativos ao Aspecto Financeiro da Medições de Conserva Rodoviaria (Antes de Finalizar Empenho(s))'),</v>
      </c>
      <c r="O7" s="1"/>
    </row>
    <row r="8" spans="1:15" x14ac:dyDescent="0.25">
      <c r="A8" s="44">
        <v>213</v>
      </c>
      <c r="B8" s="4">
        <v>12347</v>
      </c>
      <c r="C8" s="44" t="s">
        <v>258</v>
      </c>
      <c r="D8" s="44">
        <v>1</v>
      </c>
      <c r="E8" s="44">
        <v>3</v>
      </c>
      <c r="F8" s="45" t="s">
        <v>271</v>
      </c>
      <c r="G8" s="46" t="s">
        <v>272</v>
      </c>
      <c r="H8" s="46" t="s">
        <v>273</v>
      </c>
      <c r="J8" s="1" t="str">
        <f t="shared" si="0"/>
        <v>(213, 12347, True, 1, 3, 'MCOAFP', 'Med. Conserva Rod. (Antes de Finalizar Pagamento(s))', 'Validar Documentos Digitais Relativos ao Aspecto Financeiro da Medições de Conserva Rodoviaria (Antes de Finalizar Pagamento(s))'),</v>
      </c>
      <c r="O8" s="1"/>
    </row>
    <row r="9" spans="1:15" x14ac:dyDescent="0.25">
      <c r="A9" s="47"/>
      <c r="O9" s="1"/>
    </row>
    <row r="10" spans="1:15" x14ac:dyDescent="0.25">
      <c r="O10" s="1"/>
    </row>
    <row r="11" spans="1:15" x14ac:dyDescent="0.25">
      <c r="O11" s="1"/>
    </row>
    <row r="12" spans="1:15" x14ac:dyDescent="0.25">
      <c r="O12" s="1"/>
    </row>
    <row r="13" spans="1:15" x14ac:dyDescent="0.25">
      <c r="O13" s="1"/>
    </row>
    <row r="14" spans="1:15" x14ac:dyDescent="0.25">
      <c r="O14" s="1"/>
    </row>
    <row r="15" spans="1:15" x14ac:dyDescent="0.25">
      <c r="O15" s="1"/>
    </row>
    <row r="16" spans="1:15" x14ac:dyDescent="0.25">
      <c r="O16" s="1"/>
    </row>
    <row r="17" spans="1:15" x14ac:dyDescent="0.25">
      <c r="O17" s="1"/>
    </row>
    <row r="18" spans="1:15" s="1" customFormat="1" x14ac:dyDescent="0.25">
      <c r="A18" s="49"/>
      <c r="B18" s="48"/>
      <c r="C18" s="16"/>
      <c r="D18" s="16"/>
      <c r="E18" s="16"/>
    </row>
    <row r="22" spans="1:15" s="53" customFormat="1" ht="12.75" x14ac:dyDescent="0.2">
      <c r="A22" s="47"/>
      <c r="B22" s="50"/>
      <c r="C22" s="51"/>
      <c r="D22" s="51"/>
      <c r="E22" s="51"/>
      <c r="F22" s="52"/>
      <c r="G22" s="52"/>
      <c r="H22" s="52"/>
      <c r="I22" s="52"/>
      <c r="J22" s="52"/>
      <c r="K22" s="52"/>
      <c r="L22" s="52"/>
      <c r="M22" s="52"/>
      <c r="N22" s="52"/>
    </row>
    <row r="23" spans="1:15" s="53" customFormat="1" ht="12.75" x14ac:dyDescent="0.2">
      <c r="A23" s="47"/>
      <c r="B23" s="50"/>
      <c r="C23" s="51"/>
      <c r="D23" s="51"/>
      <c r="E23" s="51"/>
      <c r="F23" s="52"/>
      <c r="G23" s="52"/>
      <c r="H23" s="52"/>
      <c r="I23" s="52"/>
      <c r="J23" s="52"/>
      <c r="K23" s="52"/>
      <c r="L23" s="52"/>
      <c r="M23" s="52"/>
      <c r="N23" s="52"/>
    </row>
    <row r="24" spans="1:15" s="53" customFormat="1" ht="12.75" x14ac:dyDescent="0.2">
      <c r="A24" s="47"/>
      <c r="B24" s="50"/>
      <c r="C24" s="51"/>
      <c r="D24" s="51"/>
      <c r="E24" s="51"/>
      <c r="F24" s="52"/>
      <c r="G24" s="52"/>
      <c r="H24" s="52"/>
      <c r="I24" s="52"/>
      <c r="J24" s="52"/>
      <c r="K24" s="52"/>
      <c r="L24" s="52"/>
      <c r="M24" s="52"/>
      <c r="N24" s="52"/>
    </row>
    <row r="25" spans="1:15" s="53" customFormat="1" ht="12.75" x14ac:dyDescent="0.2">
      <c r="A25" s="47"/>
      <c r="B25" s="50"/>
      <c r="C25" s="51"/>
      <c r="D25" s="51"/>
      <c r="E25" s="51"/>
      <c r="F25" s="52"/>
      <c r="G25" s="52"/>
      <c r="H25" s="52"/>
      <c r="I25" s="52"/>
      <c r="J25" s="52"/>
      <c r="K25" s="52"/>
      <c r="L25" s="52"/>
      <c r="M25" s="52"/>
      <c r="N25" s="52"/>
    </row>
    <row r="26" spans="1:15" s="53" customFormat="1" ht="12.75" x14ac:dyDescent="0.2">
      <c r="A26" s="47"/>
      <c r="B26" s="50"/>
      <c r="C26" s="51"/>
      <c r="D26" s="51"/>
      <c r="E26" s="51"/>
      <c r="F26" s="52"/>
      <c r="G26" s="52"/>
      <c r="H26" s="52"/>
      <c r="I26" s="52"/>
      <c r="J26" s="52"/>
      <c r="K26" s="52"/>
      <c r="L26" s="52"/>
      <c r="M26" s="52"/>
      <c r="N26" s="52"/>
    </row>
    <row r="27" spans="1:15" s="53" customFormat="1" ht="12.75" x14ac:dyDescent="0.2">
      <c r="A27" s="47"/>
      <c r="B27" s="50"/>
      <c r="C27" s="51"/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</row>
    <row r="28" spans="1:15" s="53" customFormat="1" ht="12.75" x14ac:dyDescent="0.2">
      <c r="A28" s="47"/>
      <c r="B28" s="50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</row>
    <row r="29" spans="1:15" s="53" customFormat="1" ht="12.75" x14ac:dyDescent="0.2">
      <c r="A29" s="47"/>
      <c r="B29" s="50"/>
      <c r="C29" s="51"/>
      <c r="D29" s="51"/>
      <c r="E29" s="51"/>
      <c r="F29" s="52"/>
      <c r="G29" s="52"/>
      <c r="H29" s="52"/>
      <c r="I29" s="52"/>
      <c r="J29" s="52"/>
      <c r="K29" s="52"/>
      <c r="L29" s="52"/>
      <c r="M29" s="52"/>
      <c r="N29" s="52"/>
    </row>
    <row r="30" spans="1:15" s="53" customFormat="1" ht="12.75" x14ac:dyDescent="0.2">
      <c r="A30" s="47"/>
      <c r="B30" s="50"/>
      <c r="C30" s="51"/>
      <c r="D30" s="51"/>
      <c r="E30" s="51"/>
      <c r="F30" s="52"/>
      <c r="G30" s="52"/>
      <c r="H30" s="52"/>
      <c r="I30" s="52"/>
      <c r="J30" s="52"/>
      <c r="K30" s="52"/>
      <c r="L30" s="52"/>
      <c r="M30" s="52"/>
      <c r="N30" s="52"/>
    </row>
    <row r="34" spans="1:14" s="53" customFormat="1" ht="12.75" x14ac:dyDescent="0.2">
      <c r="A34" s="47"/>
      <c r="B34" s="50"/>
      <c r="C34" s="51"/>
      <c r="D34" s="51"/>
      <c r="E34" s="51"/>
      <c r="F34" s="52"/>
      <c r="G34" s="52"/>
      <c r="H34" s="52"/>
      <c r="I34" s="52"/>
      <c r="J34" s="52"/>
      <c r="K34" s="52"/>
      <c r="L34" s="52"/>
      <c r="M34" s="52"/>
      <c r="N34" s="52"/>
    </row>
    <row r="35" spans="1:14" s="53" customFormat="1" ht="12.75" x14ac:dyDescent="0.2">
      <c r="A35" s="47"/>
      <c r="B35" s="50"/>
      <c r="C35" s="51"/>
      <c r="D35" s="51"/>
      <c r="E35" s="51"/>
      <c r="F35" s="52"/>
      <c r="G35" s="52"/>
      <c r="H35" s="52"/>
      <c r="I35" s="52"/>
      <c r="J35" s="52"/>
      <c r="K35" s="52"/>
      <c r="L35" s="52"/>
      <c r="M35" s="52"/>
      <c r="N35" s="52"/>
    </row>
    <row r="36" spans="1:14" s="53" customFormat="1" ht="12.75" x14ac:dyDescent="0.2">
      <c r="A36" s="47"/>
      <c r="B36" s="50"/>
      <c r="C36" s="51"/>
      <c r="D36" s="51"/>
      <c r="E36" s="51"/>
      <c r="F36" s="52"/>
      <c r="G36" s="52"/>
      <c r="H36" s="52"/>
      <c r="I36" s="52"/>
      <c r="J36" s="52"/>
      <c r="K36" s="52"/>
      <c r="L36" s="52"/>
      <c r="M36" s="52"/>
      <c r="N36" s="52"/>
    </row>
    <row r="37" spans="1:14" s="53" customFormat="1" ht="12.75" x14ac:dyDescent="0.2">
      <c r="A37" s="47"/>
      <c r="B37" s="50"/>
      <c r="C37" s="51"/>
      <c r="D37" s="51"/>
      <c r="E37" s="51"/>
      <c r="F37" s="52"/>
      <c r="G37" s="52"/>
      <c r="H37" s="52"/>
      <c r="I37" s="52"/>
      <c r="J37" s="52"/>
      <c r="K37" s="52"/>
      <c r="L37" s="52"/>
      <c r="M37" s="52"/>
      <c r="N37" s="52"/>
    </row>
    <row r="38" spans="1:14" s="53" customFormat="1" ht="12.75" x14ac:dyDescent="0.2">
      <c r="A38" s="47"/>
      <c r="B38" s="50"/>
      <c r="C38" s="51"/>
      <c r="D38" s="51"/>
      <c r="E38" s="51"/>
      <c r="F38" s="52"/>
      <c r="G38" s="52"/>
      <c r="H38" s="52"/>
      <c r="I38" s="52"/>
      <c r="J38" s="52"/>
      <c r="K38" s="52"/>
      <c r="L38" s="52"/>
      <c r="M38" s="52"/>
      <c r="N38" s="52"/>
    </row>
    <row r="39" spans="1:14" s="53" customFormat="1" ht="12.75" x14ac:dyDescent="0.2">
      <c r="A39" s="47"/>
      <c r="B39" s="50"/>
      <c r="C39" s="51"/>
      <c r="D39" s="51"/>
      <c r="E39" s="51"/>
      <c r="F39" s="52"/>
      <c r="G39" s="52"/>
      <c r="H39" s="52"/>
      <c r="I39" s="52"/>
      <c r="J39" s="52"/>
      <c r="K39" s="52"/>
      <c r="L39" s="52"/>
      <c r="M39" s="52"/>
      <c r="N39" s="52"/>
    </row>
    <row r="40" spans="1:14" s="53" customFormat="1" ht="12.75" x14ac:dyDescent="0.2">
      <c r="A40" s="47"/>
      <c r="B40" s="50"/>
      <c r="C40" s="51"/>
      <c r="D40" s="51"/>
      <c r="E40" s="51"/>
      <c r="F40" s="52"/>
      <c r="G40" s="52"/>
      <c r="H40" s="52"/>
      <c r="I40" s="52"/>
      <c r="J40" s="52"/>
      <c r="K40" s="52"/>
      <c r="L40" s="52"/>
      <c r="M40" s="52"/>
      <c r="N40" s="52"/>
    </row>
    <row r="41" spans="1:14" s="53" customFormat="1" ht="12.75" x14ac:dyDescent="0.2">
      <c r="A41" s="47"/>
      <c r="B41" s="50"/>
      <c r="C41" s="51"/>
      <c r="D41" s="51"/>
      <c r="E41" s="51"/>
      <c r="F41" s="52"/>
      <c r="G41" s="52"/>
      <c r="H41" s="52"/>
      <c r="I41" s="52"/>
      <c r="J41" s="52"/>
      <c r="K41" s="52"/>
      <c r="L41" s="52"/>
      <c r="M41" s="52"/>
      <c r="N41" s="52"/>
    </row>
    <row r="42" spans="1:14" s="53" customFormat="1" ht="12.75" x14ac:dyDescent="0.2">
      <c r="A42" s="47"/>
      <c r="B42" s="50"/>
      <c r="C42" s="51"/>
      <c r="D42" s="51"/>
      <c r="E42" s="51"/>
      <c r="F42" s="52"/>
      <c r="G42" s="52"/>
      <c r="H42" s="52"/>
      <c r="I42" s="52"/>
      <c r="J42" s="52"/>
      <c r="K42" s="52"/>
      <c r="L42" s="52"/>
      <c r="M42" s="52"/>
      <c r="N42" s="52"/>
    </row>
    <row r="43" spans="1:14" s="53" customFormat="1" ht="12.75" x14ac:dyDescent="0.2">
      <c r="A43" s="47"/>
      <c r="B43" s="50"/>
      <c r="C43" s="51"/>
      <c r="D43" s="51"/>
      <c r="E43" s="51"/>
      <c r="F43" s="52"/>
      <c r="G43" s="52"/>
      <c r="H43" s="52"/>
      <c r="I43" s="52"/>
      <c r="J43" s="52"/>
      <c r="K43" s="52"/>
      <c r="L43" s="52"/>
      <c r="M43" s="52"/>
      <c r="N43" s="52"/>
    </row>
    <row r="46" spans="1:14" s="53" customFormat="1" ht="12.75" x14ac:dyDescent="0.2">
      <c r="A46" s="47"/>
      <c r="B46" s="50"/>
      <c r="C46" s="51"/>
      <c r="D46" s="51"/>
      <c r="E46" s="51"/>
      <c r="F46" s="52"/>
      <c r="G46" s="52"/>
      <c r="H46" s="52"/>
      <c r="I46" s="52"/>
      <c r="J46" s="52"/>
      <c r="K46" s="52"/>
      <c r="L46" s="52"/>
      <c r="M46" s="52"/>
      <c r="N46" s="52"/>
    </row>
    <row r="47" spans="1:14" s="53" customFormat="1" ht="12.75" x14ac:dyDescent="0.2">
      <c r="A47" s="47"/>
      <c r="B47" s="50"/>
      <c r="C47" s="51"/>
      <c r="D47" s="51"/>
      <c r="E47" s="51"/>
      <c r="F47" s="52"/>
      <c r="G47" s="52"/>
      <c r="H47" s="52"/>
      <c r="I47" s="52"/>
      <c r="J47" s="52"/>
      <c r="K47" s="52"/>
      <c r="L47" s="52"/>
      <c r="M47" s="52"/>
      <c r="N47" s="52"/>
    </row>
    <row r="48" spans="1:14" s="53" customFormat="1" ht="12.75" x14ac:dyDescent="0.2">
      <c r="A48" s="47"/>
      <c r="B48" s="50"/>
      <c r="C48" s="51"/>
      <c r="D48" s="51"/>
      <c r="E48" s="51"/>
      <c r="F48" s="52"/>
      <c r="G48" s="52"/>
      <c r="H48" s="52"/>
      <c r="I48" s="52"/>
      <c r="J48" s="52"/>
      <c r="K48" s="52"/>
      <c r="L48" s="52"/>
      <c r="M48" s="52"/>
      <c r="N48" s="52"/>
    </row>
    <row r="49" spans="1:14" s="53" customFormat="1" ht="12.75" x14ac:dyDescent="0.2">
      <c r="A49" s="47"/>
      <c r="B49" s="50"/>
      <c r="C49" s="51"/>
      <c r="D49" s="51"/>
      <c r="E49" s="51"/>
      <c r="F49" s="52"/>
      <c r="G49" s="52"/>
      <c r="H49" s="52"/>
      <c r="I49" s="52"/>
      <c r="J49" s="52"/>
      <c r="K49" s="52"/>
      <c r="L49" s="52"/>
      <c r="M49" s="52"/>
      <c r="N49" s="52"/>
    </row>
    <row r="50" spans="1:14" s="53" customFormat="1" ht="12.75" x14ac:dyDescent="0.2">
      <c r="A50" s="47"/>
      <c r="B50" s="50"/>
      <c r="C50" s="51"/>
      <c r="D50" s="51"/>
      <c r="E50" s="51"/>
      <c r="F50" s="52"/>
      <c r="G50" s="52"/>
      <c r="H50" s="52"/>
      <c r="I50" s="52"/>
      <c r="J50" s="52"/>
      <c r="K50" s="52"/>
      <c r="L50" s="52"/>
      <c r="M50" s="52"/>
      <c r="N50" s="52"/>
    </row>
    <row r="51" spans="1:14" s="53" customFormat="1" ht="12.75" x14ac:dyDescent="0.2">
      <c r="A51" s="47"/>
      <c r="B51" s="50"/>
      <c r="C51" s="51"/>
      <c r="D51" s="51"/>
      <c r="E51" s="51"/>
      <c r="F51" s="52"/>
      <c r="G51" s="52"/>
      <c r="H51" s="52"/>
      <c r="I51" s="52"/>
      <c r="J51" s="52"/>
      <c r="K51" s="52"/>
      <c r="L51" s="52"/>
      <c r="M51" s="52"/>
      <c r="N51" s="52"/>
    </row>
    <row r="52" spans="1:14" s="53" customFormat="1" ht="12.75" x14ac:dyDescent="0.2">
      <c r="A52" s="47"/>
      <c r="B52" s="50"/>
      <c r="C52" s="51"/>
      <c r="D52" s="51"/>
      <c r="E52" s="51"/>
      <c r="F52" s="52"/>
      <c r="G52" s="52"/>
      <c r="H52" s="52"/>
      <c r="I52" s="52"/>
      <c r="J52" s="52"/>
      <c r="K52" s="52"/>
      <c r="L52" s="52"/>
      <c r="M52" s="52"/>
      <c r="N52" s="52"/>
    </row>
    <row r="53" spans="1:14" s="53" customFormat="1" ht="12.75" x14ac:dyDescent="0.2">
      <c r="A53" s="47"/>
      <c r="B53" s="50"/>
      <c r="C53" s="51"/>
      <c r="D53" s="51"/>
      <c r="E53" s="51"/>
      <c r="F53" s="52"/>
      <c r="G53" s="52"/>
      <c r="H53" s="52"/>
      <c r="I53" s="52"/>
      <c r="J53" s="52"/>
      <c r="K53" s="52"/>
      <c r="L53" s="52"/>
      <c r="M53" s="52"/>
      <c r="N53" s="52"/>
    </row>
    <row r="54" spans="1:14" s="53" customFormat="1" ht="12.75" x14ac:dyDescent="0.2">
      <c r="A54" s="47"/>
      <c r="B54" s="50"/>
      <c r="C54" s="51"/>
      <c r="D54" s="51"/>
      <c r="E54" s="51"/>
      <c r="F54" s="52"/>
      <c r="G54" s="52"/>
      <c r="H54" s="52"/>
      <c r="I54" s="52"/>
      <c r="J54" s="52"/>
      <c r="K54" s="52"/>
      <c r="L54" s="52"/>
      <c r="M54" s="52"/>
      <c r="N54" s="52"/>
    </row>
    <row r="55" spans="1:14" s="53" customFormat="1" ht="12.75" x14ac:dyDescent="0.2">
      <c r="A55" s="47"/>
      <c r="B55" s="50"/>
      <c r="C55" s="51"/>
      <c r="D55" s="51"/>
      <c r="E55" s="51"/>
      <c r="F55" s="52"/>
      <c r="G55" s="52"/>
      <c r="H55" s="52"/>
      <c r="I55" s="52"/>
      <c r="J55" s="52"/>
      <c r="K55" s="52"/>
      <c r="L55" s="52"/>
      <c r="M55" s="52"/>
      <c r="N55" s="52"/>
    </row>
    <row r="58" spans="1:14" s="53" customFormat="1" ht="12.75" x14ac:dyDescent="0.2">
      <c r="A58" s="47"/>
      <c r="B58" s="50"/>
      <c r="C58" s="51"/>
      <c r="D58" s="51"/>
      <c r="E58" s="51"/>
      <c r="F58" s="52"/>
      <c r="G58" s="52"/>
      <c r="H58" s="52"/>
      <c r="I58" s="52"/>
      <c r="J58" s="52"/>
      <c r="K58" s="52"/>
      <c r="L58" s="52"/>
      <c r="M58" s="52"/>
      <c r="N58" s="52"/>
    </row>
    <row r="59" spans="1:14" s="53" customFormat="1" ht="12.75" x14ac:dyDescent="0.2">
      <c r="A59" s="47"/>
      <c r="B59" s="50"/>
      <c r="C59" s="51"/>
      <c r="D59" s="51"/>
      <c r="E59" s="51"/>
      <c r="F59" s="52"/>
      <c r="G59" s="52"/>
      <c r="H59" s="52"/>
      <c r="I59" s="52"/>
      <c r="J59" s="52"/>
      <c r="K59" s="52"/>
      <c r="L59" s="52"/>
      <c r="M59" s="52"/>
      <c r="N59" s="52"/>
    </row>
    <row r="60" spans="1:14" s="53" customFormat="1" ht="12.75" x14ac:dyDescent="0.2">
      <c r="A60" s="47"/>
      <c r="B60" s="50"/>
      <c r="C60" s="51"/>
      <c r="D60" s="51"/>
      <c r="E60" s="51"/>
      <c r="F60" s="52"/>
      <c r="G60" s="52"/>
      <c r="H60" s="52"/>
      <c r="I60" s="52"/>
      <c r="J60" s="52"/>
      <c r="K60" s="52"/>
      <c r="L60" s="52"/>
      <c r="M60" s="52"/>
      <c r="N60" s="52"/>
    </row>
    <row r="61" spans="1:14" s="53" customFormat="1" ht="12.75" x14ac:dyDescent="0.2">
      <c r="A61" s="47"/>
      <c r="B61" s="50"/>
      <c r="C61" s="51"/>
      <c r="D61" s="51"/>
      <c r="E61" s="51"/>
      <c r="F61" s="52"/>
      <c r="G61" s="52"/>
      <c r="H61" s="52"/>
      <c r="I61" s="52"/>
      <c r="J61" s="52"/>
      <c r="K61" s="52"/>
      <c r="L61" s="52"/>
      <c r="M61" s="52"/>
      <c r="N61" s="52"/>
    </row>
    <row r="62" spans="1:14" s="53" customFormat="1" ht="12.75" x14ac:dyDescent="0.2">
      <c r="A62" s="47"/>
      <c r="B62" s="50"/>
      <c r="C62" s="51"/>
      <c r="D62" s="51"/>
      <c r="E62" s="51"/>
      <c r="F62" s="52"/>
      <c r="G62" s="52"/>
      <c r="H62" s="52"/>
      <c r="I62" s="52"/>
      <c r="J62" s="52"/>
      <c r="K62" s="52"/>
      <c r="L62" s="52"/>
      <c r="M62" s="52"/>
      <c r="N62" s="52"/>
    </row>
    <row r="63" spans="1:14" s="53" customFormat="1" ht="12.75" x14ac:dyDescent="0.2">
      <c r="A63" s="47"/>
      <c r="B63" s="50"/>
      <c r="C63" s="51"/>
      <c r="D63" s="51"/>
      <c r="E63" s="51"/>
      <c r="F63" s="52"/>
      <c r="G63" s="52"/>
      <c r="H63" s="52"/>
      <c r="I63" s="52"/>
      <c r="J63" s="52"/>
      <c r="K63" s="52"/>
      <c r="L63" s="52"/>
      <c r="M63" s="52"/>
      <c r="N63" s="52"/>
    </row>
    <row r="64" spans="1:14" s="53" customFormat="1" ht="12.75" x14ac:dyDescent="0.2">
      <c r="A64" s="47"/>
      <c r="B64" s="50"/>
      <c r="C64" s="51"/>
      <c r="D64" s="51"/>
      <c r="E64" s="51"/>
      <c r="F64" s="52"/>
      <c r="G64" s="52"/>
      <c r="H64" s="52"/>
      <c r="I64" s="52"/>
      <c r="J64" s="52"/>
      <c r="K64" s="52"/>
      <c r="L64" s="52"/>
      <c r="M64" s="52"/>
      <c r="N64" s="52"/>
    </row>
    <row r="65" spans="1:14" s="53" customFormat="1" ht="12.75" x14ac:dyDescent="0.2">
      <c r="A65" s="47"/>
      <c r="B65" s="50"/>
      <c r="C65" s="51"/>
      <c r="D65" s="51"/>
      <c r="E65" s="51"/>
      <c r="F65" s="52"/>
      <c r="G65" s="52"/>
      <c r="H65" s="52"/>
      <c r="I65" s="52"/>
      <c r="J65" s="52"/>
      <c r="K65" s="52"/>
      <c r="L65" s="52"/>
      <c r="M65" s="52"/>
      <c r="N65" s="52"/>
    </row>
    <row r="66" spans="1:14" s="53" customFormat="1" ht="12.75" x14ac:dyDescent="0.2">
      <c r="A66" s="47"/>
      <c r="B66" s="50"/>
      <c r="C66" s="51"/>
      <c r="D66" s="51"/>
      <c r="E66" s="51"/>
      <c r="F66" s="52"/>
      <c r="G66" s="52"/>
      <c r="H66" s="52"/>
      <c r="I66" s="52"/>
      <c r="J66" s="52"/>
      <c r="K66" s="52"/>
      <c r="L66" s="52"/>
      <c r="M66" s="52"/>
      <c r="N66" s="52"/>
    </row>
    <row r="67" spans="1:14" s="1" customFormat="1" x14ac:dyDescent="0.25">
      <c r="A67" s="49"/>
      <c r="B67" s="48"/>
      <c r="C67" s="16"/>
      <c r="D67" s="16"/>
      <c r="E67" s="16"/>
    </row>
    <row r="68" spans="1:14" s="1" customFormat="1" x14ac:dyDescent="0.25">
      <c r="A68" s="49"/>
      <c r="B68" s="48"/>
      <c r="C68" s="16"/>
      <c r="D68" s="16"/>
      <c r="E68" s="16"/>
    </row>
    <row r="69" spans="1:14" s="1" customFormat="1" x14ac:dyDescent="0.25">
      <c r="A69" s="49"/>
      <c r="B69" s="48"/>
      <c r="C69" s="16"/>
      <c r="D69" s="16"/>
      <c r="E69" s="16"/>
    </row>
    <row r="70" spans="1:14" s="1" customFormat="1" x14ac:dyDescent="0.25">
      <c r="A70" s="49"/>
      <c r="B70" s="48"/>
      <c r="C70" s="16"/>
      <c r="D70" s="16"/>
      <c r="E70" s="16"/>
    </row>
    <row r="71" spans="1:14" s="1" customFormat="1" x14ac:dyDescent="0.25">
      <c r="A71" s="49"/>
      <c r="B71" s="48"/>
      <c r="C71" s="16"/>
      <c r="D71" s="16"/>
      <c r="E71" s="16"/>
    </row>
    <row r="72" spans="1:14" s="1" customFormat="1" x14ac:dyDescent="0.25">
      <c r="A72" s="49"/>
      <c r="B72" s="48"/>
      <c r="C72" s="16"/>
      <c r="D72" s="16"/>
      <c r="E72" s="16"/>
    </row>
    <row r="73" spans="1:14" s="1" customFormat="1" x14ac:dyDescent="0.25">
      <c r="A73" s="49"/>
      <c r="B73" s="48"/>
      <c r="C73" s="16"/>
      <c r="D73" s="16"/>
      <c r="E73" s="16"/>
    </row>
    <row r="74" spans="1:14" s="1" customFormat="1" x14ac:dyDescent="0.25">
      <c r="A74" s="49"/>
      <c r="B74" s="48"/>
      <c r="C74" s="16"/>
      <c r="D74" s="16"/>
      <c r="E74" s="16"/>
    </row>
    <row r="75" spans="1:14" s="1" customFormat="1" x14ac:dyDescent="0.25">
      <c r="A75" s="49"/>
      <c r="B75" s="48"/>
      <c r="C75" s="16"/>
      <c r="D75" s="16"/>
      <c r="E75" s="16"/>
    </row>
    <row r="76" spans="1:14" s="1" customFormat="1" x14ac:dyDescent="0.25">
      <c r="A76" s="49"/>
      <c r="B76" s="48"/>
      <c r="C76" s="16"/>
      <c r="D76" s="16"/>
      <c r="E76" s="16"/>
    </row>
    <row r="77" spans="1:14" s="1" customFormat="1" x14ac:dyDescent="0.25">
      <c r="A77" s="49"/>
      <c r="B77" s="48"/>
      <c r="C77" s="16"/>
      <c r="D77" s="16"/>
      <c r="E77" s="16"/>
    </row>
    <row r="78" spans="1:14" s="1" customFormat="1" x14ac:dyDescent="0.25">
      <c r="A78" s="49"/>
      <c r="B78" s="48"/>
      <c r="C78" s="16"/>
      <c r="D78" s="16"/>
      <c r="E78" s="16"/>
    </row>
    <row r="79" spans="1:14" s="1" customFormat="1" x14ac:dyDescent="0.25">
      <c r="A79" s="49"/>
      <c r="B79" s="48"/>
      <c r="C79" s="16"/>
      <c r="D79" s="16"/>
      <c r="E79" s="16"/>
    </row>
    <row r="80" spans="1:14" s="1" customFormat="1" x14ac:dyDescent="0.25">
      <c r="A80" s="49"/>
      <c r="B80" s="48"/>
      <c r="C80" s="16"/>
      <c r="D80" s="16"/>
      <c r="E80" s="16"/>
    </row>
    <row r="81" spans="1:5" s="1" customFormat="1" x14ac:dyDescent="0.25">
      <c r="A81" s="49"/>
      <c r="B81" s="48"/>
      <c r="C81" s="16"/>
      <c r="D81" s="16"/>
      <c r="E81" s="16"/>
    </row>
    <row r="82" spans="1:5" s="1" customFormat="1" x14ac:dyDescent="0.25">
      <c r="A82" s="49"/>
      <c r="B82" s="48"/>
      <c r="C82" s="16"/>
      <c r="D82" s="16"/>
      <c r="E82" s="16"/>
    </row>
    <row r="83" spans="1:5" s="1" customFormat="1" x14ac:dyDescent="0.25">
      <c r="A83" s="49"/>
      <c r="B83" s="48"/>
      <c r="C83" s="16"/>
      <c r="D83" s="16"/>
      <c r="E83" s="16"/>
    </row>
    <row r="84" spans="1:5" s="1" customFormat="1" x14ac:dyDescent="0.25">
      <c r="A84" s="49"/>
      <c r="B84" s="48"/>
      <c r="C84" s="16"/>
      <c r="D84" s="16"/>
      <c r="E84" s="16"/>
    </row>
    <row r="85" spans="1:5" s="1" customFormat="1" x14ac:dyDescent="0.25">
      <c r="A85" s="49"/>
      <c r="B85" s="48"/>
      <c r="C85" s="16"/>
      <c r="D85" s="16"/>
      <c r="E85" s="16"/>
    </row>
    <row r="86" spans="1:5" s="1" customFormat="1" x14ac:dyDescent="0.25">
      <c r="A86" s="49"/>
      <c r="B86" s="48"/>
      <c r="C86" s="16"/>
      <c r="D86" s="16"/>
      <c r="E86" s="16"/>
    </row>
    <row r="87" spans="1:5" s="1" customFormat="1" x14ac:dyDescent="0.25">
      <c r="A87" s="49"/>
      <c r="B87" s="48"/>
      <c r="C87" s="16"/>
      <c r="D87" s="16"/>
      <c r="E87" s="16"/>
    </row>
    <row r="88" spans="1:5" s="1" customFormat="1" x14ac:dyDescent="0.25">
      <c r="A88" s="49"/>
      <c r="B88" s="48"/>
      <c r="C88" s="16"/>
      <c r="D88" s="16"/>
      <c r="E88" s="16"/>
    </row>
    <row r="89" spans="1:5" s="1" customFormat="1" x14ac:dyDescent="0.25">
      <c r="A89" s="49"/>
      <c r="B89" s="48"/>
      <c r="C89" s="16"/>
      <c r="D89" s="16"/>
      <c r="E89" s="16"/>
    </row>
    <row r="90" spans="1:5" s="1" customFormat="1" x14ac:dyDescent="0.25">
      <c r="A90" s="49"/>
      <c r="B90" s="48"/>
      <c r="C90" s="16"/>
      <c r="D90" s="16"/>
      <c r="E90" s="16"/>
    </row>
    <row r="91" spans="1:5" s="1" customFormat="1" x14ac:dyDescent="0.25">
      <c r="A91" s="49"/>
      <c r="B91" s="48"/>
      <c r="C91" s="16"/>
      <c r="D91" s="16"/>
      <c r="E91" s="16"/>
    </row>
    <row r="92" spans="1:5" s="1" customFormat="1" x14ac:dyDescent="0.25">
      <c r="A92" s="49"/>
      <c r="B92" s="48"/>
      <c r="C92" s="16"/>
      <c r="D92" s="16"/>
      <c r="E92" s="16"/>
    </row>
  </sheetData>
  <mergeCells count="1">
    <mergeCell ref="A1:H1"/>
  </mergeCells>
  <pageMargins left="0.511811023622047" right="0.511811023622047" top="0.78740157480314898" bottom="0.78740157480314898" header="0.511811023622047" footer="0.511811023622047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topLeftCell="AF4" workbookViewId="0">
      <selection activeCell="BA6" sqref="BA6:BA15"/>
    </sheetView>
  </sheetViews>
  <sheetFormatPr defaultRowHeight="15" x14ac:dyDescent="0.25"/>
  <cols>
    <col min="1" max="1" width="5" style="22" customWidth="1"/>
    <col min="2" max="2" width="7.85546875" style="22" customWidth="1"/>
    <col min="3" max="3" width="30.140625" bestFit="1" customWidth="1"/>
    <col min="4" max="4" width="31.85546875" bestFit="1" customWidth="1"/>
    <col min="5" max="5" width="6.140625" style="65" customWidth="1"/>
    <col min="6" max="6" width="4" style="22" customWidth="1"/>
    <col min="7" max="7" width="10.42578125" bestFit="1" customWidth="1"/>
    <col min="8" max="8" width="4" style="22" customWidth="1"/>
    <col min="9" max="9" width="4.42578125" bestFit="1" customWidth="1"/>
    <col min="10" max="10" width="6.7109375" style="22" bestFit="1" customWidth="1"/>
    <col min="11" max="11" width="5" hidden="1" customWidth="1"/>
    <col min="12" max="12" width="7" style="54" hidden="1" customWidth="1"/>
    <col min="13" max="13" width="8" style="55" hidden="1" customWidth="1"/>
    <col min="14" max="14" width="2.7109375" customWidth="1"/>
    <col min="15" max="15" width="8.7109375" customWidth="1"/>
    <col min="16" max="16" width="4.42578125" bestFit="1" customWidth="1"/>
    <col min="17" max="17" width="6.7109375" bestFit="1" customWidth="1"/>
    <col min="18" max="20" width="4.5703125" customWidth="1"/>
    <col min="21" max="21" width="2.140625" customWidth="1"/>
    <col min="22" max="22" width="8.7109375" customWidth="1"/>
    <col min="23" max="23" width="4.42578125" bestFit="1" customWidth="1"/>
    <col min="24" max="24" width="4.5703125" bestFit="1" customWidth="1"/>
    <col min="25" max="25" width="4.140625" bestFit="1" customWidth="1"/>
    <col min="26" max="26" width="5.28515625" bestFit="1" customWidth="1"/>
    <col min="27" max="27" width="4.140625" bestFit="1" customWidth="1"/>
    <col min="28" max="28" width="3" style="100" bestFit="1" customWidth="1"/>
    <col min="29" max="29" width="5.7109375" bestFit="1" customWidth="1"/>
    <col min="30" max="30" width="3" style="100" bestFit="1" customWidth="1"/>
    <col min="31" max="31" width="4.85546875" bestFit="1" customWidth="1"/>
    <col min="32" max="32" width="3" style="100" bestFit="1" customWidth="1"/>
    <col min="33" max="33" width="5.85546875" bestFit="1" customWidth="1"/>
    <col min="34" max="34" width="3" style="100" bestFit="1" customWidth="1"/>
    <col min="35" max="35" width="5.7109375" bestFit="1" customWidth="1"/>
    <col min="36" max="36" width="3" style="100" bestFit="1" customWidth="1"/>
    <col min="37" max="37" width="6.140625" bestFit="1" customWidth="1"/>
    <col min="38" max="38" width="3" style="100" bestFit="1" customWidth="1"/>
    <col min="39" max="39" width="5.85546875" bestFit="1" customWidth="1"/>
    <col min="40" max="40" width="3" style="100" bestFit="1" customWidth="1"/>
    <col min="41" max="41" width="5.7109375" bestFit="1" customWidth="1"/>
    <col min="42" max="42" width="3" style="100" bestFit="1" customWidth="1"/>
    <col min="43" max="43" width="5.7109375" bestFit="1" customWidth="1"/>
    <col min="44" max="44" width="3" style="100" bestFit="1" customWidth="1"/>
    <col min="45" max="45" width="5.85546875" bestFit="1" customWidth="1"/>
    <col min="46" max="47" width="4.140625" customWidth="1"/>
    <col min="48" max="48" width="7.5703125" customWidth="1"/>
    <col min="49" max="49" width="26.5703125" customWidth="1"/>
    <col min="50" max="50" width="3.85546875" customWidth="1"/>
    <col min="51" max="51" width="82.7109375" customWidth="1"/>
    <col min="52" max="52" width="27.140625" customWidth="1"/>
    <col min="53" max="53" width="48" bestFit="1" customWidth="1"/>
    <col min="54" max="54" width="22.42578125" customWidth="1"/>
    <col min="55" max="55" width="8.7109375" customWidth="1"/>
    <col min="56" max="58" width="10.85546875" customWidth="1"/>
    <col min="59" max="1023" width="8.7109375" customWidth="1"/>
    <col min="1024" max="1024" width="9.140625" customWidth="1"/>
  </cols>
  <sheetData>
    <row r="1" spans="1:58" ht="19.5" customHeight="1" thickBot="1" x14ac:dyDescent="0.3">
      <c r="A1" s="219" t="s">
        <v>274</v>
      </c>
      <c r="B1" s="220"/>
      <c r="C1" s="220"/>
      <c r="D1" s="220"/>
      <c r="E1" s="220"/>
      <c r="F1" s="220"/>
      <c r="G1" s="220"/>
      <c r="H1" s="220"/>
      <c r="I1" s="220"/>
      <c r="J1" s="221"/>
      <c r="O1" s="228" t="s">
        <v>275</v>
      </c>
      <c r="P1" s="231" t="s">
        <v>276</v>
      </c>
      <c r="Q1" s="231"/>
      <c r="R1" s="234" t="s">
        <v>187</v>
      </c>
      <c r="S1" s="237" t="s">
        <v>231</v>
      </c>
      <c r="T1" s="210" t="s">
        <v>277</v>
      </c>
      <c r="V1" s="243" t="s">
        <v>275</v>
      </c>
      <c r="W1" s="245" t="s">
        <v>278</v>
      </c>
      <c r="X1" s="245"/>
      <c r="Y1" s="247" t="s">
        <v>279</v>
      </c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8"/>
      <c r="AS1" s="249"/>
      <c r="AT1" s="60"/>
      <c r="AU1" s="60"/>
      <c r="AV1" s="60"/>
      <c r="AW1" s="60"/>
    </row>
    <row r="2" spans="1:58" ht="19.5" customHeight="1" thickBot="1" x14ac:dyDescent="0.3">
      <c r="A2" s="222"/>
      <c r="B2" s="223"/>
      <c r="C2" s="223"/>
      <c r="D2" s="223"/>
      <c r="E2" s="223"/>
      <c r="F2" s="223"/>
      <c r="G2" s="223"/>
      <c r="H2" s="223"/>
      <c r="I2" s="223"/>
      <c r="J2" s="224"/>
      <c r="O2" s="229"/>
      <c r="P2" s="232"/>
      <c r="Q2" s="232"/>
      <c r="R2" s="235"/>
      <c r="S2" s="238"/>
      <c r="T2" s="211"/>
      <c r="V2" s="244"/>
      <c r="W2" s="246"/>
      <c r="X2" s="246"/>
      <c r="Y2" s="250" t="s">
        <v>280</v>
      </c>
      <c r="Z2" s="250"/>
      <c r="AA2" s="250"/>
      <c r="AB2" s="250"/>
      <c r="AC2" s="250"/>
      <c r="AD2" s="250"/>
      <c r="AE2" s="250"/>
      <c r="AF2" s="250"/>
      <c r="AG2" s="250"/>
      <c r="AH2" s="254" t="s">
        <v>281</v>
      </c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6"/>
      <c r="AT2" s="60"/>
      <c r="AU2" s="60"/>
      <c r="AV2" s="60"/>
      <c r="AW2" s="60"/>
    </row>
    <row r="3" spans="1:58" ht="108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O3" s="229"/>
      <c r="P3" s="232"/>
      <c r="Q3" s="232"/>
      <c r="R3" s="235"/>
      <c r="S3" s="238"/>
      <c r="T3" s="211"/>
      <c r="V3" s="244"/>
      <c r="W3" s="246"/>
      <c r="X3" s="246"/>
      <c r="Y3" s="251" t="s">
        <v>282</v>
      </c>
      <c r="Z3" s="251"/>
      <c r="AA3" s="251"/>
      <c r="AB3" s="252" t="s">
        <v>283</v>
      </c>
      <c r="AC3" s="252"/>
      <c r="AD3" s="252"/>
      <c r="AE3" s="252"/>
      <c r="AF3" s="252"/>
      <c r="AG3" s="253"/>
      <c r="AH3" s="257" t="s">
        <v>282</v>
      </c>
      <c r="AI3" s="258"/>
      <c r="AJ3" s="258"/>
      <c r="AK3" s="258"/>
      <c r="AL3" s="258"/>
      <c r="AM3" s="259"/>
      <c r="AN3" s="260" t="s">
        <v>283</v>
      </c>
      <c r="AO3" s="258"/>
      <c r="AP3" s="258"/>
      <c r="AQ3" s="258"/>
      <c r="AR3" s="258"/>
      <c r="AS3" s="261"/>
      <c r="AT3" s="60"/>
      <c r="AU3" s="60"/>
      <c r="AV3" s="60"/>
      <c r="AW3" s="60"/>
    </row>
    <row r="4" spans="1:58" ht="24" customHeight="1" thickBot="1" x14ac:dyDescent="0.3">
      <c r="A4" s="213" t="s">
        <v>248</v>
      </c>
      <c r="B4" s="215" t="s">
        <v>138</v>
      </c>
      <c r="C4" s="215" t="s">
        <v>139</v>
      </c>
      <c r="D4" s="215" t="s">
        <v>284</v>
      </c>
      <c r="E4" s="215" t="s">
        <v>285</v>
      </c>
      <c r="F4" s="215" t="s">
        <v>286</v>
      </c>
      <c r="G4" s="215"/>
      <c r="H4" s="215" t="s">
        <v>287</v>
      </c>
      <c r="I4" s="215"/>
      <c r="J4" s="217" t="s">
        <v>288</v>
      </c>
      <c r="K4" s="56"/>
      <c r="O4" s="230"/>
      <c r="P4" s="233"/>
      <c r="Q4" s="233"/>
      <c r="R4" s="236"/>
      <c r="S4" s="239"/>
      <c r="T4" s="212"/>
      <c r="V4" s="244"/>
      <c r="W4" s="246"/>
      <c r="X4" s="246"/>
      <c r="Y4" s="240">
        <v>11221</v>
      </c>
      <c r="Z4" s="240"/>
      <c r="AA4" s="240"/>
      <c r="AB4" s="241">
        <v>12225</v>
      </c>
      <c r="AC4" s="241"/>
      <c r="AD4" s="241"/>
      <c r="AE4" s="241"/>
      <c r="AF4" s="241"/>
      <c r="AG4" s="242"/>
      <c r="AH4" s="205">
        <v>12231</v>
      </c>
      <c r="AI4" s="206"/>
      <c r="AJ4" s="206"/>
      <c r="AK4" s="206"/>
      <c r="AL4" s="206"/>
      <c r="AM4" s="207"/>
      <c r="AN4" s="208">
        <v>12235</v>
      </c>
      <c r="AO4" s="206"/>
      <c r="AP4" s="206"/>
      <c r="AQ4" s="206"/>
      <c r="AR4" s="206"/>
      <c r="AS4" s="209"/>
      <c r="AT4" s="60"/>
      <c r="AU4" s="199" t="s">
        <v>345</v>
      </c>
      <c r="AV4" s="199"/>
      <c r="AW4" s="199"/>
      <c r="AY4" s="176" t="s">
        <v>322</v>
      </c>
      <c r="AZ4" s="180" t="s">
        <v>324</v>
      </c>
      <c r="BA4" s="184" t="s">
        <v>325</v>
      </c>
    </row>
    <row r="5" spans="1:58" ht="15.75" thickBot="1" x14ac:dyDescent="0.3">
      <c r="A5" s="214"/>
      <c r="B5" s="216"/>
      <c r="C5" s="216"/>
      <c r="D5" s="216"/>
      <c r="E5" s="216"/>
      <c r="F5" s="216"/>
      <c r="G5" s="216"/>
      <c r="H5" s="216"/>
      <c r="I5" s="216"/>
      <c r="J5" s="218"/>
      <c r="O5" s="158" t="s">
        <v>138</v>
      </c>
      <c r="P5" s="159" t="s">
        <v>289</v>
      </c>
      <c r="Q5" s="160" t="s">
        <v>288</v>
      </c>
      <c r="R5" s="161">
        <v>5</v>
      </c>
      <c r="S5" s="162">
        <v>113</v>
      </c>
      <c r="T5" s="163">
        <v>114</v>
      </c>
      <c r="V5" s="78" t="s">
        <v>138</v>
      </c>
      <c r="W5" s="57" t="s">
        <v>289</v>
      </c>
      <c r="X5" s="58" t="s">
        <v>290</v>
      </c>
      <c r="Y5" s="134" t="s">
        <v>291</v>
      </c>
      <c r="Z5" s="135" t="s">
        <v>292</v>
      </c>
      <c r="AA5" s="136" t="s">
        <v>293</v>
      </c>
      <c r="AB5" s="195" t="s">
        <v>291</v>
      </c>
      <c r="AC5" s="196"/>
      <c r="AD5" s="195" t="s">
        <v>292</v>
      </c>
      <c r="AE5" s="196"/>
      <c r="AF5" s="195" t="s">
        <v>293</v>
      </c>
      <c r="AG5" s="196"/>
      <c r="AH5" s="197" t="s">
        <v>291</v>
      </c>
      <c r="AI5" s="198"/>
      <c r="AJ5" s="197" t="s">
        <v>292</v>
      </c>
      <c r="AK5" s="198"/>
      <c r="AL5" s="197" t="s">
        <v>293</v>
      </c>
      <c r="AM5" s="198"/>
      <c r="AN5" s="197" t="s">
        <v>291</v>
      </c>
      <c r="AO5" s="198"/>
      <c r="AP5" s="197" t="s">
        <v>292</v>
      </c>
      <c r="AQ5" s="198"/>
      <c r="AR5" s="197" t="s">
        <v>293</v>
      </c>
      <c r="AS5" s="198"/>
      <c r="AT5" s="60"/>
      <c r="AU5" s="98" t="s">
        <v>138</v>
      </c>
      <c r="AV5" s="98" t="s">
        <v>253</v>
      </c>
      <c r="AW5" s="99" t="s">
        <v>139</v>
      </c>
      <c r="AY5" s="177" t="str">
        <f>"INSERT INTO documento_digital.tipo_documento (id_tipo_entidade, id, id_tipo_versao, id_tipo_origem, requer_assinatura, unico_por_entidade, descricao, nome_arquivo, especificacao) VALUES "</f>
        <v xml:space="preserve">INSERT INTO documento_digital.tipo_documento (id_tipo_entidade, id, id_tipo_versao, id_tipo_origem, requer_assinatura, unico_por_entidade, descricao, nome_arquivo, especificacao) VALUES </v>
      </c>
      <c r="AZ5" s="181" t="s">
        <v>321</v>
      </c>
      <c r="BA5" s="185" t="s">
        <v>347</v>
      </c>
    </row>
    <row r="6" spans="1:58" s="60" customFormat="1" ht="16.5" customHeight="1" x14ac:dyDescent="0.25">
      <c r="A6" s="151">
        <v>122</v>
      </c>
      <c r="B6" s="152">
        <v>12201</v>
      </c>
      <c r="C6" s="153" t="s">
        <v>294</v>
      </c>
      <c r="D6" s="153" t="s">
        <v>295</v>
      </c>
      <c r="E6" s="152" t="s">
        <v>296</v>
      </c>
      <c r="F6" s="152">
        <v>0</v>
      </c>
      <c r="G6" s="59" t="str">
        <f>IF(ISBLANK(F6)," ", VLOOKUP(F6,Tab!$A$55:$B$58,2))</f>
        <v>Não Aplica</v>
      </c>
      <c r="H6" s="164">
        <v>7</v>
      </c>
      <c r="I6" s="84" t="str">
        <f>IF(ISBLANK(H6)," ", VLOOKUP(H6,Tab!$A$45:$C$51,3))</f>
        <v>SSC</v>
      </c>
      <c r="J6" s="146" t="s">
        <v>297</v>
      </c>
      <c r="K6" s="60" t="str">
        <f>IF(ISBLANK(J6)," ",IF(J6="S","True","False"))</f>
        <v>False</v>
      </c>
      <c r="L6" s="82" t="s">
        <v>318</v>
      </c>
      <c r="M6" s="62"/>
      <c r="O6" s="74">
        <f t="shared" ref="O6:O23" si="0">IF(ISBLANK(B6)," ",B6)</f>
        <v>12201</v>
      </c>
      <c r="P6" s="63" t="str">
        <f>I6</f>
        <v>SSC</v>
      </c>
      <c r="Q6" s="68" t="str">
        <f>J6</f>
        <v>N</v>
      </c>
      <c r="R6" s="167"/>
      <c r="S6" s="167"/>
      <c r="T6" s="168"/>
      <c r="V6" s="74">
        <f t="shared" ref="V6:V23" si="1">IF(ISBLANK(B6)," ",B6)</f>
        <v>12201</v>
      </c>
      <c r="W6" s="63" t="str">
        <f>I6</f>
        <v>SSC</v>
      </c>
      <c r="X6" s="70" t="str">
        <f>Q6</f>
        <v>N</v>
      </c>
      <c r="Y6" s="101"/>
      <c r="Z6" s="102"/>
      <c r="AA6" s="103"/>
      <c r="AB6" s="137">
        <v>12</v>
      </c>
      <c r="AC6" s="104" t="str">
        <f>IF(ISBLANK(AB6)," ",VLOOKUP(AB6,AU7:AV9,2,FALSE))</f>
        <v>REOB</v>
      </c>
      <c r="AD6" s="137">
        <v>21</v>
      </c>
      <c r="AE6" s="105" t="str">
        <f>IF(ISBLANK(AD6)," ",VLOOKUP(AD6,$AU$12:$AV$14,2,FALSE))</f>
        <v>RCSI</v>
      </c>
      <c r="AF6" s="137">
        <v>30</v>
      </c>
      <c r="AG6" s="106" t="str">
        <f>IF(ISBLANK(AF6)," ",VLOOKUP(AF6,$AU$16:$AV$17,2,FALSE))</f>
        <v>NRAS</v>
      </c>
      <c r="AH6" s="141"/>
      <c r="AI6" s="107" t="str">
        <f>IF(ISBLANK(AH6)," ",VLOOKUP(AH6,$AU$7:$AV$9,2,FALSE))</f>
        <v xml:space="preserve"> </v>
      </c>
      <c r="AJ6" s="141"/>
      <c r="AK6" s="108" t="str">
        <f>IF(ISBLANK(AJ6)," ",VLOOKUP(AJ6,$AU$12:$AV$14,2,FALSE))</f>
        <v xml:space="preserve"> </v>
      </c>
      <c r="AL6" s="141"/>
      <c r="AM6" s="109" t="str">
        <f>IF(ISBLANK(AL6)," ",VLOOKUP(AL6,$AU$16:$AV$17,2,FALSE))</f>
        <v xml:space="preserve"> </v>
      </c>
      <c r="AN6" s="141">
        <v>12</v>
      </c>
      <c r="AO6" s="107" t="str">
        <f>IF(ISBLANK(AN6)," ",VLOOKUP(AN6,$AU$7:$AV$9,2,FALSE))</f>
        <v>REOB</v>
      </c>
      <c r="AP6" s="141">
        <v>21</v>
      </c>
      <c r="AQ6" s="108" t="str">
        <f>IF(ISBLANK(AP6)," ",VLOOKUP(AP6,$AU$12:$AV$14,2,FALSE))</f>
        <v>RCSI</v>
      </c>
      <c r="AR6" s="141">
        <v>30</v>
      </c>
      <c r="AS6" s="109" t="str">
        <f>IF(ISBLANK(AR6)," ",VLOOKUP(AR6,$AU$16:$AV$17,2,FALSE))</f>
        <v>NRAS</v>
      </c>
      <c r="AU6" s="202" t="s">
        <v>326</v>
      </c>
      <c r="AV6" s="203"/>
      <c r="AW6" s="204"/>
      <c r="AY6" s="178" t="str">
        <f>CONCATENATE("(",A6,", ",B6,", 0, ",H6,", '",K6,"', 'True', '",C6,"', '",D6,"', '",L6,"'),")</f>
        <v>(122, 12201, 0, 7, 'False', 'True', 'Capa de Medição', 'CapaMedicaoConserva', 'Relatório com informações sumarizadas da medição que serve como capa do processo da medição'),</v>
      </c>
      <c r="AZ6" s="182" t="str">
        <f>CONCATENATE(IF(ISBLANK($R6),"", CONCATENATE("(",$B6,",",$R$5,"),")),IF(ISBLANK($S6),"", CONCATENATE("(",$B6,",",$S$5,"),")),IF(ISBLANK($T6),"", CONCATENATE("(",$B6,",",$T$5,"),")))</f>
        <v/>
      </c>
      <c r="BA6" s="182" t="str">
        <f>CONCATENATE(IF(AND(ISBLANK(AB6),ISBLANK(AD6),ISBLANK(AF6)),"",CONCATENATE("(",$AB$4,",",$B6,",",AB6,",",AD6,",",AF6,",40),")),IF(AND(ISBLANK(AH6),ISBLANK(AJ6),ISBLANK(AL6)),"",CONCATENATE("(",$AH$4,",",$B6,",",AH6,",",AJ6,",",AL6,",40),")),IF(AND(ISBLANK(AN6),ISBLANK(AP6),ISBLANK(AR6)),"",CONCATENATE("(",$AN$4,",",$B6,",",AN6,",",AP6,",",AR6,",40),")))</f>
        <v>(12225,12201,12,21,30,40),(12235,12201,12,21,30,40),</v>
      </c>
      <c r="BC6" s="88" t="str">
        <f>IF(ISBLANK(AL6),"", CONCATENATE("(",$B6,",",AL6,"),"))</f>
        <v/>
      </c>
      <c r="BD6" s="88"/>
      <c r="BE6" s="88"/>
      <c r="BF6" s="88"/>
    </row>
    <row r="7" spans="1:58" s="60" customFormat="1" ht="16.5" customHeight="1" x14ac:dyDescent="0.25">
      <c r="A7" s="154">
        <v>122</v>
      </c>
      <c r="B7" s="144">
        <v>12202</v>
      </c>
      <c r="C7" s="155" t="s">
        <v>298</v>
      </c>
      <c r="D7" s="155" t="s">
        <v>299</v>
      </c>
      <c r="E7" s="144" t="s">
        <v>296</v>
      </c>
      <c r="F7" s="144">
        <v>0</v>
      </c>
      <c r="G7" s="64" t="str">
        <f>IF(ISBLANK(F7)," ", VLOOKUP(F7,Tab!$A$55:$B$58,2))</f>
        <v>Não Aplica</v>
      </c>
      <c r="H7" s="165">
        <v>7</v>
      </c>
      <c r="I7" s="85" t="str">
        <f>IF(ISBLANK(H7)," ", VLOOKUP(H7,Tab!$A$45:$C$51,3))</f>
        <v>SSC</v>
      </c>
      <c r="J7" s="147" t="s">
        <v>296</v>
      </c>
      <c r="K7" s="60" t="str">
        <f t="shared" ref="K7:K23" si="2">IF(ISBLANK(J7)," ",IF(J7="S","True","False"))</f>
        <v>True</v>
      </c>
      <c r="L7" s="83" t="s">
        <v>317</v>
      </c>
      <c r="M7" s="62"/>
      <c r="O7" s="74">
        <f t="shared" si="0"/>
        <v>12202</v>
      </c>
      <c r="P7" s="63" t="str">
        <f t="shared" ref="P7:P23" si="3">I7</f>
        <v>SSC</v>
      </c>
      <c r="Q7" s="69" t="str">
        <f t="shared" ref="Q7:Q15" si="4">J7</f>
        <v>S</v>
      </c>
      <c r="R7" s="169" t="s">
        <v>346</v>
      </c>
      <c r="S7" s="169"/>
      <c r="T7" s="170" t="s">
        <v>346</v>
      </c>
      <c r="V7" s="79">
        <f t="shared" si="1"/>
        <v>12202</v>
      </c>
      <c r="W7" s="63" t="str">
        <f t="shared" ref="W7:W23" si="5">I7</f>
        <v>SSC</v>
      </c>
      <c r="X7" s="71" t="str">
        <f>Q7</f>
        <v>S</v>
      </c>
      <c r="Y7" s="110"/>
      <c r="Z7" s="111"/>
      <c r="AA7" s="112"/>
      <c r="AB7" s="138">
        <v>12</v>
      </c>
      <c r="AC7" s="113" t="str">
        <f>IF(ISBLANK(AB7)," ",VLOOKUP(AB7,AU8:AV11,2,FALSE))</f>
        <v>REOB</v>
      </c>
      <c r="AD7" s="138">
        <v>21</v>
      </c>
      <c r="AE7" s="114" t="str">
        <f>IF(ISBLANK(AD7)," ",VLOOKUP(AD7,$AU$12:$AV$14,2,FALSE))</f>
        <v>RCSI</v>
      </c>
      <c r="AF7" s="138">
        <v>31</v>
      </c>
      <c r="AG7" s="115" t="str">
        <f>IF(ISBLANK(AF7)," ",VLOOKUP(AF7,$AU$16:$AV$17,2,FALSE))</f>
        <v>REAS</v>
      </c>
      <c r="AH7" s="139"/>
      <c r="AI7" s="116" t="str">
        <f t="shared" ref="AI7:AI23" si="6">IF(ISBLANK(AH7)," ",VLOOKUP(AH7,$AU$7:$AV$9,2,FALSE))</f>
        <v xml:space="preserve"> </v>
      </c>
      <c r="AJ7" s="139"/>
      <c r="AK7" s="116" t="str">
        <f>IF(ISBLANK(AJ7)," ",VLOOKUP(AJ7,$AU$12:$AV$14,2,FALSE))</f>
        <v xml:space="preserve"> </v>
      </c>
      <c r="AL7" s="139"/>
      <c r="AM7" s="117" t="str">
        <f>IF(ISBLANK(AL7)," ",VLOOKUP(AL7,$AU$16:$AV$17,2,FALSE))</f>
        <v xml:space="preserve"> </v>
      </c>
      <c r="AN7" s="139"/>
      <c r="AO7" s="118"/>
      <c r="AP7" s="139"/>
      <c r="AQ7" s="119"/>
      <c r="AR7" s="139"/>
      <c r="AS7" s="117" t="str">
        <f>IF(ISBLANK(AR7)," ",VLOOKUP(AR7,$AU$16:$AV$17,2,FALSE))</f>
        <v xml:space="preserve"> </v>
      </c>
      <c r="AU7" s="92">
        <v>10</v>
      </c>
      <c r="AV7" s="93" t="s">
        <v>327</v>
      </c>
      <c r="AW7" s="92" t="s">
        <v>328</v>
      </c>
      <c r="AY7" s="178" t="str">
        <f t="shared" ref="AY7:AY15" si="7">CONCATENATE("(",A7,", ",B7,", 0, ",H7,", '",K7,"', 'True', '",C7,"', '",D7,"', '",L7,"'),")</f>
        <v>(122, 12202, 0, 7, 'True', 'True', 'Justificatica de Medição ZERO', 'JustificativaMedicaoZero', 'Relatório que exibe uma justificativa informada pela empresa sobre o motivo da medição ser ZERO.'),</v>
      </c>
      <c r="AZ7" s="182" t="str">
        <f t="shared" ref="AZ7:AZ23" si="8">CONCATENATE(IF(ISBLANK($R7),"", CONCATENATE("(",$B7,",",$R$5,"),")),IF(ISBLANK($S7),"", CONCATENATE("(",$B7,",",$S$5,"),")),IF(ISBLANK($T7),"", CONCATENATE("(",$B7,",",$T$5,"),")))</f>
        <v>(12202,5),(12202,114),</v>
      </c>
      <c r="BA7" s="182" t="str">
        <f t="shared" ref="BA7:BA15" si="9">CONCATENATE(IF(AND(ISBLANK(AB7),ISBLANK(AD7),ISBLANK(AF7)),"",CONCATENATE("(",$AB$4,",",$B7,",",AB7,",",AD7,",",AF7,",40),")),IF(AND(ISBLANK(AH7),ISBLANK(AJ7),ISBLANK(AL7)),"",CONCATENATE("(",$AH$4,",",$B7,",",AH7,",",AJ7,",",AL7,",40),")),IF(AND(ISBLANK(AN7),ISBLANK(AP7),ISBLANK(AR7)),"",CONCATENATE("(",$AN$4,",",$B7,",",AN7,",",AP7,",",AR7,",40),")))</f>
        <v>(12225,12202,12,21,31,40),</v>
      </c>
    </row>
    <row r="8" spans="1:58" s="60" customFormat="1" ht="16.5" customHeight="1" x14ac:dyDescent="0.25">
      <c r="A8" s="154">
        <v>122</v>
      </c>
      <c r="B8" s="144">
        <v>12203</v>
      </c>
      <c r="C8" s="155" t="s">
        <v>300</v>
      </c>
      <c r="D8" s="155" t="s">
        <v>301</v>
      </c>
      <c r="E8" s="144" t="s">
        <v>296</v>
      </c>
      <c r="F8" s="144">
        <v>0</v>
      </c>
      <c r="G8" s="64" t="str">
        <f>IF(ISBLANK(F8)," ", VLOOKUP(F8,Tab!$A$55:$B$58,2))</f>
        <v>Não Aplica</v>
      </c>
      <c r="H8" s="165">
        <v>7</v>
      </c>
      <c r="I8" s="85" t="str">
        <f>IF(ISBLANK(H8)," ", VLOOKUP(H8,Tab!$A$45:$C$51,3))</f>
        <v>SSC</v>
      </c>
      <c r="J8" s="148" t="s">
        <v>297</v>
      </c>
      <c r="K8" s="60" t="str">
        <f t="shared" si="2"/>
        <v>False</v>
      </c>
      <c r="L8" s="82" t="s">
        <v>319</v>
      </c>
      <c r="M8" s="62"/>
      <c r="O8" s="74">
        <f t="shared" si="0"/>
        <v>12203</v>
      </c>
      <c r="P8" s="63" t="str">
        <f t="shared" si="3"/>
        <v>SSC</v>
      </c>
      <c r="Q8" s="68" t="str">
        <f t="shared" si="4"/>
        <v>N</v>
      </c>
      <c r="R8" s="171"/>
      <c r="S8" s="171"/>
      <c r="T8" s="172"/>
      <c r="V8" s="79">
        <f t="shared" si="1"/>
        <v>12203</v>
      </c>
      <c r="W8" s="63" t="str">
        <f t="shared" si="5"/>
        <v>SSC</v>
      </c>
      <c r="X8" s="72" t="str">
        <f>Q8</f>
        <v>N</v>
      </c>
      <c r="Y8" s="110"/>
      <c r="Z8" s="111"/>
      <c r="AA8" s="112"/>
      <c r="AB8" s="138">
        <v>12</v>
      </c>
      <c r="AC8" s="113" t="str">
        <f>IF(ISBLANK(AB8)," ",VLOOKUP(AB8,AU9:AV12,2,FALSE))</f>
        <v>REOB</v>
      </c>
      <c r="AD8" s="138">
        <v>21</v>
      </c>
      <c r="AE8" s="114" t="str">
        <f>IF(ISBLANK(AD8)," ",VLOOKUP(AD8,$AU$12:$AV$14,2,FALSE))</f>
        <v>RCSI</v>
      </c>
      <c r="AF8" s="138">
        <v>30</v>
      </c>
      <c r="AG8" s="115" t="str">
        <f>IF(ISBLANK(AF8)," ",VLOOKUP(AF8,$AU$16:$AV$17,2,FALSE))</f>
        <v>NRAS</v>
      </c>
      <c r="AH8" s="142"/>
      <c r="AI8" s="120" t="str">
        <f t="shared" si="6"/>
        <v xml:space="preserve"> </v>
      </c>
      <c r="AJ8" s="142"/>
      <c r="AK8" s="121" t="str">
        <f>IF(ISBLANK(AJ8)," ",VLOOKUP(AJ8,$AU$12:$AV$14,2,FALSE))</f>
        <v xml:space="preserve"> </v>
      </c>
      <c r="AL8" s="142"/>
      <c r="AM8" s="122" t="str">
        <f>IF(ISBLANK(AL8)," ",VLOOKUP(AL8,$AU$16:$AV$17,2,FALSE))</f>
        <v xml:space="preserve"> </v>
      </c>
      <c r="AN8" s="142">
        <v>12</v>
      </c>
      <c r="AO8" s="120" t="s">
        <v>337</v>
      </c>
      <c r="AP8" s="142">
        <v>21</v>
      </c>
      <c r="AQ8" s="121" t="s">
        <v>339</v>
      </c>
      <c r="AR8" s="142">
        <v>30</v>
      </c>
      <c r="AS8" s="122" t="str">
        <f>IF(ISBLANK(AR8)," ",VLOOKUP(AR8,$AU$16:$AV$17,2,FALSE))</f>
        <v>NRAS</v>
      </c>
      <c r="AU8" s="92">
        <v>11</v>
      </c>
      <c r="AV8" s="93" t="s">
        <v>335</v>
      </c>
      <c r="AW8" s="92" t="s">
        <v>336</v>
      </c>
      <c r="AY8" s="178" t="str">
        <f t="shared" si="7"/>
        <v>(122, 12203, 0, 7, 'False', 'True', 'Ficha do Contrato', 'FichaContratoConserva', 'Relatório com informações da Ficha doc ontrato de Conservação'),</v>
      </c>
      <c r="AZ8" s="182" t="str">
        <f t="shared" si="8"/>
        <v/>
      </c>
      <c r="BA8" s="182" t="str">
        <f t="shared" si="9"/>
        <v>(12225,12203,12,21,30,40),(12235,12203,12,21,30,40),</v>
      </c>
    </row>
    <row r="9" spans="1:58" s="60" customFormat="1" ht="16.5" customHeight="1" x14ac:dyDescent="0.25">
      <c r="A9" s="154">
        <v>122</v>
      </c>
      <c r="B9" s="144">
        <v>12204</v>
      </c>
      <c r="C9" s="155" t="s">
        <v>302</v>
      </c>
      <c r="D9" s="155" t="s">
        <v>303</v>
      </c>
      <c r="E9" s="144" t="s">
        <v>296</v>
      </c>
      <c r="F9" s="144">
        <v>0</v>
      </c>
      <c r="G9" s="64" t="str">
        <f>IF(ISBLANK(F9)," ", VLOOKUP(F9,Tab!$A$55:$B$58,2))</f>
        <v>Não Aplica</v>
      </c>
      <c r="H9" s="165">
        <v>7</v>
      </c>
      <c r="I9" s="85" t="str">
        <f>IF(ISBLANK(H9)," ", VLOOKUP(H9,Tab!$A$45:$C$51,3))</f>
        <v>SSC</v>
      </c>
      <c r="J9" s="147" t="s">
        <v>296</v>
      </c>
      <c r="K9" s="60" t="str">
        <f t="shared" si="2"/>
        <v>True</v>
      </c>
      <c r="L9" s="82" t="s">
        <v>320</v>
      </c>
      <c r="M9" s="62"/>
      <c r="O9" s="74">
        <f t="shared" si="0"/>
        <v>12204</v>
      </c>
      <c r="P9" s="63" t="str">
        <f t="shared" si="3"/>
        <v>SSC</v>
      </c>
      <c r="Q9" s="69" t="str">
        <f t="shared" si="4"/>
        <v>S</v>
      </c>
      <c r="R9" s="173" t="s">
        <v>346</v>
      </c>
      <c r="S9" s="173"/>
      <c r="T9" s="170"/>
      <c r="V9" s="79">
        <f t="shared" si="1"/>
        <v>12204</v>
      </c>
      <c r="W9" s="63" t="str">
        <f t="shared" si="5"/>
        <v>SSC</v>
      </c>
      <c r="X9" s="71" t="str">
        <f>Q9</f>
        <v>S</v>
      </c>
      <c r="Y9" s="123"/>
      <c r="Z9" s="124"/>
      <c r="AA9" s="125"/>
      <c r="AB9" s="139"/>
      <c r="AC9" s="119" t="str">
        <f>IF(ISBLANK(AB9)," ",VLOOKUP(AB9,AU11:AV13,2,FALSE))</f>
        <v xml:space="preserve"> </v>
      </c>
      <c r="AD9" s="139"/>
      <c r="AE9" s="119" t="str">
        <f>IF(ISBLANK(AD9)," ",VLOOKUP(AD9,$AU$12:$AV$14,2,FALSE))</f>
        <v xml:space="preserve"> </v>
      </c>
      <c r="AF9" s="139"/>
      <c r="AG9" s="117" t="str">
        <f>IF(ISBLANK(AF9)," ",VLOOKUP(AF9,$AU$16:$AV$17,2,FALSE))</f>
        <v xml:space="preserve"> </v>
      </c>
      <c r="AH9" s="142"/>
      <c r="AI9" s="120" t="str">
        <f t="shared" si="6"/>
        <v xml:space="preserve"> </v>
      </c>
      <c r="AJ9" s="142"/>
      <c r="AK9" s="121" t="str">
        <f>IF(ISBLANK(AJ9)," ",VLOOKUP(AJ9,$AU$12:$AV$14,2,FALSE))</f>
        <v xml:space="preserve"> </v>
      </c>
      <c r="AL9" s="142"/>
      <c r="AM9" s="122" t="str">
        <f>IF(ISBLANK(AL9)," ",VLOOKUP(AL9,$AU$16:$AV$17,2,FALSE))</f>
        <v xml:space="preserve"> </v>
      </c>
      <c r="AN9" s="142">
        <v>12</v>
      </c>
      <c r="AO9" s="120" t="s">
        <v>337</v>
      </c>
      <c r="AP9" s="142">
        <v>21</v>
      </c>
      <c r="AQ9" s="121" t="s">
        <v>339</v>
      </c>
      <c r="AR9" s="142">
        <v>31</v>
      </c>
      <c r="AS9" s="122" t="str">
        <f>IF(ISBLANK(AR9)," ",VLOOKUP(AR9,$AU$16:$AV$17,2,FALSE))</f>
        <v>REAS</v>
      </c>
      <c r="AU9" s="92">
        <v>12</v>
      </c>
      <c r="AV9" s="93" t="s">
        <v>337</v>
      </c>
      <c r="AW9" s="92" t="s">
        <v>338</v>
      </c>
      <c r="AY9" s="178" t="str">
        <f t="shared" si="7"/>
        <v>(122, 12204, 0, 7, 'True', 'True', 'Certificado Entrega Medição', 'CertificadoEntregaMedicao', 'Relatório que atesta a entrega da medição.'),</v>
      </c>
      <c r="AZ9" s="182" t="str">
        <f t="shared" si="8"/>
        <v>(12204,5),</v>
      </c>
      <c r="BA9" s="182" t="str">
        <f t="shared" si="9"/>
        <v>(12235,12204,12,21,31,40),</v>
      </c>
    </row>
    <row r="10" spans="1:58" s="60" customFormat="1" ht="16.5" customHeight="1" x14ac:dyDescent="0.25">
      <c r="A10" s="154">
        <v>122</v>
      </c>
      <c r="B10" s="144">
        <v>12205</v>
      </c>
      <c r="C10" s="155" t="s">
        <v>348</v>
      </c>
      <c r="D10" s="155" t="s">
        <v>349</v>
      </c>
      <c r="E10" s="144" t="s">
        <v>296</v>
      </c>
      <c r="F10" s="144">
        <v>0</v>
      </c>
      <c r="G10" s="64" t="str">
        <f>IF(ISBLANK(F10)," ", VLOOKUP(F10,Tab!$A$55:$B$58,2))</f>
        <v>Não Aplica</v>
      </c>
      <c r="H10" s="165">
        <v>7</v>
      </c>
      <c r="I10" s="85" t="str">
        <f>IF(ISBLANK(H10)," ", VLOOKUP(H10,Tab!$A$45:$C$51,3))</f>
        <v>SSC</v>
      </c>
      <c r="J10" s="148" t="s">
        <v>297</v>
      </c>
      <c r="L10" s="82"/>
      <c r="M10" s="62"/>
      <c r="O10" s="74">
        <f t="shared" si="0"/>
        <v>12205</v>
      </c>
      <c r="P10" s="63" t="str">
        <f t="shared" si="3"/>
        <v>SSC</v>
      </c>
      <c r="Q10" s="68" t="str">
        <f t="shared" si="4"/>
        <v>N</v>
      </c>
      <c r="R10" s="173"/>
      <c r="S10" s="173"/>
      <c r="T10" s="170"/>
      <c r="V10" s="79">
        <f t="shared" si="1"/>
        <v>12205</v>
      </c>
      <c r="W10" s="63" t="str">
        <f t="shared" si="5"/>
        <v>SSC</v>
      </c>
      <c r="X10" s="72" t="str">
        <f>Q10</f>
        <v>N</v>
      </c>
      <c r="Y10" s="123"/>
      <c r="Z10" s="124"/>
      <c r="AA10" s="125"/>
      <c r="AB10" s="139"/>
      <c r="AC10" s="119"/>
      <c r="AD10" s="139"/>
      <c r="AE10" s="119"/>
      <c r="AF10" s="139"/>
      <c r="AG10" s="117"/>
      <c r="AH10" s="142"/>
      <c r="AI10" s="120"/>
      <c r="AJ10" s="142"/>
      <c r="AK10" s="121"/>
      <c r="AL10" s="142"/>
      <c r="AM10" s="122"/>
      <c r="AN10" s="142">
        <v>12</v>
      </c>
      <c r="AO10" s="120" t="s">
        <v>337</v>
      </c>
      <c r="AP10" s="142">
        <v>21</v>
      </c>
      <c r="AQ10" s="121" t="s">
        <v>339</v>
      </c>
      <c r="AR10" s="142">
        <v>30</v>
      </c>
      <c r="AS10" s="122" t="str">
        <f>IF(ISBLANK(AR10)," ",VLOOKUP(AR10,$AU$16:$AV$17,2,FALSE))</f>
        <v>NRAS</v>
      </c>
      <c r="AU10" s="92"/>
      <c r="AV10" s="93"/>
      <c r="AW10" s="92"/>
      <c r="AY10" s="178" t="str">
        <f t="shared" si="7"/>
        <v>(122, 12205, 0, 7, '', 'True', 'Ficha da Medição', 'FichaMedicaoConserva', ''),</v>
      </c>
      <c r="AZ10" s="182" t="str">
        <f>CONCATENATE(IF(ISBLANK($R10),"", CONCATENATE("(",$B10,",",$R$5,"),")),IF(ISBLANK($S10),"", CONCATENATE("(",$B10,",",$S$5,"),")),IF(ISBLANK($T10),"", CONCATENATE("(",$B10,",",$T$5,"),")))</f>
        <v/>
      </c>
      <c r="BA10" s="182" t="str">
        <f t="shared" si="9"/>
        <v>(12235,12205,12,21,30,40),</v>
      </c>
    </row>
    <row r="11" spans="1:58" s="60" customFormat="1" ht="16.5" customHeight="1" x14ac:dyDescent="0.25">
      <c r="A11" s="154">
        <v>122</v>
      </c>
      <c r="B11" s="144">
        <v>12206</v>
      </c>
      <c r="C11" s="155" t="s">
        <v>304</v>
      </c>
      <c r="D11" s="155" t="s">
        <v>305</v>
      </c>
      <c r="E11" s="144" t="s">
        <v>296</v>
      </c>
      <c r="F11" s="144">
        <v>0</v>
      </c>
      <c r="G11" s="64" t="str">
        <f>IF(ISBLANK(F11)," ", VLOOKUP(F11,Tab!$A$55:$B$58,2))</f>
        <v>Não Aplica</v>
      </c>
      <c r="H11" s="165">
        <v>3</v>
      </c>
      <c r="I11" s="86" t="str">
        <f>IF(ISBLANK(H11)," ", VLOOKUP(H11,Tab!$A$45:$C$51,3))</f>
        <v>ARE</v>
      </c>
      <c r="J11" s="147" t="s">
        <v>296</v>
      </c>
      <c r="K11" s="60" t="str">
        <f t="shared" si="2"/>
        <v>True</v>
      </c>
      <c r="L11" s="83" t="s">
        <v>323</v>
      </c>
      <c r="M11" s="62"/>
      <c r="O11" s="74">
        <f t="shared" si="0"/>
        <v>12206</v>
      </c>
      <c r="P11" s="63" t="str">
        <f t="shared" si="3"/>
        <v>ARE</v>
      </c>
      <c r="Q11" s="69" t="str">
        <f t="shared" si="4"/>
        <v>S</v>
      </c>
      <c r="R11" s="173" t="s">
        <v>346</v>
      </c>
      <c r="S11" s="173"/>
      <c r="T11" s="170" t="s">
        <v>346</v>
      </c>
      <c r="V11" s="79">
        <f t="shared" si="1"/>
        <v>12206</v>
      </c>
      <c r="W11" s="63" t="str">
        <f t="shared" si="5"/>
        <v>ARE</v>
      </c>
      <c r="X11" s="71" t="str">
        <f t="shared" ref="X11:X15" si="10">Q11</f>
        <v>S</v>
      </c>
      <c r="Y11" s="123"/>
      <c r="Z11" s="124"/>
      <c r="AA11" s="125"/>
      <c r="AB11" s="139"/>
      <c r="AC11" s="119" t="str">
        <f t="shared" ref="AC11:AC23" si="11">IF(ISBLANK(AB11)," ",VLOOKUP(AB11,AU12:AV14,2,FALSE))</f>
        <v xml:space="preserve"> </v>
      </c>
      <c r="AD11" s="139"/>
      <c r="AE11" s="119" t="str">
        <f>IF(ISBLANK(AD11)," ",VLOOKUP(AD11,$AU$12:$AV$14,2,FALSE))</f>
        <v xml:space="preserve"> </v>
      </c>
      <c r="AF11" s="139"/>
      <c r="AG11" s="117" t="str">
        <f>IF(ISBLANK(AF11)," ",VLOOKUP(AF11,$AU$16:$AV$17,2,FALSE))</f>
        <v xml:space="preserve"> </v>
      </c>
      <c r="AH11" s="142">
        <v>12</v>
      </c>
      <c r="AI11" s="120" t="str">
        <f t="shared" si="6"/>
        <v>REOB</v>
      </c>
      <c r="AJ11" s="142">
        <v>20</v>
      </c>
      <c r="AK11" s="121" t="str">
        <f>IF(ISBLANK(AJ11)," ",VLOOKUP(AJ11,$AU$12:$AV$14,2,FALSE))</f>
        <v>NRCO</v>
      </c>
      <c r="AL11" s="142">
        <v>30</v>
      </c>
      <c r="AM11" s="122" t="str">
        <f>IF(ISBLANK(AL11)," ",VLOOKUP(AL11,$AU$16:$AV$17,2,FALSE))</f>
        <v>NRAS</v>
      </c>
      <c r="AN11" s="142">
        <v>12</v>
      </c>
      <c r="AO11" s="120" t="s">
        <v>337</v>
      </c>
      <c r="AP11" s="142">
        <v>22</v>
      </c>
      <c r="AQ11" s="121" t="s">
        <v>341</v>
      </c>
      <c r="AR11" s="142">
        <v>31</v>
      </c>
      <c r="AS11" s="122" t="str">
        <f>IF(ISBLANK(AR11)," ",VLOOKUP(AR11,$AU$16:$AV$17,2,FALSE))</f>
        <v>REAS</v>
      </c>
      <c r="AU11" s="200" t="s">
        <v>329</v>
      </c>
      <c r="AV11" s="200"/>
      <c r="AW11" s="200"/>
      <c r="AY11" s="178" t="str">
        <f t="shared" si="7"/>
        <v>(122, 12206, 0, 3, 'True', 'True', 'Relatorio Fotográfico', 'RelatorioFotografico', 'Documento externo incluido via UPLOAD'),</v>
      </c>
      <c r="AZ11" s="182" t="str">
        <f t="shared" si="8"/>
        <v>(12206,5),(12206,114),</v>
      </c>
      <c r="BA11" s="182" t="str">
        <f t="shared" si="9"/>
        <v>(12231,12206,12,20,30,40),(12235,12206,12,22,31,40),</v>
      </c>
    </row>
    <row r="12" spans="1:58" s="60" customFormat="1" ht="16.5" customHeight="1" x14ac:dyDescent="0.25">
      <c r="A12" s="154">
        <v>122</v>
      </c>
      <c r="B12" s="144">
        <v>12207</v>
      </c>
      <c r="C12" s="155" t="s">
        <v>306</v>
      </c>
      <c r="D12" s="155" t="s">
        <v>307</v>
      </c>
      <c r="E12" s="144" t="s">
        <v>296</v>
      </c>
      <c r="F12" s="144">
        <v>0</v>
      </c>
      <c r="G12" s="64" t="str">
        <f>IF(ISBLANK(F12)," ", VLOOKUP(F12,Tab!$A$55:$B$58,2))</f>
        <v>Não Aplica</v>
      </c>
      <c r="H12" s="165">
        <v>3</v>
      </c>
      <c r="I12" s="86" t="str">
        <f>IF(ISBLANK(H12)," ", VLOOKUP(H12,Tab!$A$45:$C$51,3))</f>
        <v>ARE</v>
      </c>
      <c r="J12" s="147" t="s">
        <v>296</v>
      </c>
      <c r="K12" s="60" t="str">
        <f t="shared" si="2"/>
        <v>True</v>
      </c>
      <c r="L12" s="83" t="s">
        <v>323</v>
      </c>
      <c r="M12" s="62"/>
      <c r="O12" s="74">
        <f t="shared" si="0"/>
        <v>12207</v>
      </c>
      <c r="P12" s="63" t="str">
        <f t="shared" si="3"/>
        <v>ARE</v>
      </c>
      <c r="Q12" s="69" t="str">
        <f t="shared" si="4"/>
        <v>S</v>
      </c>
      <c r="R12" s="173" t="s">
        <v>346</v>
      </c>
      <c r="S12" s="173"/>
      <c r="T12" s="170"/>
      <c r="V12" s="79">
        <f t="shared" si="1"/>
        <v>12207</v>
      </c>
      <c r="W12" s="63" t="str">
        <f t="shared" si="5"/>
        <v>ARE</v>
      </c>
      <c r="X12" s="71" t="str">
        <f t="shared" si="10"/>
        <v>S</v>
      </c>
      <c r="Y12" s="123"/>
      <c r="Z12" s="124"/>
      <c r="AA12" s="125"/>
      <c r="AB12" s="139"/>
      <c r="AC12" s="119" t="str">
        <f t="shared" si="11"/>
        <v xml:space="preserve"> </v>
      </c>
      <c r="AD12" s="139"/>
      <c r="AE12" s="119" t="str">
        <f>IF(ISBLANK(AD12)," ",VLOOKUP(AD12,$AU$12:$AV$14,2,FALSE))</f>
        <v xml:space="preserve"> </v>
      </c>
      <c r="AF12" s="139"/>
      <c r="AG12" s="117" t="str">
        <f>IF(ISBLANK(AF12)," ",VLOOKUP(AF12,$AU$16:$AV$17,2,FALSE))</f>
        <v xml:space="preserve"> </v>
      </c>
      <c r="AH12" s="142">
        <v>12</v>
      </c>
      <c r="AI12" s="120" t="str">
        <f t="shared" si="6"/>
        <v>REOB</v>
      </c>
      <c r="AJ12" s="142">
        <v>20</v>
      </c>
      <c r="AK12" s="121" t="str">
        <f>IF(ISBLANK(AJ12)," ",VLOOKUP(AJ12,$AU$12:$AV$14,2,FALSE))</f>
        <v>NRCO</v>
      </c>
      <c r="AL12" s="142">
        <v>30</v>
      </c>
      <c r="AM12" s="122" t="str">
        <f>IF(ISBLANK(AL12)," ",VLOOKUP(AL12,$AU$16:$AV$17,2,FALSE))</f>
        <v>NRAS</v>
      </c>
      <c r="AN12" s="142">
        <v>12</v>
      </c>
      <c r="AO12" s="120" t="s">
        <v>337</v>
      </c>
      <c r="AP12" s="142">
        <v>22</v>
      </c>
      <c r="AQ12" s="121" t="s">
        <v>341</v>
      </c>
      <c r="AR12" s="142">
        <v>31</v>
      </c>
      <c r="AS12" s="122" t="str">
        <f>IF(ISBLANK(AR12)," ",VLOOKUP(AR12,$AU$16:$AV$17,2,FALSE))</f>
        <v>REAS</v>
      </c>
      <c r="AU12" s="94">
        <v>20</v>
      </c>
      <c r="AV12" s="95" t="s">
        <v>330</v>
      </c>
      <c r="AW12" s="94" t="s">
        <v>331</v>
      </c>
      <c r="AY12" s="178" t="str">
        <f t="shared" si="7"/>
        <v>(122, 12207, 0, 3, 'True', 'True', 'Relatorio Segurança do Trabalho', 'RelatorioSegurancaTrabalho', 'Documento externo incluido via UPLOAD'),</v>
      </c>
      <c r="AZ12" s="182" t="str">
        <f t="shared" si="8"/>
        <v>(12207,5),</v>
      </c>
      <c r="BA12" s="182" t="str">
        <f t="shared" si="9"/>
        <v>(12231,12207,12,20,30,40),(12235,12207,12,22,31,40),</v>
      </c>
    </row>
    <row r="13" spans="1:58" s="60" customFormat="1" ht="16.5" customHeight="1" x14ac:dyDescent="0.25">
      <c r="A13" s="154">
        <v>122</v>
      </c>
      <c r="B13" s="144">
        <v>12208</v>
      </c>
      <c r="C13" s="155" t="s">
        <v>308</v>
      </c>
      <c r="D13" s="155" t="s">
        <v>309</v>
      </c>
      <c r="E13" s="144" t="s">
        <v>296</v>
      </c>
      <c r="F13" s="144">
        <v>0</v>
      </c>
      <c r="G13" s="64" t="str">
        <f>IF(ISBLANK(F13)," ", VLOOKUP(F13,Tab!$A$55:$B$58,2))</f>
        <v>Não Aplica</v>
      </c>
      <c r="H13" s="165">
        <v>3</v>
      </c>
      <c r="I13" s="86" t="str">
        <f>IF(ISBLANK(H13)," ", VLOOKUP(H13,Tab!$A$45:$C$51,3))</f>
        <v>ARE</v>
      </c>
      <c r="J13" s="147" t="s">
        <v>296</v>
      </c>
      <c r="K13" s="60" t="str">
        <f t="shared" si="2"/>
        <v>True</v>
      </c>
      <c r="L13" s="83" t="s">
        <v>323</v>
      </c>
      <c r="M13" s="62"/>
      <c r="O13" s="74">
        <f t="shared" si="0"/>
        <v>12208</v>
      </c>
      <c r="P13" s="63" t="str">
        <f t="shared" si="3"/>
        <v>ARE</v>
      </c>
      <c r="Q13" s="69" t="str">
        <f t="shared" si="4"/>
        <v>S</v>
      </c>
      <c r="R13" s="173" t="s">
        <v>346</v>
      </c>
      <c r="S13" s="173"/>
      <c r="T13" s="170" t="s">
        <v>346</v>
      </c>
      <c r="V13" s="79">
        <f t="shared" si="1"/>
        <v>12208</v>
      </c>
      <c r="W13" s="63" t="str">
        <f t="shared" si="5"/>
        <v>ARE</v>
      </c>
      <c r="X13" s="71" t="str">
        <f t="shared" si="10"/>
        <v>S</v>
      </c>
      <c r="Y13" s="123"/>
      <c r="Z13" s="124"/>
      <c r="AA13" s="125"/>
      <c r="AB13" s="139"/>
      <c r="AC13" s="119" t="str">
        <f t="shared" si="11"/>
        <v xml:space="preserve"> </v>
      </c>
      <c r="AD13" s="139"/>
      <c r="AE13" s="119" t="str">
        <f>IF(ISBLANK(AD13)," ",VLOOKUP(AD13,$AU$12:$AV$14,2,FALSE))</f>
        <v xml:space="preserve"> </v>
      </c>
      <c r="AF13" s="139"/>
      <c r="AG13" s="117" t="str">
        <f>IF(ISBLANK(AF13)," ",VLOOKUP(AF13,$AU$16:$AV$17,2,FALSE))</f>
        <v xml:space="preserve"> </v>
      </c>
      <c r="AH13" s="142">
        <v>12</v>
      </c>
      <c r="AI13" s="120" t="str">
        <f t="shared" si="6"/>
        <v>REOB</v>
      </c>
      <c r="AJ13" s="142">
        <v>20</v>
      </c>
      <c r="AK13" s="121" t="str">
        <f>IF(ISBLANK(AJ13)," ",VLOOKUP(AJ13,$AU$12:$AV$14,2,FALSE))</f>
        <v>NRCO</v>
      </c>
      <c r="AL13" s="142">
        <v>30</v>
      </c>
      <c r="AM13" s="122" t="str">
        <f>IF(ISBLANK(AL13)," ",VLOOKUP(AL13,$AU$16:$AV$17,2,FALSE))</f>
        <v>NRAS</v>
      </c>
      <c r="AN13" s="142">
        <v>12</v>
      </c>
      <c r="AO13" s="120" t="s">
        <v>337</v>
      </c>
      <c r="AP13" s="142">
        <v>22</v>
      </c>
      <c r="AQ13" s="121" t="s">
        <v>341</v>
      </c>
      <c r="AR13" s="142">
        <v>31</v>
      </c>
      <c r="AS13" s="122" t="str">
        <f>IF(ISBLANK(AR13)," ",VLOOKUP(AR13,$AU$16:$AV$17,2,FALSE))</f>
        <v>REAS</v>
      </c>
      <c r="AU13" s="94">
        <v>21</v>
      </c>
      <c r="AV13" s="95" t="s">
        <v>339</v>
      </c>
      <c r="AW13" s="94" t="s">
        <v>340</v>
      </c>
      <c r="AY13" s="178" t="str">
        <f t="shared" si="7"/>
        <v>(122, 12208, 0, 3, 'True', 'True', 'Diario de Obra', 'DiarioObra', 'Documento externo incluido via UPLOAD'),</v>
      </c>
      <c r="AZ13" s="182" t="str">
        <f t="shared" si="8"/>
        <v>(12208,5),(12208,114),</v>
      </c>
      <c r="BA13" s="182" t="str">
        <f t="shared" si="9"/>
        <v>(12231,12208,12,20,30,40),(12235,12208,12,22,31,40),</v>
      </c>
    </row>
    <row r="14" spans="1:58" s="60" customFormat="1" ht="16.5" customHeight="1" x14ac:dyDescent="0.25">
      <c r="A14" s="154">
        <v>122</v>
      </c>
      <c r="B14" s="144">
        <v>12209</v>
      </c>
      <c r="C14" s="155" t="s">
        <v>310</v>
      </c>
      <c r="D14" s="155" t="s">
        <v>311</v>
      </c>
      <c r="E14" s="144" t="s">
        <v>296</v>
      </c>
      <c r="F14" s="144">
        <v>0</v>
      </c>
      <c r="G14" s="64" t="str">
        <f>IF(ISBLANK(F14)," ", VLOOKUP(F14,Tab!$A$55:$B$58,2))</f>
        <v>Não Aplica</v>
      </c>
      <c r="H14" s="165">
        <v>3</v>
      </c>
      <c r="I14" s="86" t="str">
        <f>IF(ISBLANK(H14)," ", VLOOKUP(H14,Tab!$A$45:$C$51,3))</f>
        <v>ARE</v>
      </c>
      <c r="J14" s="147" t="s">
        <v>296</v>
      </c>
      <c r="K14" s="60" t="str">
        <f t="shared" si="2"/>
        <v>True</v>
      </c>
      <c r="L14" s="83" t="s">
        <v>323</v>
      </c>
      <c r="M14" s="62"/>
      <c r="O14" s="74">
        <f t="shared" si="0"/>
        <v>12209</v>
      </c>
      <c r="P14" s="63" t="str">
        <f t="shared" si="3"/>
        <v>ARE</v>
      </c>
      <c r="Q14" s="69" t="str">
        <f t="shared" si="4"/>
        <v>S</v>
      </c>
      <c r="R14" s="173" t="s">
        <v>346</v>
      </c>
      <c r="S14" s="173"/>
      <c r="T14" s="170" t="s">
        <v>346</v>
      </c>
      <c r="V14" s="79">
        <f t="shared" si="1"/>
        <v>12209</v>
      </c>
      <c r="W14" s="63" t="str">
        <f t="shared" si="5"/>
        <v>ARE</v>
      </c>
      <c r="X14" s="71" t="str">
        <f t="shared" si="10"/>
        <v>S</v>
      </c>
      <c r="Y14" s="123"/>
      <c r="Z14" s="124"/>
      <c r="AA14" s="125"/>
      <c r="AB14" s="139"/>
      <c r="AC14" s="119" t="str">
        <f t="shared" si="11"/>
        <v xml:space="preserve"> </v>
      </c>
      <c r="AD14" s="139"/>
      <c r="AE14" s="119" t="str">
        <f>IF(ISBLANK(AD14)," ",VLOOKUP(AD14,$AU$12:$AV$14,2,FALSE))</f>
        <v xml:space="preserve"> </v>
      </c>
      <c r="AF14" s="139"/>
      <c r="AG14" s="117" t="str">
        <f>IF(ISBLANK(AF14)," ",VLOOKUP(AF14,$AU$16:$AV$17,2,FALSE))</f>
        <v xml:space="preserve"> </v>
      </c>
      <c r="AH14" s="142">
        <v>12</v>
      </c>
      <c r="AI14" s="120" t="str">
        <f t="shared" si="6"/>
        <v>REOB</v>
      </c>
      <c r="AJ14" s="142">
        <v>20</v>
      </c>
      <c r="AK14" s="121" t="str">
        <f>IF(ISBLANK(AJ14)," ",VLOOKUP(AJ14,$AU$12:$AV$14,2,FALSE))</f>
        <v>NRCO</v>
      </c>
      <c r="AL14" s="142">
        <v>30</v>
      </c>
      <c r="AM14" s="122" t="str">
        <f>IF(ISBLANK(AL14)," ",VLOOKUP(AL14,$AU$16:$AV$17,2,FALSE))</f>
        <v>NRAS</v>
      </c>
      <c r="AN14" s="142">
        <v>12</v>
      </c>
      <c r="AO14" s="120" t="s">
        <v>337</v>
      </c>
      <c r="AP14" s="142">
        <v>22</v>
      </c>
      <c r="AQ14" s="121" t="s">
        <v>341</v>
      </c>
      <c r="AR14" s="142">
        <v>31</v>
      </c>
      <c r="AS14" s="122" t="str">
        <f>IF(ISBLANK(AR14)," ",VLOOKUP(AR14,$AU$16:$AV$17,2,FALSE))</f>
        <v>REAS</v>
      </c>
      <c r="AU14" s="94">
        <v>22</v>
      </c>
      <c r="AV14" s="95" t="s">
        <v>341</v>
      </c>
      <c r="AW14" s="94" t="s">
        <v>342</v>
      </c>
      <c r="AY14" s="178" t="str">
        <f t="shared" si="7"/>
        <v>(122, 12209, 0, 3, 'True', 'True', 'Boletim de Medição', 'BoletimMedicaoConserva', 'Documento externo incluido via UPLOAD'),</v>
      </c>
      <c r="AZ14" s="182" t="str">
        <f t="shared" si="8"/>
        <v>(12209,5),(12209,114),</v>
      </c>
      <c r="BA14" s="182" t="str">
        <f t="shared" si="9"/>
        <v>(12231,12209,12,20,30,40),(12235,12209,12,22,31,40),</v>
      </c>
    </row>
    <row r="15" spans="1:58" s="60" customFormat="1" ht="16.5" customHeight="1" x14ac:dyDescent="0.25">
      <c r="A15" s="154">
        <v>122</v>
      </c>
      <c r="B15" s="144">
        <v>12210</v>
      </c>
      <c r="C15" s="155" t="s">
        <v>312</v>
      </c>
      <c r="D15" s="155" t="s">
        <v>313</v>
      </c>
      <c r="E15" s="144" t="s">
        <v>296</v>
      </c>
      <c r="F15" s="144">
        <v>0</v>
      </c>
      <c r="G15" s="64" t="str">
        <f>IF(ISBLANK(F15)," ", VLOOKUP(F15,Tab!$A$55:$B$58,2))</f>
        <v>Não Aplica</v>
      </c>
      <c r="H15" s="165">
        <v>3</v>
      </c>
      <c r="I15" s="86" t="str">
        <f>IF(ISBLANK(H15)," ", VLOOKUP(H15,Tab!$A$45:$C$51,3))</f>
        <v>ARE</v>
      </c>
      <c r="J15" s="147" t="s">
        <v>296</v>
      </c>
      <c r="K15" s="60" t="str">
        <f t="shared" si="2"/>
        <v>True</v>
      </c>
      <c r="L15" s="83" t="s">
        <v>323</v>
      </c>
      <c r="M15" s="62"/>
      <c r="O15" s="74">
        <f t="shared" si="0"/>
        <v>12210</v>
      </c>
      <c r="P15" s="63" t="str">
        <f t="shared" si="3"/>
        <v>ARE</v>
      </c>
      <c r="Q15" s="69" t="str">
        <f t="shared" si="4"/>
        <v>S</v>
      </c>
      <c r="R15" s="173" t="s">
        <v>346</v>
      </c>
      <c r="S15" s="173"/>
      <c r="T15" s="170" t="s">
        <v>346</v>
      </c>
      <c r="V15" s="79">
        <f t="shared" si="1"/>
        <v>12210</v>
      </c>
      <c r="W15" s="63" t="str">
        <f t="shared" si="5"/>
        <v>ARE</v>
      </c>
      <c r="X15" s="71" t="str">
        <f t="shared" si="10"/>
        <v>S</v>
      </c>
      <c r="Y15" s="123"/>
      <c r="Z15" s="124"/>
      <c r="AA15" s="125"/>
      <c r="AB15" s="139"/>
      <c r="AC15" s="119" t="str">
        <f t="shared" si="11"/>
        <v xml:space="preserve"> </v>
      </c>
      <c r="AD15" s="139"/>
      <c r="AE15" s="119" t="str">
        <f>IF(ISBLANK(AD15)," ",VLOOKUP(AD15,$AU$12:$AV$14,2,FALSE))</f>
        <v xml:space="preserve"> </v>
      </c>
      <c r="AF15" s="139"/>
      <c r="AG15" s="117" t="str">
        <f>IF(ISBLANK(AF15)," ",VLOOKUP(AF15,$AU$16:$AV$17,2,FALSE))</f>
        <v xml:space="preserve"> </v>
      </c>
      <c r="AH15" s="142">
        <v>12</v>
      </c>
      <c r="AI15" s="120" t="str">
        <f t="shared" si="6"/>
        <v>REOB</v>
      </c>
      <c r="AJ15" s="142">
        <v>20</v>
      </c>
      <c r="AK15" s="121" t="str">
        <f>IF(ISBLANK(AJ15)," ",VLOOKUP(AJ15,$AU$12:$AV$14,2,FALSE))</f>
        <v>NRCO</v>
      </c>
      <c r="AL15" s="142">
        <v>30</v>
      </c>
      <c r="AM15" s="122" t="str">
        <f>IF(ISBLANK(AL15)," ",VLOOKUP(AL15,$AU$16:$AV$17,2,FALSE))</f>
        <v>NRAS</v>
      </c>
      <c r="AN15" s="142">
        <v>12</v>
      </c>
      <c r="AO15" s="120" t="s">
        <v>337</v>
      </c>
      <c r="AP15" s="142">
        <v>22</v>
      </c>
      <c r="AQ15" s="121" t="s">
        <v>341</v>
      </c>
      <c r="AR15" s="142">
        <v>31</v>
      </c>
      <c r="AS15" s="122" t="str">
        <f>IF(ISBLANK(AR15)," ",VLOOKUP(AR15,$AU$16:$AV$17,2,FALSE))</f>
        <v>REAS</v>
      </c>
      <c r="AU15" s="201" t="s">
        <v>332</v>
      </c>
      <c r="AV15" s="201"/>
      <c r="AW15" s="201"/>
      <c r="AY15" s="178" t="str">
        <f t="shared" si="7"/>
        <v>(122, 12210, 0, 3, 'True', 'True', 'Memoria de Cálculo', 'MemoriaCalculoMedicaoConserva', 'Documento externo incluido via UPLOAD'),</v>
      </c>
      <c r="AZ15" s="182" t="str">
        <f t="shared" si="8"/>
        <v>(12210,5),(12210,114),</v>
      </c>
      <c r="BA15" s="182" t="str">
        <f t="shared" si="9"/>
        <v>(12231,12210,12,20,30,40),(12235,12210,12,22,31,40),</v>
      </c>
    </row>
    <row r="16" spans="1:58" s="60" customFormat="1" ht="16.5" customHeight="1" x14ac:dyDescent="0.25">
      <c r="A16" s="154"/>
      <c r="B16" s="144"/>
      <c r="C16" s="155"/>
      <c r="D16" s="155"/>
      <c r="E16" s="144"/>
      <c r="F16" s="144"/>
      <c r="G16" s="64" t="str">
        <f>IF(ISBLANK(F16)," ", VLOOKUP(F16,Tab!$A$55:$B$58,2))</f>
        <v xml:space="preserve"> </v>
      </c>
      <c r="H16" s="165"/>
      <c r="I16" s="64" t="str">
        <f>IF(ISBLANK(H16)," ", VLOOKUP(H16,Tab!$A$45:$C$51,3))</f>
        <v xml:space="preserve"> </v>
      </c>
      <c r="J16" s="149"/>
      <c r="K16" s="60" t="str">
        <f t="shared" si="2"/>
        <v xml:space="preserve"> </v>
      </c>
      <c r="L16" s="61"/>
      <c r="M16" s="62"/>
      <c r="O16" s="74" t="str">
        <f t="shared" si="0"/>
        <v xml:space="preserve"> </v>
      </c>
      <c r="P16" s="63" t="str">
        <f t="shared" si="3"/>
        <v xml:space="preserve"> </v>
      </c>
      <c r="Q16" s="68"/>
      <c r="R16" s="173"/>
      <c r="S16" s="173"/>
      <c r="T16" s="170"/>
      <c r="V16" s="79" t="str">
        <f t="shared" si="1"/>
        <v xml:space="preserve"> </v>
      </c>
      <c r="W16" s="63" t="str">
        <f t="shared" si="5"/>
        <v xml:space="preserve"> </v>
      </c>
      <c r="X16" s="71"/>
      <c r="Y16" s="123"/>
      <c r="Z16" s="124"/>
      <c r="AA16" s="125"/>
      <c r="AB16" s="139"/>
      <c r="AC16" s="119" t="str">
        <f t="shared" si="11"/>
        <v xml:space="preserve"> </v>
      </c>
      <c r="AD16" s="139"/>
      <c r="AE16" s="119" t="str">
        <f>IF(ISBLANK(AD16)," ",VLOOKUP(AD16,$AU$12:$AV$14,2,FALSE))</f>
        <v xml:space="preserve"> </v>
      </c>
      <c r="AF16" s="139"/>
      <c r="AG16" s="117" t="str">
        <f>IF(ISBLANK(AF16)," ",VLOOKUP(AF16,$AU$16:$AV$17,2,FALSE))</f>
        <v xml:space="preserve"> </v>
      </c>
      <c r="AH16" s="142"/>
      <c r="AI16" s="120" t="str">
        <f t="shared" si="6"/>
        <v xml:space="preserve"> </v>
      </c>
      <c r="AJ16" s="142"/>
      <c r="AK16" s="121" t="str">
        <f>IF(ISBLANK(AJ16)," ",VLOOKUP(AJ16,$AU$12:$AV$14,2,FALSE))</f>
        <v xml:space="preserve"> </v>
      </c>
      <c r="AL16" s="142"/>
      <c r="AM16" s="122" t="str">
        <f>IF(ISBLANK(AL16)," ",VLOOKUP(AL16,$AU$16:$AV$17,2,FALSE))</f>
        <v xml:space="preserve"> </v>
      </c>
      <c r="AN16" s="142"/>
      <c r="AO16" s="120"/>
      <c r="AP16" s="142"/>
      <c r="AQ16" s="121"/>
      <c r="AR16" s="142"/>
      <c r="AS16" s="122" t="str">
        <f>IF(ISBLANK(AR16)," ",VLOOKUP(AR16,$AU$16:$AV$17,2,FALSE))</f>
        <v xml:space="preserve"> </v>
      </c>
      <c r="AU16" s="96">
        <v>30</v>
      </c>
      <c r="AV16" s="97" t="s">
        <v>333</v>
      </c>
      <c r="AW16" s="96" t="s">
        <v>334</v>
      </c>
      <c r="AY16" s="178"/>
      <c r="AZ16" s="182" t="str">
        <f t="shared" si="8"/>
        <v/>
      </c>
      <c r="BA16" s="182" t="str">
        <f t="shared" ref="BA7:BA23" si="12">CONCATENATE(IF(AND(ISBLANK(AB16),ISBLANK(AD16),ISBLANK(AF16)),"",CONCATENATE("(",$AB$4,",",$B16,",",AB16,",",AD16,",",AF16,",40),")),IF(AND(ISBLANK(AH16),ISBLANK(AJ16),ISBLANK(AL16)),"",CONCATENATE("(",$AH$4,",",$B16,",",AH16,",",AJ16,",",AL16,",40),")),IF(AND(ISBLANK(AN16),ISBLANK(AP16),ISBLANK(AR16)),"",CONCATENATE("(",$AN$4,",",$B16,",",AN16,",",AP16,",",AR16,",40),")))</f>
        <v/>
      </c>
    </row>
    <row r="17" spans="1:53" s="60" customFormat="1" ht="16.5" customHeight="1" x14ac:dyDescent="0.25">
      <c r="A17" s="154"/>
      <c r="B17" s="144"/>
      <c r="C17" s="155"/>
      <c r="D17" s="155"/>
      <c r="E17" s="144"/>
      <c r="F17" s="144"/>
      <c r="G17" s="64" t="str">
        <f>IF(ISBLANK(F17)," ", VLOOKUP(F17,Tab!$A$55:$B$58,2))</f>
        <v xml:space="preserve"> </v>
      </c>
      <c r="H17" s="165"/>
      <c r="I17" s="64" t="str">
        <f>IF(ISBLANK(H17)," ", VLOOKUP(H17,Tab!$A$45:$C$51,3))</f>
        <v xml:space="preserve"> </v>
      </c>
      <c r="J17" s="149"/>
      <c r="K17" s="60" t="str">
        <f t="shared" si="2"/>
        <v xml:space="preserve"> </v>
      </c>
      <c r="L17" s="61"/>
      <c r="M17" s="62"/>
      <c r="O17" s="74" t="str">
        <f t="shared" si="0"/>
        <v xml:space="preserve"> </v>
      </c>
      <c r="P17" s="63" t="str">
        <f t="shared" si="3"/>
        <v xml:space="preserve"> </v>
      </c>
      <c r="Q17" s="68"/>
      <c r="R17" s="173"/>
      <c r="S17" s="173"/>
      <c r="T17" s="170"/>
      <c r="V17" s="79" t="str">
        <f t="shared" si="1"/>
        <v xml:space="preserve"> </v>
      </c>
      <c r="W17" s="63" t="str">
        <f t="shared" si="5"/>
        <v xml:space="preserve"> </v>
      </c>
      <c r="X17" s="71"/>
      <c r="Y17" s="123"/>
      <c r="Z17" s="124"/>
      <c r="AA17" s="125"/>
      <c r="AB17" s="139"/>
      <c r="AC17" s="119" t="str">
        <f t="shared" si="11"/>
        <v xml:space="preserve"> </v>
      </c>
      <c r="AD17" s="139"/>
      <c r="AE17" s="119" t="str">
        <f>IF(ISBLANK(AD17)," ",VLOOKUP(AD17,$AU$12:$AV$14,2,FALSE))</f>
        <v xml:space="preserve"> </v>
      </c>
      <c r="AF17" s="139"/>
      <c r="AG17" s="117" t="str">
        <f>IF(ISBLANK(AF17)," ",VLOOKUP(AF17,$AU$16:$AV$17,2,FALSE))</f>
        <v xml:space="preserve"> </v>
      </c>
      <c r="AH17" s="142"/>
      <c r="AI17" s="120" t="str">
        <f t="shared" si="6"/>
        <v xml:space="preserve"> </v>
      </c>
      <c r="AJ17" s="142"/>
      <c r="AK17" s="121" t="str">
        <f>IF(ISBLANK(AJ17)," ",VLOOKUP(AJ17,$AU$12:$AV$14,2,FALSE))</f>
        <v xml:space="preserve"> </v>
      </c>
      <c r="AL17" s="142"/>
      <c r="AM17" s="122" t="str">
        <f>IF(ISBLANK(AL17)," ",VLOOKUP(AL17,$AU$16:$AV$17,2,FALSE))</f>
        <v xml:space="preserve"> </v>
      </c>
      <c r="AN17" s="142"/>
      <c r="AO17" s="120"/>
      <c r="AP17" s="142"/>
      <c r="AQ17" s="121"/>
      <c r="AR17" s="142"/>
      <c r="AS17" s="122" t="str">
        <f>IF(ISBLANK(AR17)," ",VLOOKUP(AR17,$AU$16:$AV$17,2,FALSE))</f>
        <v xml:space="preserve"> </v>
      </c>
      <c r="AU17" s="96">
        <v>31</v>
      </c>
      <c r="AV17" s="97" t="s">
        <v>343</v>
      </c>
      <c r="AW17" s="96" t="s">
        <v>344</v>
      </c>
      <c r="AY17" s="178"/>
      <c r="AZ17" s="182" t="str">
        <f t="shared" si="8"/>
        <v/>
      </c>
      <c r="BA17" s="182" t="str">
        <f t="shared" si="12"/>
        <v/>
      </c>
    </row>
    <row r="18" spans="1:53" s="60" customFormat="1" ht="16.5" customHeight="1" x14ac:dyDescent="0.25">
      <c r="A18" s="154"/>
      <c r="B18" s="144"/>
      <c r="C18" s="155"/>
      <c r="D18" s="155"/>
      <c r="E18" s="144"/>
      <c r="F18" s="144"/>
      <c r="G18" s="64" t="str">
        <f>IF(ISBLANK(F18)," ", VLOOKUP(F18,Tab!$A$55:$B$58,2))</f>
        <v xml:space="preserve"> </v>
      </c>
      <c r="H18" s="165"/>
      <c r="I18" s="64" t="str">
        <f>IF(ISBLANK(H18)," ", VLOOKUP(H18,Tab!$A$45:$C$51,3))</f>
        <v xml:space="preserve"> </v>
      </c>
      <c r="J18" s="149"/>
      <c r="K18" s="60" t="str">
        <f t="shared" si="2"/>
        <v xml:space="preserve"> </v>
      </c>
      <c r="L18" s="61"/>
      <c r="M18" s="62"/>
      <c r="O18" s="74" t="str">
        <f t="shared" si="0"/>
        <v xml:space="preserve"> </v>
      </c>
      <c r="P18" s="63" t="str">
        <f t="shared" si="3"/>
        <v xml:space="preserve"> </v>
      </c>
      <c r="Q18" s="68"/>
      <c r="R18" s="173"/>
      <c r="S18" s="173"/>
      <c r="T18" s="170"/>
      <c r="V18" s="79" t="str">
        <f t="shared" si="1"/>
        <v xml:space="preserve"> </v>
      </c>
      <c r="W18" s="63" t="str">
        <f t="shared" si="5"/>
        <v xml:space="preserve"> </v>
      </c>
      <c r="X18" s="71"/>
      <c r="Y18" s="123"/>
      <c r="Z18" s="124"/>
      <c r="AA18" s="125"/>
      <c r="AB18" s="139"/>
      <c r="AC18" s="119" t="str">
        <f t="shared" si="11"/>
        <v xml:space="preserve"> </v>
      </c>
      <c r="AD18" s="139"/>
      <c r="AE18" s="119" t="str">
        <f>IF(ISBLANK(AD18)," ",VLOOKUP(AD18,$AU$12:$AV$14,2,FALSE))</f>
        <v xml:space="preserve"> </v>
      </c>
      <c r="AF18" s="139"/>
      <c r="AG18" s="117" t="str">
        <f>IF(ISBLANK(AF18)," ",VLOOKUP(AF18,$AU$16:$AV$17,2,FALSE))</f>
        <v xml:space="preserve"> </v>
      </c>
      <c r="AH18" s="142"/>
      <c r="AI18" s="120" t="str">
        <f t="shared" si="6"/>
        <v xml:space="preserve"> </v>
      </c>
      <c r="AJ18" s="142"/>
      <c r="AK18" s="121" t="str">
        <f>IF(ISBLANK(AJ18)," ",VLOOKUP(AJ18,$AU$12:$AV$14,2,FALSE))</f>
        <v xml:space="preserve"> </v>
      </c>
      <c r="AL18" s="142"/>
      <c r="AM18" s="122" t="str">
        <f>IF(ISBLANK(AL18)," ",VLOOKUP(AL18,$AU$16:$AV$17,2,FALSE))</f>
        <v xml:space="preserve"> </v>
      </c>
      <c r="AN18" s="142"/>
      <c r="AO18" s="120"/>
      <c r="AP18" s="142"/>
      <c r="AQ18" s="121"/>
      <c r="AR18" s="142"/>
      <c r="AS18" s="122" t="str">
        <f>IF(ISBLANK(AR18)," ",VLOOKUP(AR18,$AU$16:$AV$17,2,FALSE))</f>
        <v xml:space="preserve"> </v>
      </c>
      <c r="AY18" s="178"/>
      <c r="AZ18" s="182" t="str">
        <f t="shared" si="8"/>
        <v/>
      </c>
      <c r="BA18" s="182" t="str">
        <f t="shared" si="12"/>
        <v/>
      </c>
    </row>
    <row r="19" spans="1:53" s="60" customFormat="1" ht="16.5" customHeight="1" x14ac:dyDescent="0.25">
      <c r="A19" s="154"/>
      <c r="B19" s="144"/>
      <c r="C19" s="155"/>
      <c r="D19" s="155"/>
      <c r="E19" s="144"/>
      <c r="F19" s="144"/>
      <c r="G19" s="64" t="str">
        <f>IF(ISBLANK(F19)," ", VLOOKUP(F19,Tab!$A$55:$B$58,2))</f>
        <v xml:space="preserve"> </v>
      </c>
      <c r="H19" s="165"/>
      <c r="I19" s="64" t="str">
        <f>IF(ISBLANK(H19)," ", VLOOKUP(H19,Tab!$A$45:$C$51,3))</f>
        <v xml:space="preserve"> </v>
      </c>
      <c r="J19" s="149"/>
      <c r="K19" s="60" t="str">
        <f t="shared" si="2"/>
        <v xml:space="preserve"> </v>
      </c>
      <c r="L19" s="61"/>
      <c r="M19" s="62"/>
      <c r="O19" s="74" t="str">
        <f t="shared" si="0"/>
        <v xml:space="preserve"> </v>
      </c>
      <c r="P19" s="63" t="str">
        <f t="shared" si="3"/>
        <v xml:space="preserve"> </v>
      </c>
      <c r="Q19" s="68"/>
      <c r="R19" s="173"/>
      <c r="S19" s="173"/>
      <c r="T19" s="170"/>
      <c r="V19" s="79" t="str">
        <f t="shared" si="1"/>
        <v xml:space="preserve"> </v>
      </c>
      <c r="W19" s="63" t="str">
        <f t="shared" si="5"/>
        <v xml:space="preserve"> </v>
      </c>
      <c r="X19" s="71"/>
      <c r="Y19" s="123"/>
      <c r="Z19" s="124"/>
      <c r="AA19" s="125"/>
      <c r="AB19" s="139"/>
      <c r="AC19" s="119" t="str">
        <f t="shared" si="11"/>
        <v xml:space="preserve"> </v>
      </c>
      <c r="AD19" s="139"/>
      <c r="AE19" s="119" t="str">
        <f>IF(ISBLANK(AD19)," ",VLOOKUP(AD19,$AU$12:$AV$14,2,FALSE))</f>
        <v xml:space="preserve"> </v>
      </c>
      <c r="AF19" s="139"/>
      <c r="AG19" s="117" t="str">
        <f>IF(ISBLANK(AF19)," ",VLOOKUP(AF19,$AU$16:$AV$17,2,FALSE))</f>
        <v xml:space="preserve"> </v>
      </c>
      <c r="AH19" s="142"/>
      <c r="AI19" s="120" t="str">
        <f t="shared" si="6"/>
        <v xml:space="preserve"> </v>
      </c>
      <c r="AJ19" s="142"/>
      <c r="AK19" s="121" t="str">
        <f>IF(ISBLANK(AJ19)," ",VLOOKUP(AJ19,$AU$12:$AV$14,2,FALSE))</f>
        <v xml:space="preserve"> </v>
      </c>
      <c r="AL19" s="142"/>
      <c r="AM19" s="122" t="str">
        <f>IF(ISBLANK(AL19)," ",VLOOKUP(AL19,$AU$16:$AV$17,2,FALSE))</f>
        <v xml:space="preserve"> </v>
      </c>
      <c r="AN19" s="142"/>
      <c r="AO19" s="120"/>
      <c r="AP19" s="142"/>
      <c r="AQ19" s="121"/>
      <c r="AR19" s="142"/>
      <c r="AS19" s="122" t="str">
        <f>IF(ISBLANK(AR19)," ",VLOOKUP(AR19,$AU$16:$AV$17,2,FALSE))</f>
        <v xml:space="preserve"> </v>
      </c>
      <c r="AY19" s="178"/>
      <c r="AZ19" s="182" t="str">
        <f t="shared" si="8"/>
        <v/>
      </c>
      <c r="BA19" s="182" t="str">
        <f t="shared" si="12"/>
        <v/>
      </c>
    </row>
    <row r="20" spans="1:53" s="60" customFormat="1" ht="16.5" customHeight="1" x14ac:dyDescent="0.25">
      <c r="A20" s="154"/>
      <c r="B20" s="144"/>
      <c r="C20" s="155"/>
      <c r="D20" s="155"/>
      <c r="E20" s="144"/>
      <c r="F20" s="144"/>
      <c r="G20" s="64" t="str">
        <f>IF(ISBLANK(F20)," ", VLOOKUP(F20,Tab!$A$55:$B$58,2))</f>
        <v xml:space="preserve"> </v>
      </c>
      <c r="H20" s="165"/>
      <c r="I20" s="64" t="str">
        <f>IF(ISBLANK(H20)," ", VLOOKUP(H20,Tab!$A$45:$C$51,3))</f>
        <v xml:space="preserve"> </v>
      </c>
      <c r="J20" s="149"/>
      <c r="K20" s="60" t="str">
        <f t="shared" si="2"/>
        <v xml:space="preserve"> </v>
      </c>
      <c r="L20" s="61"/>
      <c r="M20" s="62"/>
      <c r="O20" s="74" t="str">
        <f t="shared" si="0"/>
        <v xml:space="preserve"> </v>
      </c>
      <c r="P20" s="63" t="str">
        <f t="shared" si="3"/>
        <v xml:space="preserve"> </v>
      </c>
      <c r="Q20" s="68"/>
      <c r="R20" s="173"/>
      <c r="S20" s="173"/>
      <c r="T20" s="170"/>
      <c r="V20" s="79" t="str">
        <f t="shared" si="1"/>
        <v xml:space="preserve"> </v>
      </c>
      <c r="W20" s="63" t="str">
        <f t="shared" si="5"/>
        <v xml:space="preserve"> </v>
      </c>
      <c r="X20" s="71"/>
      <c r="Y20" s="123"/>
      <c r="Z20" s="124"/>
      <c r="AA20" s="125"/>
      <c r="AB20" s="139"/>
      <c r="AC20" s="119" t="str">
        <f t="shared" si="11"/>
        <v xml:space="preserve"> </v>
      </c>
      <c r="AD20" s="139"/>
      <c r="AE20" s="119" t="str">
        <f>IF(ISBLANK(AD20)," ",VLOOKUP(AD20,$AU$12:$AV$14,2,FALSE))</f>
        <v xml:space="preserve"> </v>
      </c>
      <c r="AF20" s="139"/>
      <c r="AG20" s="117" t="str">
        <f>IF(ISBLANK(AF20)," ",VLOOKUP(AF20,$AU$16:$AV$17,2,FALSE))</f>
        <v xml:space="preserve"> </v>
      </c>
      <c r="AH20" s="142"/>
      <c r="AI20" s="120" t="str">
        <f t="shared" si="6"/>
        <v xml:space="preserve"> </v>
      </c>
      <c r="AJ20" s="142"/>
      <c r="AK20" s="121" t="str">
        <f>IF(ISBLANK(AJ20)," ",VLOOKUP(AJ20,$AU$12:$AV$14,2,FALSE))</f>
        <v xml:space="preserve"> </v>
      </c>
      <c r="AL20" s="142"/>
      <c r="AM20" s="122" t="str">
        <f>IF(ISBLANK(AL20)," ",VLOOKUP(AL20,$AU$16:$AV$17,2,FALSE))</f>
        <v xml:space="preserve"> </v>
      </c>
      <c r="AN20" s="142"/>
      <c r="AO20" s="120"/>
      <c r="AP20" s="142"/>
      <c r="AQ20" s="121"/>
      <c r="AR20" s="142"/>
      <c r="AS20" s="122" t="str">
        <f>IF(ISBLANK(AR20)," ",VLOOKUP(AR20,$AU$16:$AV$17,2,FALSE))</f>
        <v xml:space="preserve"> </v>
      </c>
      <c r="AY20" s="178"/>
      <c r="AZ20" s="182" t="str">
        <f t="shared" si="8"/>
        <v/>
      </c>
      <c r="BA20" s="182" t="str">
        <f t="shared" si="12"/>
        <v/>
      </c>
    </row>
    <row r="21" spans="1:53" s="60" customFormat="1" ht="16.5" customHeight="1" x14ac:dyDescent="0.25">
      <c r="A21" s="154"/>
      <c r="B21" s="144"/>
      <c r="C21" s="155"/>
      <c r="D21" s="155"/>
      <c r="E21" s="144"/>
      <c r="F21" s="144"/>
      <c r="G21" s="64" t="str">
        <f>IF(ISBLANK(F21)," ", VLOOKUP(F21,Tab!$A$55:$B$58,2))</f>
        <v xml:space="preserve"> </v>
      </c>
      <c r="H21" s="165"/>
      <c r="I21" s="64" t="str">
        <f>IF(ISBLANK(H21)," ", VLOOKUP(H21,Tab!$A$45:$C$51,3))</f>
        <v xml:space="preserve"> </v>
      </c>
      <c r="J21" s="149"/>
      <c r="K21" s="60" t="str">
        <f t="shared" si="2"/>
        <v xml:space="preserve"> </v>
      </c>
      <c r="L21" s="61"/>
      <c r="M21" s="62"/>
      <c r="O21" s="74" t="str">
        <f t="shared" si="0"/>
        <v xml:space="preserve"> </v>
      </c>
      <c r="P21" s="63" t="str">
        <f t="shared" si="3"/>
        <v xml:space="preserve"> </v>
      </c>
      <c r="Q21" s="68"/>
      <c r="R21" s="173"/>
      <c r="S21" s="173"/>
      <c r="T21" s="170"/>
      <c r="V21" s="79" t="str">
        <f t="shared" si="1"/>
        <v xml:space="preserve"> </v>
      </c>
      <c r="W21" s="63" t="str">
        <f t="shared" si="5"/>
        <v xml:space="preserve"> </v>
      </c>
      <c r="X21" s="71"/>
      <c r="Y21" s="123"/>
      <c r="Z21" s="124"/>
      <c r="AA21" s="125"/>
      <c r="AB21" s="139"/>
      <c r="AC21" s="119" t="str">
        <f t="shared" si="11"/>
        <v xml:space="preserve"> </v>
      </c>
      <c r="AD21" s="139"/>
      <c r="AE21" s="119" t="str">
        <f>IF(ISBLANK(AD21)," ",VLOOKUP(AD21,$AU$12:$AV$14,2,FALSE))</f>
        <v xml:space="preserve"> </v>
      </c>
      <c r="AF21" s="139"/>
      <c r="AG21" s="117" t="str">
        <f>IF(ISBLANK(AF21)," ",VLOOKUP(AF21,$AU$16:$AV$17,2,FALSE))</f>
        <v xml:space="preserve"> </v>
      </c>
      <c r="AH21" s="142"/>
      <c r="AI21" s="120" t="str">
        <f t="shared" si="6"/>
        <v xml:space="preserve"> </v>
      </c>
      <c r="AJ21" s="142"/>
      <c r="AK21" s="121" t="str">
        <f>IF(ISBLANK(AJ21)," ",VLOOKUP(AJ21,$AU$12:$AV$14,2,FALSE))</f>
        <v xml:space="preserve"> </v>
      </c>
      <c r="AL21" s="142"/>
      <c r="AM21" s="122" t="str">
        <f>IF(ISBLANK(AL21)," ",VLOOKUP(AL21,$AU$16:$AV$17,2,FALSE))</f>
        <v xml:space="preserve"> </v>
      </c>
      <c r="AN21" s="142"/>
      <c r="AO21" s="120"/>
      <c r="AP21" s="142"/>
      <c r="AQ21" s="121"/>
      <c r="AR21" s="142"/>
      <c r="AS21" s="122" t="str">
        <f>IF(ISBLANK(AR21)," ",VLOOKUP(AR21,$AU$16:$AV$17,2,FALSE))</f>
        <v xml:space="preserve"> </v>
      </c>
      <c r="AY21" s="178"/>
      <c r="AZ21" s="182" t="str">
        <f t="shared" si="8"/>
        <v/>
      </c>
      <c r="BA21" s="182" t="str">
        <f t="shared" si="12"/>
        <v/>
      </c>
    </row>
    <row r="22" spans="1:53" s="60" customFormat="1" ht="16.5" customHeight="1" x14ac:dyDescent="0.25">
      <c r="A22" s="154"/>
      <c r="B22" s="144"/>
      <c r="C22" s="155"/>
      <c r="D22" s="155"/>
      <c r="E22" s="144"/>
      <c r="F22" s="144"/>
      <c r="G22" s="64" t="str">
        <f>IF(ISBLANK(F22)," ", VLOOKUP(F22,Tab!$A$55:$B$58,2))</f>
        <v xml:space="preserve"> </v>
      </c>
      <c r="H22" s="165"/>
      <c r="I22" s="64" t="str">
        <f>IF(ISBLANK(H22)," ", VLOOKUP(H22,Tab!$A$45:$C$51,3))</f>
        <v xml:space="preserve"> </v>
      </c>
      <c r="J22" s="149"/>
      <c r="K22" s="60" t="str">
        <f t="shared" si="2"/>
        <v xml:space="preserve"> </v>
      </c>
      <c r="L22" s="61"/>
      <c r="M22" s="62"/>
      <c r="O22" s="74" t="str">
        <f t="shared" si="0"/>
        <v xml:space="preserve"> </v>
      </c>
      <c r="P22" s="63" t="str">
        <f t="shared" si="3"/>
        <v xml:space="preserve"> </v>
      </c>
      <c r="Q22" s="68"/>
      <c r="R22" s="173"/>
      <c r="S22" s="173"/>
      <c r="T22" s="170"/>
      <c r="V22" s="79" t="str">
        <f t="shared" si="1"/>
        <v xml:space="preserve"> </v>
      </c>
      <c r="W22" s="63" t="str">
        <f t="shared" si="5"/>
        <v xml:space="preserve"> </v>
      </c>
      <c r="X22" s="71"/>
      <c r="Y22" s="123"/>
      <c r="Z22" s="124"/>
      <c r="AA22" s="125"/>
      <c r="AB22" s="139"/>
      <c r="AC22" s="119" t="str">
        <f t="shared" si="11"/>
        <v xml:space="preserve"> </v>
      </c>
      <c r="AD22" s="139"/>
      <c r="AE22" s="119" t="str">
        <f>IF(ISBLANK(AD22)," ",VLOOKUP(AD22,$AU$12:$AV$14,2,FALSE))</f>
        <v xml:space="preserve"> </v>
      </c>
      <c r="AF22" s="139"/>
      <c r="AG22" s="117" t="str">
        <f>IF(ISBLANK(AF22)," ",VLOOKUP(AF22,$AU$16:$AV$17,2,FALSE))</f>
        <v xml:space="preserve"> </v>
      </c>
      <c r="AH22" s="142"/>
      <c r="AI22" s="120" t="str">
        <f t="shared" si="6"/>
        <v xml:space="preserve"> </v>
      </c>
      <c r="AJ22" s="142"/>
      <c r="AK22" s="121" t="str">
        <f>IF(ISBLANK(AJ22)," ",VLOOKUP(AJ22,$AU$12:$AV$14,2,FALSE))</f>
        <v xml:space="preserve"> </v>
      </c>
      <c r="AL22" s="142"/>
      <c r="AM22" s="122" t="str">
        <f>IF(ISBLANK(AL22)," ",VLOOKUP(AL22,$AU$16:$AV$17,2,FALSE))</f>
        <v xml:space="preserve"> </v>
      </c>
      <c r="AN22" s="142"/>
      <c r="AO22" s="120"/>
      <c r="AP22" s="142"/>
      <c r="AQ22" s="121"/>
      <c r="AR22" s="142"/>
      <c r="AS22" s="122" t="str">
        <f>IF(ISBLANK(AR22)," ",VLOOKUP(AR22,$AU$16:$AV$17,2,FALSE))</f>
        <v xml:space="preserve"> </v>
      </c>
      <c r="AY22" s="178"/>
      <c r="AZ22" s="182" t="str">
        <f t="shared" si="8"/>
        <v/>
      </c>
      <c r="BA22" s="182" t="str">
        <f t="shared" si="12"/>
        <v/>
      </c>
    </row>
    <row r="23" spans="1:53" s="60" customFormat="1" ht="16.5" customHeight="1" thickBot="1" x14ac:dyDescent="0.3">
      <c r="A23" s="156"/>
      <c r="B23" s="145"/>
      <c r="C23" s="157"/>
      <c r="D23" s="157"/>
      <c r="E23" s="145"/>
      <c r="F23" s="145"/>
      <c r="G23" s="73" t="str">
        <f>IF(ISBLANK(F23)," ", VLOOKUP(F23,Tab!$A$55:$B$58,2))</f>
        <v xml:space="preserve"> </v>
      </c>
      <c r="H23" s="166"/>
      <c r="I23" s="73" t="str">
        <f>IF(ISBLANK(H23)," ", VLOOKUP(H23,Tab!$A$45:$C$51,3))</f>
        <v xml:space="preserve"> </v>
      </c>
      <c r="J23" s="150"/>
      <c r="K23" s="60" t="str">
        <f t="shared" si="2"/>
        <v xml:space="preserve"> </v>
      </c>
      <c r="L23" s="61"/>
      <c r="M23" s="62"/>
      <c r="O23" s="75" t="str">
        <f t="shared" si="0"/>
        <v xml:space="preserve"> </v>
      </c>
      <c r="P23" s="76" t="str">
        <f t="shared" si="3"/>
        <v xml:space="preserve"> </v>
      </c>
      <c r="Q23" s="77"/>
      <c r="R23" s="174"/>
      <c r="S23" s="174"/>
      <c r="T23" s="175"/>
      <c r="V23" s="80" t="str">
        <f t="shared" si="1"/>
        <v xml:space="preserve"> </v>
      </c>
      <c r="W23" s="76" t="str">
        <f t="shared" si="5"/>
        <v xml:space="preserve"> </v>
      </c>
      <c r="X23" s="81"/>
      <c r="Y23" s="126"/>
      <c r="Z23" s="127"/>
      <c r="AA23" s="128"/>
      <c r="AB23" s="140"/>
      <c r="AC23" s="129" t="str">
        <f t="shared" si="11"/>
        <v xml:space="preserve"> </v>
      </c>
      <c r="AD23" s="140"/>
      <c r="AE23" s="129" t="str">
        <f>IF(ISBLANK(AD23)," ",VLOOKUP(AD23,$AU$12:$AV$14,2,FALSE))</f>
        <v xml:space="preserve"> </v>
      </c>
      <c r="AF23" s="140"/>
      <c r="AG23" s="130" t="str">
        <f>IF(ISBLANK(AF23)," ",VLOOKUP(AF23,$AU$16:$AV$17,2,FALSE))</f>
        <v xml:space="preserve"> </v>
      </c>
      <c r="AH23" s="143"/>
      <c r="AI23" s="131" t="str">
        <f t="shared" si="6"/>
        <v xml:space="preserve"> </v>
      </c>
      <c r="AJ23" s="143"/>
      <c r="AK23" s="132" t="str">
        <f>IF(ISBLANK(AJ23)," ",VLOOKUP(AJ23,$AU$12:$AV$14,2,FALSE))</f>
        <v xml:space="preserve"> </v>
      </c>
      <c r="AL23" s="143"/>
      <c r="AM23" s="133" t="str">
        <f>IF(ISBLANK(AL23)," ",VLOOKUP(AL23,$AU$16:$AV$17,2,FALSE))</f>
        <v xml:space="preserve"> </v>
      </c>
      <c r="AN23" s="143"/>
      <c r="AO23" s="131"/>
      <c r="AP23" s="143"/>
      <c r="AQ23" s="132"/>
      <c r="AR23" s="143"/>
      <c r="AS23" s="133" t="str">
        <f>IF(ISBLANK(AR23)," ",VLOOKUP(AR23,$AU$16:$AV$17,2,FALSE))</f>
        <v xml:space="preserve"> </v>
      </c>
      <c r="AY23" s="179"/>
      <c r="AZ23" s="183" t="str">
        <f t="shared" si="8"/>
        <v/>
      </c>
      <c r="BA23" s="183" t="str">
        <f t="shared" si="12"/>
        <v/>
      </c>
    </row>
    <row r="24" spans="1:53" s="60" customFormat="1" ht="16.5" customHeight="1" x14ac:dyDescent="0.25">
      <c r="A24" s="65"/>
      <c r="B24" s="65"/>
      <c r="E24" s="65"/>
      <c r="F24" s="65"/>
      <c r="H24" s="65"/>
      <c r="J24" s="65"/>
      <c r="L24" s="61"/>
      <c r="M24" s="62"/>
      <c r="AB24" s="83"/>
      <c r="AD24" s="83"/>
      <c r="AF24" s="83"/>
      <c r="AH24" s="83"/>
      <c r="AJ24" s="83"/>
      <c r="AL24" s="83"/>
      <c r="AN24" s="83"/>
      <c r="AP24" s="83"/>
      <c r="AR24" s="83"/>
      <c r="AZ24" s="87"/>
    </row>
    <row r="25" spans="1:53" s="60" customFormat="1" ht="16.5" customHeight="1" x14ac:dyDescent="0.25">
      <c r="A25" s="65"/>
      <c r="B25" s="65"/>
      <c r="E25" s="65"/>
      <c r="F25" s="65"/>
      <c r="H25" s="65"/>
      <c r="J25" s="65"/>
      <c r="L25" s="61"/>
      <c r="M25" s="62"/>
      <c r="AB25" s="83"/>
      <c r="AD25" s="83"/>
      <c r="AF25" s="83"/>
      <c r="AH25" s="83"/>
      <c r="AJ25" s="83"/>
      <c r="AL25" s="83"/>
      <c r="AN25" s="83"/>
      <c r="AP25" s="83"/>
      <c r="AR25" s="83"/>
    </row>
  </sheetData>
  <dataConsolidate/>
  <mergeCells count="40">
    <mergeCell ref="Y4:AA4"/>
    <mergeCell ref="AB4:AG4"/>
    <mergeCell ref="V1:V4"/>
    <mergeCell ref="W1:X4"/>
    <mergeCell ref="Y1:AS1"/>
    <mergeCell ref="Y2:AG2"/>
    <mergeCell ref="Y3:AA3"/>
    <mergeCell ref="AB3:AG3"/>
    <mergeCell ref="AH2:AS2"/>
    <mergeCell ref="AH3:AM3"/>
    <mergeCell ref="AN3:AS3"/>
    <mergeCell ref="T1:T4"/>
    <mergeCell ref="A4:A5"/>
    <mergeCell ref="B4:B5"/>
    <mergeCell ref="C4:C5"/>
    <mergeCell ref="D4:D5"/>
    <mergeCell ref="E4:E5"/>
    <mergeCell ref="F4:G5"/>
    <mergeCell ref="H4:I5"/>
    <mergeCell ref="J4:J5"/>
    <mergeCell ref="A1:J3"/>
    <mergeCell ref="O1:O4"/>
    <mergeCell ref="P1:Q4"/>
    <mergeCell ref="R1:R4"/>
    <mergeCell ref="S1:S4"/>
    <mergeCell ref="AU4:AW4"/>
    <mergeCell ref="AU11:AW11"/>
    <mergeCell ref="AU15:AW15"/>
    <mergeCell ref="AU6:AW6"/>
    <mergeCell ref="AL5:AM5"/>
    <mergeCell ref="AR5:AS5"/>
    <mergeCell ref="AP5:AQ5"/>
    <mergeCell ref="AN5:AO5"/>
    <mergeCell ref="AH4:AM4"/>
    <mergeCell ref="AN4:AS4"/>
    <mergeCell ref="AF5:AG5"/>
    <mergeCell ref="AD5:AE5"/>
    <mergeCell ref="AB5:AC5"/>
    <mergeCell ref="AH5:AI5"/>
    <mergeCell ref="AJ5:AK5"/>
  </mergeCells>
  <conditionalFormatting sqref="X6:X23">
    <cfRule type="cellIs" dxfId="0" priority="1" stopIfTrue="1" operator="equal">
      <formula>"S"</formula>
    </cfRule>
  </conditionalFormatting>
  <dataValidations count="6">
    <dataValidation type="list" allowBlank="1" showInputMessage="1" showErrorMessage="1" errorTitle="Atenção" error="Envio deve ser 10; 11 ou 12" sqref="AB6:AB23">
      <formula1>"10,11,12"</formula1>
    </dataValidation>
    <dataValidation type="list" allowBlank="1" showInputMessage="1" showErrorMessage="1" errorTitle="Atenção!" error="Conferencia deve ser 20; 21 ou 22" sqref="AD6:AD23">
      <formula1>"20,21,22"</formula1>
    </dataValidation>
    <dataValidation type="list" allowBlank="1" showInputMessage="1" showErrorMessage="1" errorTitle="Atenção" error="Assinatura deve ser 30 ou 31" sqref="AF6:AF23">
      <formula1>"30,31"</formula1>
    </dataValidation>
    <dataValidation type="list" allowBlank="1" showInputMessage="1" showErrorMessage="1" errorTitle="Atenção!" error="Envio deve ser: 10;11 ou 12" sqref="AH6:AH23 AN6:AN23">
      <formula1>"10,11,12"</formula1>
    </dataValidation>
    <dataValidation type="list" allowBlank="1" showInputMessage="1" showErrorMessage="1" errorTitle="Atenção!" error="Conferencia deve ser: 20; 21 ou 22" sqref="AP6:AP23 AJ6:AJ23">
      <formula1>"20,21,22"</formula1>
    </dataValidation>
    <dataValidation type="list" allowBlank="1" showInputMessage="1" showErrorMessage="1" errorTitle="Atenção!" error="Assinatura Deve Ser: 30 ou 31" sqref="AR6:AR23 AL6:AL23">
      <formula1>"30,31"</formula1>
    </dataValidation>
  </dataValidations>
  <pageMargins left="0.511811023622047" right="0.511811023622047" top="0.78740157480314898" bottom="0.78740157480314898" header="0.511811023622047" footer="0.511811023622047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 x14ac:dyDescent="0.25"/>
  <cols>
    <col min="3" max="3" width="28.85546875" customWidth="1"/>
  </cols>
  <sheetData>
    <row r="1" spans="1:3" ht="15" customHeight="1" x14ac:dyDescent="0.25">
      <c r="A1" s="263" t="s">
        <v>345</v>
      </c>
      <c r="B1" s="263"/>
      <c r="C1" s="263"/>
    </row>
    <row r="2" spans="1:3" ht="15.75" x14ac:dyDescent="0.25">
      <c r="A2" s="262" t="s">
        <v>326</v>
      </c>
      <c r="B2" s="262"/>
      <c r="C2" s="262"/>
    </row>
    <row r="3" spans="1:3" x14ac:dyDescent="0.25">
      <c r="A3" s="89" t="s">
        <v>138</v>
      </c>
      <c r="B3" s="89" t="s">
        <v>253</v>
      </c>
      <c r="C3" s="90" t="s">
        <v>139</v>
      </c>
    </row>
    <row r="4" spans="1:3" x14ac:dyDescent="0.25">
      <c r="A4" s="91">
        <v>10</v>
      </c>
      <c r="B4" s="91" t="s">
        <v>327</v>
      </c>
      <c r="C4" s="91" t="s">
        <v>328</v>
      </c>
    </row>
    <row r="5" spans="1:3" x14ac:dyDescent="0.25">
      <c r="A5" s="91">
        <v>11</v>
      </c>
      <c r="B5" s="91" t="s">
        <v>335</v>
      </c>
      <c r="C5" s="91" t="s">
        <v>336</v>
      </c>
    </row>
    <row r="6" spans="1:3" x14ac:dyDescent="0.25">
      <c r="A6" s="91">
        <v>12</v>
      </c>
      <c r="B6" s="91" t="s">
        <v>337</v>
      </c>
      <c r="C6" s="91" t="s">
        <v>338</v>
      </c>
    </row>
    <row r="7" spans="1:3" ht="15.75" x14ac:dyDescent="0.25">
      <c r="A7" s="262" t="s">
        <v>329</v>
      </c>
      <c r="B7" s="262"/>
      <c r="C7" s="262"/>
    </row>
    <row r="8" spans="1:3" x14ac:dyDescent="0.25">
      <c r="A8" s="89" t="s">
        <v>138</v>
      </c>
      <c r="B8" s="89" t="s">
        <v>253</v>
      </c>
      <c r="C8" s="90" t="s">
        <v>139</v>
      </c>
    </row>
    <row r="9" spans="1:3" x14ac:dyDescent="0.25">
      <c r="A9" s="91">
        <v>20</v>
      </c>
      <c r="B9" s="91" t="s">
        <v>330</v>
      </c>
      <c r="C9" s="91" t="s">
        <v>331</v>
      </c>
    </row>
    <row r="10" spans="1:3" x14ac:dyDescent="0.25">
      <c r="A10" s="91">
        <v>21</v>
      </c>
      <c r="B10" s="91" t="s">
        <v>339</v>
      </c>
      <c r="C10" s="91" t="s">
        <v>340</v>
      </c>
    </row>
    <row r="11" spans="1:3" x14ac:dyDescent="0.25">
      <c r="A11" s="91">
        <v>22</v>
      </c>
      <c r="B11" s="91" t="s">
        <v>341</v>
      </c>
      <c r="C11" s="91" t="s">
        <v>342</v>
      </c>
    </row>
    <row r="12" spans="1:3" ht="15.75" x14ac:dyDescent="0.25">
      <c r="A12" s="262" t="s">
        <v>332</v>
      </c>
      <c r="B12" s="262"/>
      <c r="C12" s="262"/>
    </row>
    <row r="13" spans="1:3" x14ac:dyDescent="0.25">
      <c r="A13" s="89" t="s">
        <v>138</v>
      </c>
      <c r="B13" s="89" t="s">
        <v>253</v>
      </c>
      <c r="C13" s="90" t="s">
        <v>139</v>
      </c>
    </row>
    <row r="14" spans="1:3" x14ac:dyDescent="0.25">
      <c r="A14" s="91">
        <v>30</v>
      </c>
      <c r="B14" s="91" t="s">
        <v>333</v>
      </c>
      <c r="C14" s="91" t="s">
        <v>334</v>
      </c>
    </row>
    <row r="15" spans="1:3" x14ac:dyDescent="0.25">
      <c r="A15" s="91">
        <v>31</v>
      </c>
      <c r="B15" s="91" t="s">
        <v>343</v>
      </c>
      <c r="C15" s="91" t="s">
        <v>344</v>
      </c>
    </row>
  </sheetData>
  <mergeCells count="4">
    <mergeCell ref="A2:C2"/>
    <mergeCell ref="A7:C7"/>
    <mergeCell ref="A12:C12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</vt:lpstr>
      <vt:lpstr>Assinadores</vt:lpstr>
      <vt:lpstr>Pontos_Controle</vt:lpstr>
      <vt:lpstr>CONSERVA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Gomes Ferreira</dc:creator>
  <dc:description/>
  <cp:lastModifiedBy>Antonio Gomes Ferreira</cp:lastModifiedBy>
  <cp:revision>37</cp:revision>
  <cp:lastPrinted>2022-01-19T12:12:01Z</cp:lastPrinted>
  <dcterms:created xsi:type="dcterms:W3CDTF">2021-08-16T17:21:23Z</dcterms:created>
  <dcterms:modified xsi:type="dcterms:W3CDTF">2024-03-11T19:19:59Z</dcterms:modified>
</cp:coreProperties>
</file>