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ristinalefemine/Desktop/Classwork/Crowd Funding Analysis/"/>
    </mc:Choice>
  </mc:AlternateContent>
  <xr:revisionPtr revIDLastSave="0" documentId="13_ncr:1_{BA571879-DC8C-CF4A-ADE9-4F4A8FD5F422}" xr6:coauthVersionLast="45" xr6:coauthVersionMax="45" xr10:uidLastSave="{00000000-0000-0000-0000-000000000000}"/>
  <bookViews>
    <workbookView xWindow="20" yWindow="460" windowWidth="25600" windowHeight="15540" activeTab="2" xr2:uid="{00000000-000D-0000-FFFF-FFFF00000000}"/>
  </bookViews>
  <sheets>
    <sheet name="Kickstarter" sheetId="1" r:id="rId1"/>
    <sheet name="Outcomes Based on Launch Date" sheetId="6" r:id="rId2"/>
    <sheet name="Outcomes Based on Goals" sheetId="7" r:id="rId3"/>
  </sheets>
  <definedNames>
    <definedName name="_xlnm._FilterDatabase" localSheetId="0" hidden="1">Kickstarter!$A$1:$T$4115</definedName>
  </definedNames>
  <calcPr calcId="191029"/>
  <pivotCaches>
    <pivotCache cacheId="2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7" l="1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A4117" i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<sst xmlns="http://schemas.openxmlformats.org/spreadsheetml/2006/main" count="32976" uniqueCount="8401">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</sst>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C0545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054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>
            <a:outerShdw blurRad="50800" dist="127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FFFF00"/>
            </a:solidFill>
            <a:ln w="9525">
              <a:noFill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>
            <a:outerShdw blurRad="50800" dist="127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>
            <a:outerShdw blurRad="50800" dist="127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00B0F0"/>
            </a:solidFill>
            <a:ln w="9525">
              <a:noFill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>
            <a:outerShdw blurRad="50800" dist="127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rgbClr val="92D050"/>
            </a:solidFill>
            <a:ln w="9525">
              <a:noFill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9-2A42-AFB8-528D2F8491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29-2A42-AFB8-528D2F8491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29-2A42-AFB8-528D2F8491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>
                <a:outerShdw blurRad="50800" dist="127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29-2A42-AFB8-528D2F849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694047"/>
        <c:axId val="893160383"/>
      </c:lineChart>
      <c:catAx>
        <c:axId val="89269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160383"/>
        <c:crosses val="autoZero"/>
        <c:auto val="1"/>
        <c:lblAlgn val="ctr"/>
        <c:lblOffset val="100"/>
        <c:noMultiLvlLbl val="0"/>
      </c:catAx>
      <c:valAx>
        <c:axId val="89316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94047"/>
        <c:crosses val="autoZero"/>
        <c:crossBetween val="between"/>
      </c:valAx>
      <c:spPr>
        <a:noFill/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0.70347003154574128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C-BE4F-A071-7B9DC3D7C5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5451"/>
              </a:solidFill>
              <a:round/>
            </a:ln>
            <a:effectLst>
              <a:outerShdw blurRad="50800" dist="127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</c:v>
                </c:pt>
                <c:pt idx="1">
                  <c:v>0.29652996845425866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C-BE4F-A071-7B9DC3D7C5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0800" dist="127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C-BE4F-A071-7B9DC3D7C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272415"/>
        <c:axId val="1364019071"/>
      </c:lineChart>
      <c:catAx>
        <c:axId val="137027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019071"/>
        <c:crosses val="autoZero"/>
        <c:auto val="0"/>
        <c:lblAlgn val="ctr"/>
        <c:lblOffset val="100"/>
        <c:tickLblSkip val="1"/>
        <c:noMultiLvlLbl val="0"/>
      </c:catAx>
      <c:valAx>
        <c:axId val="136401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27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69850</xdr:rowOff>
    </xdr:from>
    <xdr:to>
      <xdr:col>12</xdr:col>
      <xdr:colOff>101600</xdr:colOff>
      <xdr:row>16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160E86-1350-4E4C-9C25-D327B984F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90305</xdr:colOff>
      <xdr:row>14</xdr:row>
      <xdr:rowOff>22927</xdr:rowOff>
    </xdr:from>
    <xdr:to>
      <xdr:col>10</xdr:col>
      <xdr:colOff>20455</xdr:colOff>
      <xdr:row>32</xdr:row>
      <xdr:rowOff>22927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EA092B-12CD-064E-AA8E-E03E44E30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na Lefemine" refreshedDate="43963.444641319446" createdVersion="6" refreshedVersion="6" minRefreshableVersion="3" recordCount="4114" xr:uid="{B0F69909-3053-1A42-A800-EC8E341B03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AC502-AF3B-2747-B77A-47F7A1C64A47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83" zoomScaleNormal="56" workbookViewId="0">
      <selection activeCell="G1" sqref="G1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1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6640625" bestFit="1" customWidth="1"/>
    <col min="20" max="20" width="19.5" style="15" bestFit="1" customWidth="1"/>
  </cols>
  <sheetData>
    <row r="1" spans="1:20" ht="16" x14ac:dyDescent="0.2">
      <c r="A1" s="8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6" t="s">
        <v>8366</v>
      </c>
    </row>
    <row r="2" spans="1:20" ht="48" hidden="1" x14ac:dyDescent="0.2">
      <c r="A2" s="9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32" hidden="1" x14ac:dyDescent="0.2">
      <c r="A3" s="9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</row>
    <row r="4" spans="1:20" ht="48" hidden="1" x14ac:dyDescent="0.2">
      <c r="A4" s="9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 s="9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 s="9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 s="9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 s="9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 s="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 s="9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 s="9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 s="9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 s="9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 s="9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 s="9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 s="9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 s="9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 s="9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 s="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 s="9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 s="9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 s="9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 s="9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 s="9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 s="9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 s="9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 s="9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 s="9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 s="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 s="9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 s="9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 s="9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 s="9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 s="9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 s="9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 s="9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 s="9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 s="9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 s="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 s="9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 s="9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 s="9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 s="9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 s="9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 s="9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 s="9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 s="9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 s="9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 s="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 s="9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 s="9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 s="9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 s="9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 s="9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 s="9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 s="9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 s="9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 s="9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 s="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 s="9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 s="9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 s="9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 s="9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 s="9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 s="9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 s="9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3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32" hidden="1" x14ac:dyDescent="0.2">
      <c r="A67" s="9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3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</row>
    <row r="68" spans="1:20" ht="32" hidden="1" x14ac:dyDescent="0.2">
      <c r="A68" s="9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 s="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 s="9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 s="9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 s="9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 s="9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 s="9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 s="9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 s="9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 s="9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 s="9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 s="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 s="9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 s="9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 s="9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 s="9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 s="9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 s="9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 s="9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 s="9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 s="9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 s="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 s="9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 s="9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 s="9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 s="9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 s="9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 s="9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 s="9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 s="9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 s="9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 s="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 s="9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 s="9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 s="9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 s="9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 s="9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 s="9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 s="9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 s="9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 s="9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 s="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 s="9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 s="9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 s="9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 s="9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 s="9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 s="9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 s="9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 s="9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 s="9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 s="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 s="9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 s="9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 s="9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 s="9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 s="9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 s="9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 s="9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 s="9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 s="9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 s="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 s="9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3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48" hidden="1" x14ac:dyDescent="0.2">
      <c r="A131" s="9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3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</row>
    <row r="132" spans="1:20" ht="48" hidden="1" x14ac:dyDescent="0.2">
      <c r="A132" s="9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 s="9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 s="9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 s="9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 s="9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 s="9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 s="9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 s="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 s="9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 s="9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 s="9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 s="9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 s="9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 s="9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 s="9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 s="9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 s="9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 s="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 s="9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 s="9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 s="9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 s="9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 s="9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 s="9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 s="9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 s="9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 s="9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 s="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 s="9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 s="9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 s="9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 s="9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 s="9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 s="9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 s="9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 s="9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 s="9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 s="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 s="9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 s="9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 s="9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 s="9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 s="9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 s="9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 s="9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 s="9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 s="9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 s="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 s="9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 s="9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 s="9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 s="9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 s="9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 s="9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 s="9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 s="9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 s="9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 s="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 s="9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 s="9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 s="9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 s="9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 s="9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3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48" hidden="1" x14ac:dyDescent="0.2">
      <c r="A195" s="9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3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</row>
    <row r="196" spans="1:20" ht="48" hidden="1" x14ac:dyDescent="0.2">
      <c r="A196" s="9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 s="9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 s="9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 s="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 s="9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 s="9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 s="9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 s="9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 s="9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 s="9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 s="9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 s="9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 s="9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 s="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 s="9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 s="9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 s="9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 s="9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 s="9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 s="9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 s="9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 s="9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 s="9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 s="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 s="9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 s="9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 s="9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 s="9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 s="9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 s="9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 s="9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 s="9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 s="9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 s="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 s="9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 s="9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 s="9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 s="9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 s="9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 s="9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 s="9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 s="9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 s="9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 s="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 s="9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 s="9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 s="9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 s="9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 s="9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 s="9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 s="9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 s="9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 s="9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 s="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 s="9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 s="9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 s="9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 s="9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 s="9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 s="9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 s="9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 s="9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 s="9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3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8" hidden="1" x14ac:dyDescent="0.2">
      <c r="A259" s="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3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</row>
    <row r="260" spans="1:20" ht="48" hidden="1" x14ac:dyDescent="0.2">
      <c r="A260" s="9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 s="9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 s="9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 s="9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 s="9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 s="9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 s="9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 s="9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 s="9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 s="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 s="9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 s="9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 s="9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 s="9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 s="9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 s="9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 s="9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 s="9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 s="9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 s="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 s="9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 s="9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 s="9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 s="9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 s="9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 s="9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 s="9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 s="9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 s="9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 s="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 s="9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 s="9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 s="9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 s="9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 s="9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 s="9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 s="9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 s="9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 s="9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 s="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 s="9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 s="9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 s="9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 s="9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 s="9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 s="9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 s="9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 s="9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 s="9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 s="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 s="9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 s="9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 s="9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 s="9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 s="9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 s="9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 s="9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 s="9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 s="9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 s="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 s="9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 s="9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 s="9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3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8" hidden="1" x14ac:dyDescent="0.2">
      <c r="A323" s="9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3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</row>
    <row r="324" spans="1:20" ht="48" hidden="1" x14ac:dyDescent="0.2">
      <c r="A324" s="9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 s="9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 s="9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 s="9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 s="9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 s="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 s="9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 s="9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 s="9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 s="9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 s="9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 s="9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 s="9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 s="9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 s="9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 s="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 s="9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 s="9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 s="9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 s="9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 s="9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 s="9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 s="9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 s="9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 s="9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 s="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 s="9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 s="9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 s="9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 s="9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 s="9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 s="9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 s="9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 s="9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 s="9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 s="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 s="9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 s="9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 s="9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 s="9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 s="9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 s="9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 s="9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 s="9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 s="9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 s="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 s="9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 s="9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 s="9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 s="9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 s="9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 s="9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 s="9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 s="9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 s="9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 s="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 s="9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 s="9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 s="9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 s="9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 s="9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 s="9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 s="9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3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8" hidden="1" x14ac:dyDescent="0.2">
      <c r="A387" s="9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3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</row>
    <row r="388" spans="1:20" ht="48" hidden="1" x14ac:dyDescent="0.2">
      <c r="A388" s="9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 s="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 s="9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 s="9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 s="9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 s="9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 s="9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 s="9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 s="9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 s="9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 s="9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 s="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 s="9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 s="9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 s="9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 s="9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 s="9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 s="9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 s="9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 s="9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 s="9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 s="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 s="9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 s="9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 s="9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 s="9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 s="9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 s="9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 s="9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 s="9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 s="9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 s="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 s="9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 s="9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 s="9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 s="9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 s="9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 s="9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 s="9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 s="9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 s="9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 s="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 s="9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 s="9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 s="9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 s="9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 s="9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 s="9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 s="9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 s="9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 s="9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 s="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 s="9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 s="9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 s="9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 s="9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 s="9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 s="9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 s="9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 s="9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 s="9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 s="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 s="9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3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8" hidden="1" x14ac:dyDescent="0.2">
      <c r="A451" s="9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3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</row>
    <row r="452" spans="1:20" ht="48" hidden="1" x14ac:dyDescent="0.2">
      <c r="A452" s="9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 s="9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 s="9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 s="9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 s="9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 s="9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 s="9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 s="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 s="9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 s="9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 s="9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 s="9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 s="9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 s="9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 s="9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 s="9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 s="9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 s="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 s="9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 s="9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 s="9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 s="9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 s="9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 s="9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 s="9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 s="9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 s="9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 s="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 s="9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 s="9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 s="9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 s="9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 s="9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 s="9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 s="9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 s="9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 s="9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 s="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 s="9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 s="9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 s="9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 s="9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 s="9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 s="9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 s="9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 s="9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 s="9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 s="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 s="9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 s="9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 s="9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 s="9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 s="9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 s="9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 s="9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 s="9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 s="9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 s="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 s="9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 s="9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 s="9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 s="9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 s="9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3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32" hidden="1" x14ac:dyDescent="0.2">
      <c r="A515" s="9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3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</row>
    <row r="516" spans="1:20" ht="48" hidden="1" x14ac:dyDescent="0.2">
      <c r="A516" s="9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 s="9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 s="9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 s="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 s="9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 s="9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 s="9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 s="9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 s="9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 s="9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 s="9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 s="9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 s="9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 s="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 s="9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 s="9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 s="9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 s="9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 s="9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 s="9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 s="9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 s="9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 s="9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 s="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 s="9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 s="9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 s="9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 s="9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 s="9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 s="9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 s="9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 s="9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 s="9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 s="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 s="9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 s="9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 s="9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 s="9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 s="9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 s="9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 s="9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 s="9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 s="9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 s="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 s="9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 s="9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 s="9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 s="9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 s="9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 s="9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 s="9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 s="9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 s="9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 s="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 s="9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 s="9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 s="9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 s="9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 s="9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 s="9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 s="9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 s="9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 s="9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3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8" hidden="1" x14ac:dyDescent="0.2">
      <c r="A579" s="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3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32" hidden="1" x14ac:dyDescent="0.2">
      <c r="A580" s="9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 s="9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 s="9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 s="9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 s="9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 s="9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 s="9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 s="9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 s="9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 s="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 s="9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 s="9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 s="9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 s="9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 s="9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 s="9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 s="9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 s="9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 s="9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 s="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 s="9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 s="9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 s="9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 s="9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 s="9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 s="9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 s="9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 s="9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 s="9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 s="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 s="9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 s="9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 s="9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 s="9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 s="9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 s="9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 s="9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 s="9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 s="9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 s="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 s="9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 s="9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 s="9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 s="9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 s="9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 s="9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 s="9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 s="9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 s="9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 s="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 s="9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 s="9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 s="9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 s="9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 s="9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 s="9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 s="9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 s="9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 s="9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 s="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 s="9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 s="9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 s="9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3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8" hidden="1" x14ac:dyDescent="0.2">
      <c r="A643" s="9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3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</row>
    <row r="644" spans="1:20" ht="48" hidden="1" x14ac:dyDescent="0.2">
      <c r="A644" s="9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 s="9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 s="9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 s="9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 s="9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 s="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 s="9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 s="9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 s="9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 s="9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 s="9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 s="9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 s="9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 s="9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 s="9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 s="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 s="9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 s="9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 s="9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 s="9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 s="9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 s="9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 s="9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 s="9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 s="9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 s="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 s="9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 s="9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 s="9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 s="9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 s="9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 s="9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 s="9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 s="9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 s="9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 s="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 s="9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 s="9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 s="9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 s="9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 s="9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 s="9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 s="9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 s="9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 s="9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 s="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 s="9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 s="9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 s="9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 s="9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 s="9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 s="9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 s="9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 s="9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 s="9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 s="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 s="9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 s="9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 s="9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 s="9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 s="9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 s="9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 s="9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3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2" hidden="1" x14ac:dyDescent="0.2">
      <c r="A707" s="9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3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</row>
    <row r="708" spans="1:20" ht="48" hidden="1" x14ac:dyDescent="0.2">
      <c r="A708" s="9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 s="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 s="9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 s="9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 s="9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 s="9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 s="9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 s="9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 s="9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 s="9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 s="9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 s="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 s="9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 s="9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 s="9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 s="9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 s="9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 s="9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 s="9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 s="9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 s="9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 s="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 s="9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 s="9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 s="9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 s="9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 s="9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 s="9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 s="9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 s="9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 s="9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 s="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 s="9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 s="9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 s="9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 s="9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 s="9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 s="9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 s="9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 s="9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 s="9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 s="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 s="9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 s="9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 s="9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 s="9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 s="9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 s="9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 s="9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 s="9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 s="9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 s="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 s="9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 s="9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 s="9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 s="9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 s="9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 s="9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 s="9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 s="9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 s="9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 s="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 s="9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3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48" hidden="1" x14ac:dyDescent="0.2">
      <c r="A771" s="9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3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</row>
    <row r="772" spans="1:20" ht="48" hidden="1" x14ac:dyDescent="0.2">
      <c r="A772" s="9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 s="9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 s="9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 s="9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 s="9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 s="9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 s="9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 s="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 s="9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 s="9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 s="9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 s="9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 s="9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 s="9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 s="9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 s="9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 s="9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 s="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 s="9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 s="9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 s="9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 s="9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 s="9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 s="9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 s="9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 s="9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 s="9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 s="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 s="9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 s="9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 s="9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 s="9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 s="9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 s="9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 s="9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 s="9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 s="9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 s="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 s="9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 s="9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 s="9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 s="9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 s="9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 s="9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 s="9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 s="9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 s="9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 s="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 s="9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 s="9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 s="9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 s="9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 s="9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 s="9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 s="9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 s="9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 s="9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 s="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 s="9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 s="9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 s="9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 s="9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 s="9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3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16" hidden="1" x14ac:dyDescent="0.2">
      <c r="A835" s="9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3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</row>
    <row r="836" spans="1:20" ht="48" hidden="1" x14ac:dyDescent="0.2">
      <c r="A836" s="9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 s="9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 s="9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 s="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 s="9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 s="9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 s="9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 s="9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 s="9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 s="9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 s="9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 s="9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 s="9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 s="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 s="9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 s="9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 s="9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 s="9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 s="9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 s="9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 s="9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 s="9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 s="9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 s="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 s="9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 s="9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 s="9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 s="9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 s="9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 s="9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 s="9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 s="9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 s="9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 s="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 s="9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 s="9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 s="9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 s="9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 s="9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 s="9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 s="9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 s="9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 s="9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 s="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 s="9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 s="9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 s="9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 s="9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 s="9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 s="9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 s="9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 s="9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 s="9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 s="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 s="9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 s="9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 s="9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 s="9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 s="9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 s="9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 s="9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 s="9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 s="9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3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8" hidden="1" x14ac:dyDescent="0.2">
      <c r="A899" s="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3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</row>
    <row r="900" spans="1:20" ht="48" hidden="1" x14ac:dyDescent="0.2">
      <c r="A900" s="9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 s="9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 s="9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 s="9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 s="9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 s="9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 s="9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 s="9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 s="9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 s="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 s="9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 s="9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 s="9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 s="9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 s="9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 s="9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 s="9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 s="9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 s="9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 s="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 s="9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 s="9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 s="9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 s="9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 s="9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 s="9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 s="9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 s="9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 s="9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 s="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 s="9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 s="9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 s="9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 s="9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 s="9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 s="9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 s="9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 s="9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 s="9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 s="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 s="9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 s="9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 s="9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 s="9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 s="9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 s="9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 s="9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 s="9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 s="9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 s="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 s="9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 s="9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 s="9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 s="9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 s="9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 s="9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 s="9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 s="9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 s="9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 s="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 s="9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 s="9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 s="9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3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8" hidden="1" x14ac:dyDescent="0.2">
      <c r="A963" s="9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3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</row>
    <row r="964" spans="1:20" ht="48" hidden="1" x14ac:dyDescent="0.2">
      <c r="A964" s="9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 s="9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 s="9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 s="9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 s="9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 s="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 s="9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 s="9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 s="9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 s="9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 s="9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 s="9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 s="9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 s="9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 s="9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 s="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 s="9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 s="9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 s="9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 s="9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 s="9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 s="9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 s="9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 s="9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 s="9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 s="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 s="9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 s="9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 s="9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 s="9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 s="9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 s="9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 s="9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 s="9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 s="9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 s="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 s="9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 s="9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 s="9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 s="9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 s="9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 s="9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 s="9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 s="9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 s="9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 s="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 s="9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 s="9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 s="9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 s="9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 s="9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 s="9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 s="9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 s="9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 s="9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 s="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 s="9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 s="9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 s="9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 s="9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 s="9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 s="9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 s="9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3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32" hidden="1" x14ac:dyDescent="0.2">
      <c r="A1027" s="9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3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</row>
    <row r="1028" spans="1:20" ht="48" hidden="1" x14ac:dyDescent="0.2">
      <c r="A1028" s="9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 s="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 s="9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 s="9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 s="9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 s="9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 s="9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 s="9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 s="9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 s="9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 s="9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 s="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 s="9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 s="9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 s="9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 s="9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 s="9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 s="9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 s="9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 s="9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 s="9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 s="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 s="9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 s="9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 s="9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 s="9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 s="9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 s="9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 s="9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 s="9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 s="9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 s="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 s="9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 s="9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 s="9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 s="9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 s="9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 s="9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 s="9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 s="9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 s="9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 s="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 s="9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 s="9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 s="9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 s="9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 s="9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 s="9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 s="9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 s="9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 s="9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 s="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 s="9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 s="9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 s="9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 s="9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 s="9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 s="9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 s="9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 s="9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 s="9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 s="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 s="9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3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2" hidden="1" x14ac:dyDescent="0.2">
      <c r="A1091" s="9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3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</row>
    <row r="1092" spans="1:20" ht="48" hidden="1" x14ac:dyDescent="0.2">
      <c r="A1092" s="9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 s="9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 s="9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 s="9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 s="9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 s="9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 s="9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 s="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 s="9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 s="9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 s="9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 s="9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 s="9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 s="9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 s="9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 s="9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 s="9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 s="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 s="9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 s="9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 s="9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 s="9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 s="9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 s="9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 s="9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 s="9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 s="9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 s="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 s="9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 s="9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 s="9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 s="9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 s="9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 s="9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 s="9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 s="9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 s="9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 s="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 s="9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 s="9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 s="9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 s="9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 s="9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 s="9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 s="9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 s="9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 s="9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 s="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 s="9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 s="9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 s="9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 s="9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 s="9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 s="9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 s="9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 s="9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 s="9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 s="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 s="9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 s="9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 s="9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 s="9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 s="9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3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2" hidden="1" x14ac:dyDescent="0.2">
      <c r="A1155" s="9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3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</row>
    <row r="1156" spans="1:20" ht="48" hidden="1" x14ac:dyDescent="0.2">
      <c r="A1156" s="9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 s="9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 s="9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 s="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 s="9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 s="9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 s="9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 s="9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 s="9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 s="9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 s="9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 s="9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 s="9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 s="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 s="9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 s="9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 s="9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 s="9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 s="9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 s="9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 s="9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 s="9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 s="9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 s="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 s="9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 s="9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 s="9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 s="9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 s="9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 s="9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 s="9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 s="9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 s="9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 s="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 s="9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 s="9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 s="9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 s="9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 s="9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 s="9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 s="9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 s="9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 s="9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 s="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 s="9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 s="9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 s="9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 s="9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 s="9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 s="9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 s="9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 s="9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 s="9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 s="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 s="9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 s="9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 s="9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 s="9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 s="9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 s="9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 s="9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 s="9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 s="9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3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8" hidden="1" x14ac:dyDescent="0.2">
      <c r="A1219" s="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3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</row>
    <row r="1220" spans="1:20" ht="48" hidden="1" x14ac:dyDescent="0.2">
      <c r="A1220" s="9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 s="9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 s="9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 s="9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 s="9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 s="9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 s="9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 s="9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 s="9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 s="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 s="9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 s="9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 s="9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 s="9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 s="9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 s="9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 s="9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 s="9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 s="9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 s="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 s="9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 s="9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 s="9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 s="9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 s="9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 s="9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 s="9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 s="9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 s="9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 s="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 s="9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 s="9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 s="9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 s="9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 s="9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 s="9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 s="9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 s="9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 s="9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 s="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 s="9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 s="9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 s="9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 s="9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 s="9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 s="9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 s="9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 s="9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 s="9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 s="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 s="9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 s="9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 s="9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 s="9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 s="9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 s="9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 s="9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 s="9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 s="9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 s="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 s="9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 s="9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 s="9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3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8" hidden="1" x14ac:dyDescent="0.2">
      <c r="A1283" s="9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3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</row>
    <row r="1284" spans="1:20" ht="48" hidden="1" x14ac:dyDescent="0.2">
      <c r="A1284" s="9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 s="9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 s="9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 s="9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 s="9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 s="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 s="9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 s="9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 s="9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 s="9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 s="9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 s="9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 s="9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 s="9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 s="9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 s="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 s="9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 s="9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 s="9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 s="9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 s="9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 s="9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 s="9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 s="9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 s="9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 s="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 s="9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 s="9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 s="9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 s="9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 s="9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 s="9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 s="9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 s="9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 s="9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 s="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 s="9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 s="9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 s="9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 s="9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 s="9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 s="9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 s="9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 s="9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 s="9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 s="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 s="9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 s="9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 s="9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 s="9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 s="9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 s="9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 s="9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 s="9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 s="9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 s="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 s="9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 s="9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 s="9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 s="9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 s="9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 s="9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 s="9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3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8" hidden="1" x14ac:dyDescent="0.2">
      <c r="A1347" s="9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3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</row>
    <row r="1348" spans="1:20" ht="48" hidden="1" x14ac:dyDescent="0.2">
      <c r="A1348" s="9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 s="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 s="9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 s="9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 s="9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 s="9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 s="9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 s="9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 s="9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 s="9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 s="9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 s="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 s="9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 s="9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 s="9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 s="9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 s="9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 s="9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 s="9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 s="9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 s="9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 s="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 s="9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 s="9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 s="9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 s="9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 s="9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 s="9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 s="9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 s="9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 s="9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 s="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 s="9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 s="9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 s="9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 s="9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 s="9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 s="9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 s="9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 s="9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 s="9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 s="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 s="9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 s="9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 s="9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 s="9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 s="9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 s="9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 s="9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 s="9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 s="9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 s="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 s="9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 s="9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 s="9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 s="9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 s="9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 s="9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 s="9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 s="9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 s="9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 s="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 s="9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3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8" hidden="1" x14ac:dyDescent="0.2">
      <c r="A1411" s="9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3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</row>
    <row r="1412" spans="1:20" ht="48" hidden="1" x14ac:dyDescent="0.2">
      <c r="A1412" s="9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 s="9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 s="9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 s="9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 s="9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 s="9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 s="9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 s="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 s="9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 s="9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 s="9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 s="9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 s="9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 s="9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 s="9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 s="9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 s="9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 s="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 s="9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 s="9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 s="9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 s="9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 s="9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 s="9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 s="9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 s="9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 s="9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 s="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 s="9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 s="9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 s="9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 s="9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 s="9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 s="9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 s="9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 s="9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 s="9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 s="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 s="9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 s="9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 s="9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 s="9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 s="9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 s="9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 s="9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 s="9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 s="9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 s="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 s="9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 s="9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 s="9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 s="9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 s="9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 s="9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 s="9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 s="9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 s="9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 s="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 s="9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 s="9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 s="9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 s="9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 s="9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3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hidden="1" x14ac:dyDescent="0.2">
      <c r="A1475" s="9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3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</row>
    <row r="1476" spans="1:20" ht="48" hidden="1" x14ac:dyDescent="0.2">
      <c r="A1476" s="9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 s="9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 s="9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 s="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 s="9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 s="9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 s="9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 s="9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 s="9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 s="9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 s="9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 s="9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 s="9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 s="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 s="9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 s="9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 s="9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 s="9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 s="9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 s="9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 s="9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 s="9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 s="9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 s="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 s="9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 s="9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 s="9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 s="9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 s="9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 s="9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 s="9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 s="9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 s="9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 s="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 s="9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 s="9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 s="9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 s="9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 s="9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 s="9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 s="9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 s="9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 s="9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 s="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 s="9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 s="9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 s="9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 s="9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 s="9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 s="9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 s="9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 s="9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 s="9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 s="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 s="9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 s="9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 s="9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 s="9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 s="9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 s="9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 s="9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 s="9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 s="9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3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8" hidden="1" x14ac:dyDescent="0.2">
      <c r="A1539" s="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3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</row>
    <row r="1540" spans="1:20" ht="48" hidden="1" x14ac:dyDescent="0.2">
      <c r="A1540" s="9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 s="9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 s="9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 s="9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 s="9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 s="9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 s="9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 s="9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 s="9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 s="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 s="9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 s="9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 s="9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 s="9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 s="9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 s="9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 s="9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 s="9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 s="9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 s="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 s="9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 s="9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 s="9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 s="9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 s="9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 s="9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 s="9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 s="9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 s="9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 s="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 s="9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 s="9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 s="9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 s="9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 s="9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 s="9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 s="9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 s="9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 s="9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 s="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 s="9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 s="9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 s="9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 s="9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 s="9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 s="9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 s="9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 s="9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 s="9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 s="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 s="9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 s="9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 s="9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 s="9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 s="9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 s="9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 s="9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 s="9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 s="9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 s="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 s="9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 s="9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 s="9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3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8" hidden="1" x14ac:dyDescent="0.2">
      <c r="A1603" s="9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3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</row>
    <row r="1604" spans="1:20" ht="48" hidden="1" x14ac:dyDescent="0.2">
      <c r="A1604" s="9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 s="9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 s="9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 s="9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 s="9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 s="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 s="9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 s="9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 s="9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 s="9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 s="9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 s="9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 s="9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 s="9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 s="9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 s="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 s="9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 s="9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 s="9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 s="9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 s="9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 s="9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 s="9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 s="9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 s="9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 s="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 s="9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 s="9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 s="9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 s="9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 s="9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 s="9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 s="9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 s="9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 s="9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 s="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 s="9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 s="9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 s="9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 s="9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 s="9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 s="9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 s="9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 s="9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 s="9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 s="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 s="9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 s="9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 s="9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 s="9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 s="9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 s="9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 s="9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 s="9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 s="9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 s="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 s="9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 s="9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 s="9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 s="9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 s="9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 s="9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 s="9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3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8" hidden="1" x14ac:dyDescent="0.2">
      <c r="A1667" s="9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3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</row>
    <row r="1668" spans="1:20" ht="48" hidden="1" x14ac:dyDescent="0.2">
      <c r="A1668" s="9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 s="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 s="9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 s="9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 s="9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 s="9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 s="9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 s="9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 s="9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 s="9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 s="9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 s="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 s="9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 s="9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 s="9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 s="9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 s="9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 s="9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 s="9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 s="9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 s="9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 s="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 s="9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 s="9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 s="9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 s="9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 s="9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 s="9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 s="9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 s="9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 s="9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 s="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 s="9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 s="9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 s="9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 s="9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 s="9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 s="9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 s="9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 s="9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 s="9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 s="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 s="9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 s="9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 s="9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 s="9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 s="9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 s="9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 s="9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 s="9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 s="9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 s="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 s="9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 s="9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 s="9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 s="9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 s="9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 s="9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 s="9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 s="9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 s="9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 s="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 s="9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3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8" hidden="1" x14ac:dyDescent="0.2">
      <c r="A1731" s="9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3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</row>
    <row r="1732" spans="1:20" ht="48" hidden="1" x14ac:dyDescent="0.2">
      <c r="A1732" s="9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 s="9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 s="9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 s="9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 s="9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 s="9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 s="9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 s="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 s="9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 s="9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 s="9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 s="9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 s="9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 s="9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 s="9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 s="9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 s="9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 s="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 s="9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 s="9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 s="9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 s="9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 s="9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 s="9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 s="9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 s="9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 s="9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 s="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 s="9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 s="9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 s="9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 s="9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 s="9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 s="9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 s="9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 s="9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 s="9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 s="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 s="9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 s="9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 s="9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 s="9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 s="9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 s="9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 s="9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 s="9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 s="9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 s="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 s="9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 s="9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 s="9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 s="9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 s="9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 s="9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 s="9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 s="9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 s="9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 s="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 s="9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 s="9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 s="9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 s="9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 s="9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3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8" hidden="1" x14ac:dyDescent="0.2">
      <c r="A1795" s="9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3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</row>
    <row r="1796" spans="1:20" ht="48" hidden="1" x14ac:dyDescent="0.2">
      <c r="A1796" s="9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 s="9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 s="9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 s="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 s="9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 s="9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 s="9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 s="9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 s="9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 s="9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 s="9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 s="9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 s="9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 s="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 s="9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 s="9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 s="9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 s="9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 s="9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 s="9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 s="9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 s="9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 s="9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 s="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 s="9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 s="9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 s="9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 s="9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 s="9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 s="9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 s="9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 s="9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 s="9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 s="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 s="9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 s="9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 s="9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 s="9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 s="9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 s="9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 s="9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 s="9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 s="9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 s="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 s="9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 s="9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 s="9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 s="9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 s="9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 s="9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 s="9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 s="9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 s="9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 s="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 s="9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 s="9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 s="9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 s="9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 s="9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 s="9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 s="9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 s="9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 s="9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3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8" hidden="1" x14ac:dyDescent="0.2">
      <c r="A1859" s="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3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</row>
    <row r="1860" spans="1:20" ht="48" hidden="1" x14ac:dyDescent="0.2">
      <c r="A1860" s="9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 s="9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 s="9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 s="9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 s="9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 s="9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 s="9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 s="9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 s="9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 s="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 s="9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 s="9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 s="9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 s="9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 s="9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 s="9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 s="9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 s="9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 s="9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 s="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 s="9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 s="9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 s="9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 s="9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 s="9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 s="9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 s="9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 s="9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 s="9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 s="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 s="9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 s="9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 s="9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 s="9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 s="9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 s="9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 s="9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 s="9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 s="9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 s="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 s="9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 s="9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 s="9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 s="9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 s="9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 s="9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 s="9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 s="9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 s="9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 s="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 s="9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 s="9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 s="9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 s="9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 s="9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 s="9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 s="9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 s="9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 s="9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 s="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 s="9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 s="9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 s="9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3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2" hidden="1" x14ac:dyDescent="0.2">
      <c r="A1923" s="9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3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</row>
    <row r="1924" spans="1:20" ht="48" hidden="1" x14ac:dyDescent="0.2">
      <c r="A1924" s="9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 s="9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 s="9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 s="9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 s="9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 s="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 s="9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 s="9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 s="9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 s="9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 s="9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 s="9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 s="9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 s="9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 s="9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 s="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 s="9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 s="9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 s="9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 s="9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 s="9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 s="9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 s="9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 s="9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 s="9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 s="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 s="9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 s="9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 s="9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 s="9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 s="9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 s="9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 s="9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 s="9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 s="9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 s="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 s="9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 s="9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 s="9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 s="9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 s="9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 s="9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 s="9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 s="9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 s="9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 s="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 s="9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 s="9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 s="9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 s="9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 s="9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 s="9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 s="9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 s="9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 s="9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 s="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 s="9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 s="9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 s="9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 s="9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 s="9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 s="9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 s="9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3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8" hidden="1" x14ac:dyDescent="0.2">
      <c r="A1987" s="9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3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</row>
    <row r="1988" spans="1:20" ht="48" hidden="1" x14ac:dyDescent="0.2">
      <c r="A1988" s="9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 s="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 s="9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 s="9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 s="9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 s="9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 s="9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 s="9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 s="9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 s="9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 s="9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 s="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 s="9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 s="9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 s="9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 s="9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 s="9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 s="9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 s="9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 s="9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 s="9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 s="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 s="9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 s="9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 s="9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 s="9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 s="9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 s="9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 s="9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 s="9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 s="9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 s="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 s="9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 s="9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 s="9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 s="9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 s="9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 s="9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 s="9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 s="9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 s="9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 s="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 s="9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 s="9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 s="9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 s="9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 s="9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 s="9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 s="9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 s="9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 s="9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 s="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 s="9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 s="9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 s="9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 s="9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 s="9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 s="9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 s="9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 s="9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 s="9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 s="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 s="9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3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16" hidden="1" x14ac:dyDescent="0.2">
      <c r="A2051" s="9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3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</row>
    <row r="2052" spans="1:20" ht="48" hidden="1" x14ac:dyDescent="0.2">
      <c r="A2052" s="9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 s="9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 s="9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 s="9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 s="9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 s="9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 s="9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 s="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 s="9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 s="9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 s="9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 s="9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 s="9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 s="9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 s="9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 s="9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 s="9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 s="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 s="9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 s="9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 s="9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 s="9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 s="9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 s="9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 s="9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 s="9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 s="9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 s="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 s="9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 s="9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 s="9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 s="9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 s="9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 s="9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 s="9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 s="9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 s="9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 s="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 s="9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 s="9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 s="9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 s="9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 s="9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 s="9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 s="9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 s="9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 s="9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 s="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 s="9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 s="9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 s="9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 s="9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 s="9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 s="9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 s="9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 s="9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 s="9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 s="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 s="9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 s="9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 s="9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 s="9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 s="9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3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2" hidden="1" x14ac:dyDescent="0.2">
      <c r="A2115" s="9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3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</row>
    <row r="2116" spans="1:20" ht="48" hidden="1" x14ac:dyDescent="0.2">
      <c r="A2116" s="9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 s="9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 s="9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 s="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 s="9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 s="9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 s="9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 s="9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 s="9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 s="9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 s="9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 s="9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 s="9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 s="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 s="9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 s="9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 s="9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 s="9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 s="9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 s="9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 s="9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 s="9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 s="9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 s="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 s="9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 s="9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 s="9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 s="9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 s="9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 s="9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 s="9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 s="9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 s="9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 s="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 s="9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 s="9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 s="9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 s="9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 s="9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 s="9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 s="9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 s="9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 s="9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 s="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 s="9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 s="9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 s="9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 s="9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 s="9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 s="9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 s="9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 s="9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 s="9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 s="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 s="9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 s="9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 s="9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 s="9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 s="9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 s="9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 s="9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 s="9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 s="9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3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64" hidden="1" x14ac:dyDescent="0.2">
      <c r="A2179" s="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3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</row>
    <row r="2180" spans="1:20" ht="48" hidden="1" x14ac:dyDescent="0.2">
      <c r="A2180" s="9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 s="9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 s="9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 s="9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 s="9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 s="9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 s="9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 s="9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 s="9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 s="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 s="9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 s="9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 s="9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 s="9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 s="9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 s="9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 s="9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 s="9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 s="9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 s="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 s="9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 s="9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 s="9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 s="9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 s="9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 s="9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 s="9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 s="9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 s="9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 s="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 s="9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 s="9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 s="9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 s="9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 s="9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 s="9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 s="9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 s="9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 s="9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 s="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 s="9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 s="9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 s="9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 s="9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 s="9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 s="9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 s="9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 s="9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 s="9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 s="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 s="9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 s="9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 s="9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 s="9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 s="9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 s="9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 s="9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 s="9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 s="9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 s="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 s="9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 s="9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 s="9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3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8" hidden="1" x14ac:dyDescent="0.2">
      <c r="A2243" s="9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3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</row>
    <row r="2244" spans="1:20" ht="32" hidden="1" x14ac:dyDescent="0.2">
      <c r="A2244" s="9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 s="9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 s="9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 s="9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 s="9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 s="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 s="9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 s="9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 s="9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 s="9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 s="9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 s="9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 s="9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 s="9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 s="9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 s="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 s="9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 s="9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 s="9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 s="9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 s="9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 s="9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 s="9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 s="9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 s="9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 s="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 s="9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 s="9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 s="9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 s="9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 s="9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 s="9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 s="9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 s="9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 s="9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 s="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 s="9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 s="9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 s="9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 s="9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 s="9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 s="9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 s="9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 s="9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 s="9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 s="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 s="9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 s="9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 s="9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 s="9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 s="9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 s="9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 s="9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 s="9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 s="9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 s="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 s="9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 s="9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 s="9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 s="9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 s="9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 s="9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 s="9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3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8" hidden="1" x14ac:dyDescent="0.2">
      <c r="A2307" s="9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3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</row>
    <row r="2308" spans="1:20" ht="48" hidden="1" x14ac:dyDescent="0.2">
      <c r="A2308" s="9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 s="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 s="9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 s="9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 s="9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 s="9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 s="9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 s="9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 s="9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 s="9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 s="9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 s="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 s="9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 s="9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 s="9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 s="9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 s="9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 s="9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 s="9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 s="9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 s="9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 s="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 s="9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 s="9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 s="9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 s="9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 s="9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 s="9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 s="9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 s="9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 s="9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 s="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 s="9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 s="9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 s="9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 s="9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 s="9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 s="9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 s="9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 s="9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 s="9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 s="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 s="9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 s="9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 s="9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 s="9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 s="9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 s="9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 s="9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 s="9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 s="9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 s="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 s="9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 s="9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 s="9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 s="9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 s="9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 s="9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 s="9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 s="9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 s="9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 s="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 s="9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3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8" hidden="1" x14ac:dyDescent="0.2">
      <c r="A2371" s="9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3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8" hidden="1" x14ac:dyDescent="0.2">
      <c r="A2372" s="9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 s="9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 s="9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 s="9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 s="9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 s="9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 s="9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 s="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 s="9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 s="9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 s="9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 s="9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 s="9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 s="9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 s="9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 s="9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 s="9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 s="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 s="9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 s="9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 s="9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 s="9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 s="9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 s="9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 s="9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 s="9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 s="9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 s="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 s="9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 s="9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 s="9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 s="9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 s="9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 s="9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 s="9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 s="9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 s="9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 s="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 s="9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 s="9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 s="9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 s="9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 s="9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 s="9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 s="9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 s="9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 s="9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 s="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 s="9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 s="9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 s="9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 s="9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 s="9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 s="9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 s="9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 s="9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 s="9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 s="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 s="9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 s="9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 s="9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 s="9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 s="9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3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48" hidden="1" x14ac:dyDescent="0.2">
      <c r="A2435" s="9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3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</row>
    <row r="2436" spans="1:20" ht="48" hidden="1" x14ac:dyDescent="0.2">
      <c r="A2436" s="9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 s="9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 s="9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 s="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 s="9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 s="9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 s="9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 s="9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 s="9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 s="9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 s="9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 s="9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 s="9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 s="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 s="9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 s="9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 s="9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 s="9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 s="9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 s="9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 s="9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 s="9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 s="9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 s="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 s="9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 s="9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 s="9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 s="9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 s="9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 s="9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 s="9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 s="9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 s="9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 s="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 s="9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 s="9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 s="9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 s="9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 s="9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 s="9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 s="9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 s="9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 s="9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 s="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 s="9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 s="9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 s="9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 s="9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 s="9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 s="9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 s="9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 s="9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 s="9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 s="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 s="9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 s="9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 s="9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 s="9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 s="9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 s="9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 s="9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 s="9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 s="9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3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8" hidden="1" x14ac:dyDescent="0.2">
      <c r="A2499" s="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3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</row>
    <row r="2500" spans="1:20" ht="48" hidden="1" x14ac:dyDescent="0.2">
      <c r="A2500" s="9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 s="9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 s="9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 s="9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 s="9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 s="9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 s="9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 s="9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 s="9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 s="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 s="9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 s="9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 s="9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 s="9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 s="9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 s="9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 s="9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 s="9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 s="9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 s="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 s="9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 s="9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 s="9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 s="9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 s="9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 s="9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 s="9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 s="9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 s="9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 s="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 s="9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 s="9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 s="9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 s="9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 s="9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 s="9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 s="9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 s="9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 s="9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 s="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 s="9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 s="9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 s="9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 s="9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 s="9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 s="9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 s="9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 s="9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 s="9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 s="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 s="9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 s="9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 s="9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 s="9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 s="9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 s="9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 s="9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 s="9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 s="9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 s="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 s="9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 s="9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 s="9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3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8" hidden="1" x14ac:dyDescent="0.2">
      <c r="A2563" s="9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3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</row>
    <row r="2564" spans="1:20" ht="48" hidden="1" x14ac:dyDescent="0.2">
      <c r="A2564" s="9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 s="9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 s="9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 s="9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 s="9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 s="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 s="9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 s="9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 s="9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 s="9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 s="9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 s="9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 s="9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 s="9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 s="9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 s="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 s="9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 s="9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 s="9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 s="9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 s="9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 s="9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 s="9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 s="9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 s="9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 s="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 s="9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 s="9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 s="9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 s="9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 s="9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 s="9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 s="9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 s="9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 s="9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 s="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 s="9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 s="9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 s="9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 s="9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 s="9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 s="9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 s="9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 s="9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 s="9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 s="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 s="9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 s="9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 s="9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 s="9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 s="9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 s="9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 s="9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 s="9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 s="9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 s="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 s="9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 s="9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 s="9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 s="9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 s="9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 s="9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 s="9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3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48" hidden="1" x14ac:dyDescent="0.2">
      <c r="A2627" s="9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3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</row>
    <row r="2628" spans="1:20" ht="48" hidden="1" x14ac:dyDescent="0.2">
      <c r="A2628" s="9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 s="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 s="9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 s="9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 s="9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 s="9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 s="9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 s="9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 s="9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 s="9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 s="9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 s="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 s="9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 s="9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 s="9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 s="9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 s="9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 s="9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 s="9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 s="9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 s="9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 s="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 s="9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 s="9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 s="9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 s="9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 s="9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 s="9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 s="9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 s="9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 s="9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 s="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 s="9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 s="9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 s="9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 s="9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 s="9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 s="9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 s="9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 s="9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 s="9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 s="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 s="9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 s="9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 s="9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 s="9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 s="9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 s="9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 s="9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 s="9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 s="9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 s="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 s="9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 s="9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 s="9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 s="9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 s="9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 s="9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 s="9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 s="9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 s="9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 s="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 s="9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3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8" hidden="1" x14ac:dyDescent="0.2">
      <c r="A2691" s="9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3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</row>
    <row r="2692" spans="1:20" ht="48" hidden="1" x14ac:dyDescent="0.2">
      <c r="A2692" s="9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 s="9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 s="9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 s="9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 s="9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 s="9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 s="9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 s="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 s="9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 s="9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 s="9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 s="9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 s="9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 s="9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 s="9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 s="9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 s="9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 s="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 s="9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 s="9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 s="9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 s="9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 s="9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 s="9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 s="9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 s="9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 s="9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 s="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 s="9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 s="9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 s="9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 s="9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 s="9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 s="9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 s="9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 s="9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 s="9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 s="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 s="9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 s="9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 s="9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 s="9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 s="9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 s="9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 s="9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 s="9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 s="9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 s="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 s="9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 s="9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 s="9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 s="9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 s="9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 s="9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 s="9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 s="9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 s="9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 s="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 s="9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 s="9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 s="9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 s="9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 s="9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3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8" hidden="1" x14ac:dyDescent="0.2">
      <c r="A2755" s="9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3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</row>
    <row r="2756" spans="1:20" ht="48" hidden="1" x14ac:dyDescent="0.2">
      <c r="A2756" s="9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 s="9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 s="9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 s="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 s="9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 s="9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 s="9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 s="9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 s="9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 s="9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 s="9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 s="9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 s="9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 s="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 s="9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 s="9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 s="9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 s="9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 s="9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 s="9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 s="9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 s="9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 s="9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 s="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 s="9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 s="9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 s="9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 s="9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 s="9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 s="9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 s="9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 s="9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 s="9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 s="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 s="9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 s="9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 s="9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 s="9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 s="9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 s="9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 s="9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 s="9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 s="9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 s="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 s="9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 s="9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 s="9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 s="9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 s="9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 s="9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 s="9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 s="9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 s="9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 s="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 s="9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 s="9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 s="9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 s="9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 s="9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 s="9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 s="9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 s="9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 s="9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3" t="s">
        <v>8315</v>
      </c>
      <c r="R2818" t="s">
        <v>8316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48" x14ac:dyDescent="0.2">
      <c r="A2819" s="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3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</row>
    <row r="2820" spans="1:20" ht="48" x14ac:dyDescent="0.2">
      <c r="A2820" s="9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 s="9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 s="9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 s="9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 s="9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 s="9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 s="9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 s="9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 s="9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 s="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 s="9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 s="9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 s="9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 s="9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 s="9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 s="9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 s="9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 s="9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 s="9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 s="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 s="9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 s="9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 s="9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 s="9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 s="9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 s="9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 s="9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 s="9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 s="9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 s="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 s="9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 s="9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 s="9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 s="9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 s="9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 s="9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 s="9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 s="9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 s="9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 s="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 s="9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 s="9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 s="9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 s="9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 s="9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 s="9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 s="9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 s="9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 s="9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 s="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 s="9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 s="9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 s="9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 s="9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 s="9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 s="9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 s="9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 s="9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 s="9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 s="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 s="9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 s="9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 s="9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3" t="s">
        <v>8315</v>
      </c>
      <c r="R2882" t="s">
        <v>8316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8" x14ac:dyDescent="0.2">
      <c r="A2883" s="9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3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</row>
    <row r="2884" spans="1:20" ht="48" x14ac:dyDescent="0.2">
      <c r="A2884" s="9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 s="9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 s="9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 s="9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 s="9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 s="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 s="9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 s="9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 s="9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 s="9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 s="9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 s="9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 s="9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 s="9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 s="9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 s="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 s="9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 s="9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 s="9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 s="9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 s="9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 s="9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 s="9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 s="9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 s="9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 s="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 s="9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 s="9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 s="9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 s="9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 s="9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 s="9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 s="9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 s="9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 s="9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 s="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 s="9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 s="9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 s="9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 s="9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 x14ac:dyDescent="0.2">
      <c r="A2924" s="9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 s="9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 s="9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 s="9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 s="9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 s="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 s="9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 s="9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 x14ac:dyDescent="0.2">
      <c r="A2932" s="9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 s="9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 s="9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 s="9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 s="9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 s="9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 s="9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 x14ac:dyDescent="0.2">
      <c r="A2939" s="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 s="9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 s="9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 s="9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 s="9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 s="9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 s="9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 s="9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3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48" hidden="1" x14ac:dyDescent="0.2">
      <c r="A2947" s="9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3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</row>
    <row r="2948" spans="1:20" ht="48" hidden="1" x14ac:dyDescent="0.2">
      <c r="A2948" s="9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 s="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 s="9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 s="9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 s="9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 s="9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 s="9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 s="9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 s="9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 s="9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 s="9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 s="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 s="9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 s="9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 s="9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 s="9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 s="9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 s="9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 s="9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 s="9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 s="9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 s="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 s="9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 s="9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 s="9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 s="9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 s="9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 s="9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 s="9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 s="9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 s="9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 s="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 s="9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 s="9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 s="9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 s="9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 s="9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 s="9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 s="9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 s="9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 s="9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 s="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 s="9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 s="9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 s="9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 s="9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 s="9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 s="9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 s="9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 s="9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 s="9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 s="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 s="9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 s="9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 s="9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 s="9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 s="9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 s="9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 s="9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 s="9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 s="9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 s="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 s="9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3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8" hidden="1" x14ac:dyDescent="0.2">
      <c r="A3011" s="9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3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</row>
    <row r="3012" spans="1:20" ht="48" hidden="1" x14ac:dyDescent="0.2">
      <c r="A3012" s="9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 s="9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 s="9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 s="9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 s="9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 s="9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 s="9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 s="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 s="9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 s="9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 s="9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 s="9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 s="9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 s="9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 s="9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 s="9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 s="9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 s="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 s="9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 s="9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 s="9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 s="9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 s="9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 s="9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 s="9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 s="9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 s="9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 s="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 s="9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 s="9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 s="9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 s="9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 s="9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 s="9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 s="9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 s="9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 s="9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 s="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 s="9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 s="9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 s="9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 s="9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 s="9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 s="9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 s="9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 s="9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 s="9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 s="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 s="9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 s="9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 s="9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 s="9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 s="9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 s="9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 s="9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 s="9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 s="9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 s="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 s="9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 s="9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 s="9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 s="9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 s="9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3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8" hidden="1" x14ac:dyDescent="0.2">
      <c r="A3075" s="9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3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</row>
    <row r="3076" spans="1:20" ht="64" hidden="1" x14ac:dyDescent="0.2">
      <c r="A3076" s="9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 s="9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 s="9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 s="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 s="9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 s="9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 s="9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 s="9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 s="9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 s="9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 s="9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 s="9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 s="9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 s="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 s="9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 s="9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 s="9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 s="9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 s="9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 s="9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 s="9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 s="9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 s="9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 s="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 s="9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 s="9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 s="9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 s="9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 s="9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 s="9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 s="9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 s="9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 s="9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 s="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 s="9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 s="9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 s="9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 s="9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 s="9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 s="9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 s="9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 s="9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 s="9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 s="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 s="9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 s="9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 s="9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 s="9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 s="9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 s="9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 s="9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 s="9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 s="9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 s="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 s="9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 s="9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 s="9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 s="9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 s="9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 s="9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 s="9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 s="9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 s="9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3" t="s">
        <v>8315</v>
      </c>
      <c r="R3138" t="s">
        <v>8316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32" x14ac:dyDescent="0.2">
      <c r="A3139" s="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3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</row>
    <row r="3140" spans="1:20" ht="64" x14ac:dyDescent="0.2">
      <c r="A3140" s="9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 s="9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 s="9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 s="9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 s="9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 s="9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 s="9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 s="9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 s="9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 s="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 s="9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 s="9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 s="9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 s="9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 s="9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 s="9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 s="9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 s="9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 s="9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 s="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 s="9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 s="9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 s="9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 s="9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 s="9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 s="9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 s="9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 s="9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 s="9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 s="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 s="9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 s="9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 s="9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 s="9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 s="9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 s="9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 s="9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 s="9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 s="9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 s="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 s="9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 s="9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 s="9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 s="9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 s="9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 s="9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 s="9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 s="9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 s="9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 s="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hidden="1" x14ac:dyDescent="0.2">
      <c r="A3190" s="9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 s="9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 s="9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 s="9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hidden="1" x14ac:dyDescent="0.2">
      <c r="A3194" s="9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hidden="1" x14ac:dyDescent="0.2">
      <c r="A3195" s="9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 s="9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 s="9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 s="9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 s="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 s="9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 s="9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 s="9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3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48" hidden="1" x14ac:dyDescent="0.2">
      <c r="A3203" s="9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3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</row>
    <row r="3204" spans="1:20" ht="48" hidden="1" x14ac:dyDescent="0.2">
      <c r="A3204" s="9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 s="9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 s="9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hidden="1" x14ac:dyDescent="0.2">
      <c r="A3207" s="9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 s="9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 s="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 s="9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 s="9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 s="9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 s="9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 s="9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 s="9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 s="9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 s="9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 s="9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 s="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 s="9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 s="9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 s="9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 s="9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 s="9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 s="9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 s="9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 s="9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 s="9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 s="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 s="9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 s="9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 s="9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 s="9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 s="9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 s="9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 s="9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 s="9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 s="9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 s="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 s="9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 s="9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 s="9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 s="9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 s="9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 s="9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 s="9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 s="9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 s="9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 s="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 s="9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 s="9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 s="9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 s="9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 s="9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 s="9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 s="9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 s="9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 s="9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 s="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 s="9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 s="9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 s="9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 s="9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 s="9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 s="9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 s="9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3" t="s">
        <v>8315</v>
      </c>
      <c r="R3266" t="s">
        <v>8316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8" x14ac:dyDescent="0.2">
      <c r="A3267" s="9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3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</row>
    <row r="3268" spans="1:20" ht="48" x14ac:dyDescent="0.2">
      <c r="A3268" s="9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 s="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 s="9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 s="9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 s="9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 s="9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 s="9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 s="9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 s="9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 s="9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 s="9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 s="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 s="9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 s="9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 s="9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 s="9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 s="9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 s="9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 s="9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 s="9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 s="9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 s="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 s="9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 s="9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 s="9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 s="9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 s="9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 s="9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 s="9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 s="9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 s="9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 s="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 s="9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 s="9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 s="9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 s="9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 s="9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 s="9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 s="9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 s="9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 s="9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 s="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 s="9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 s="9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 s="9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 s="9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 s="9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 s="9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 s="9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 s="9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 s="9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 s="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 s="9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 s="9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 s="9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 s="9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 s="9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 s="9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 s="9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 s="9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 s="9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 s="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 s="9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3" t="s">
        <v>8315</v>
      </c>
      <c r="R3330" t="s">
        <v>8316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8" x14ac:dyDescent="0.2">
      <c r="A3331" s="9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3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</row>
    <row r="3332" spans="1:20" ht="48" x14ac:dyDescent="0.2">
      <c r="A3332" s="9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 s="9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 s="9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 s="9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 s="9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 s="9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 s="9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 s="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 s="9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 s="9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 s="9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 s="9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 s="9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 s="9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 s="9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 s="9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 s="9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 s="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 s="9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 s="9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 s="9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 s="9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 s="9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 s="9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 s="9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 s="9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 s="9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 s="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 s="9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 s="9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 s="9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 s="9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 s="9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 s="9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 s="9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 s="9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 s="9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 s="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 s="9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 s="9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 s="9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 s="9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 s="9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 s="9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 s="9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 s="9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 s="9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 s="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 s="9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 s="9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 s="9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 s="9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 s="9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 s="9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 s="9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 s="9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 s="9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 s="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 s="9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 s="9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 s="9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 s="9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 s="9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3" t="s">
        <v>8315</v>
      </c>
      <c r="R3394" t="s">
        <v>8316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8" x14ac:dyDescent="0.2">
      <c r="A3395" s="9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3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</row>
    <row r="3396" spans="1:20" ht="48" x14ac:dyDescent="0.2">
      <c r="A3396" s="9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 s="9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 s="9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 s="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 s="9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 s="9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 s="9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 s="9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 s="9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 s="9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 s="9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 s="9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 s="9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 s="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 s="9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 s="9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 s="9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 s="9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 s="9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 s="9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 s="9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 s="9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 s="9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 s="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 s="9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 s="9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 s="9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 s="9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 s="9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 s="9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 s="9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 s="9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 s="9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 s="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 s="9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 s="9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 s="9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 s="9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 s="9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 s="9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 s="9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 s="9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 s="9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 s="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 s="9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 s="9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 s="9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 s="9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 s="9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 s="9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 s="9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 s="9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 s="9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 s="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 s="9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 s="9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 s="9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 s="9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 s="9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 s="9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 s="9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 s="9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 s="9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3" t="s">
        <v>8315</v>
      </c>
      <c r="R3458" t="s">
        <v>8316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32" x14ac:dyDescent="0.2">
      <c r="A3459" s="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3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</row>
    <row r="3460" spans="1:20" ht="48" x14ac:dyDescent="0.2">
      <c r="A3460" s="9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 s="9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 s="9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 s="9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 s="9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 s="9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 s="9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 s="9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 s="9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 s="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 s="9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 s="9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 s="9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 s="9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 s="9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 s="9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 s="9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 s="9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 s="9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 s="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 s="9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 s="9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 s="9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 s="9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 s="9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 s="9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 s="9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 s="9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 s="9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 s="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 s="9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 s="9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 s="9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 s="9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 s="9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 s="9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 s="9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 s="9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 s="9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 s="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 s="9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 s="9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 s="9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 s="9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 s="9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 s="9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 s="9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 s="9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 s="9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 s="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 s="9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 s="9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 s="9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 s="9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 s="9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 s="9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 s="9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 s="9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 s="9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 s="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 s="9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 s="9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 s="9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3" t="s">
        <v>8315</v>
      </c>
      <c r="R3522" t="s">
        <v>8316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48" x14ac:dyDescent="0.2">
      <c r="A3523" s="9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3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</row>
    <row r="3524" spans="1:20" ht="48" x14ac:dyDescent="0.2">
      <c r="A3524" s="9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 s="9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 s="9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 s="9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 s="9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 s="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 s="9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 s="9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 s="9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 s="9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 s="9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 s="9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 s="9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 s="9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 s="9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 s="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 s="9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 s="9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 s="9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 s="9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 s="9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 s="9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 s="9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 s="9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 s="9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 s="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 s="9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 s="9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 s="9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 s="9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 s="9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 s="9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 s="9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 s="9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 s="9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 s="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 s="9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 s="9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 s="9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 s="9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 s="9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 s="9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 s="9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 s="9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 s="9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 s="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 s="9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 s="9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 s="9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 s="9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 s="9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 s="9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 s="9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 s="9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 s="9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 s="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 s="9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 s="9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 s="9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 s="9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 s="9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 s="9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 s="9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3" t="s">
        <v>8315</v>
      </c>
      <c r="R3586" t="s">
        <v>8316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8" x14ac:dyDescent="0.2">
      <c r="A3587" s="9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3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</row>
    <row r="3588" spans="1:20" ht="16" x14ac:dyDescent="0.2">
      <c r="A3588" s="9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 s="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 s="9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 s="9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 s="9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 s="9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 s="9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 s="9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 s="9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 s="9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 s="9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 s="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 s="9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 s="9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 s="9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 s="9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 s="9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 s="9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 s="9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 s="9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 s="9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 s="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 s="9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 s="9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 s="9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 s="9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 s="9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 s="9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 s="9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 s="9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 s="9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 s="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 s="9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 s="9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 s="9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 s="9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 s="9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 s="9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 s="9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 s="9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 s="9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 s="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 s="9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 s="9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hidden="1" x14ac:dyDescent="0.2">
      <c r="A3632" s="9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 s="9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hidden="1" x14ac:dyDescent="0.2">
      <c r="A3634" s="9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 s="9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 s="9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 s="9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 s="9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 s="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 s="9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 s="9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 s="9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 s="9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 s="9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 s="9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 s="9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 s="9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 s="9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hidden="1" x14ac:dyDescent="0.2">
      <c r="A3649" s="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 s="9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3" t="s">
        <v>8315</v>
      </c>
      <c r="R3650" t="s">
        <v>8316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48" x14ac:dyDescent="0.2">
      <c r="A3651" s="9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3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</row>
    <row r="3652" spans="1:20" ht="48" x14ac:dyDescent="0.2">
      <c r="A3652" s="9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 s="9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 s="9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 s="9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 s="9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 s="9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 s="9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 s="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 s="9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 s="9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 s="9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 s="9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 s="9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 s="9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 s="9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 s="9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 s="9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 s="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 s="9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 s="9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 s="9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 s="9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 s="9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 s="9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 s="9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 s="9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 s="9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 s="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 s="9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 s="9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 s="9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 s="9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 s="9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 s="9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 s="9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 s="9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 s="9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 s="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 s="9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 s="9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 s="9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 s="9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 s="9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 s="9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 s="9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 s="9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 s="9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 s="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 s="9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 s="9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 s="9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 s="9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 s="9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 s="9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 s="9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 s="9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 s="9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 s="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 s="9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 s="9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 s="9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 s="9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 s="9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3" t="s">
        <v>8315</v>
      </c>
      <c r="R3714" t="s">
        <v>8316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8" x14ac:dyDescent="0.2">
      <c r="A3715" s="9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3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</row>
    <row r="3716" spans="1:20" ht="48" x14ac:dyDescent="0.2">
      <c r="A3716" s="9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 s="9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 s="9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 s="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 s="9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 s="9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 s="9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 s="9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 s="9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 s="9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 s="9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 s="9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 s="9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 s="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 s="9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 s="9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 s="9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 s="9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 s="9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 s="9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 s="9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 s="9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 s="9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 s="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 s="9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 s="9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 s="9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 s="9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 s="9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 s="9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 s="9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 s="9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 s="9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 s="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 s="9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 s="9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 s="9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 s="9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 x14ac:dyDescent="0.2">
      <c r="A3754" s="9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 s="9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 s="9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 x14ac:dyDescent="0.2">
      <c r="A3757" s="9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 s="9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 s="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 s="9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 s="9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 s="9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 x14ac:dyDescent="0.2">
      <c r="A3763" s="9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 x14ac:dyDescent="0.2">
      <c r="A3764" s="9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 s="9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 s="9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 s="9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 s="9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 s="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 s="9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 s="9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 x14ac:dyDescent="0.2">
      <c r="A3772" s="9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 s="9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 s="9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 s="9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 s="9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 s="9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 s="9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3" t="s">
        <v>8315</v>
      </c>
      <c r="R3778" t="s">
        <v>8357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8" hidden="1" x14ac:dyDescent="0.2">
      <c r="A3779" s="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3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</row>
    <row r="3780" spans="1:20" ht="32" hidden="1" x14ac:dyDescent="0.2">
      <c r="A3780" s="9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 s="9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 s="9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 s="9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 x14ac:dyDescent="0.2">
      <c r="A3784" s="9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 s="9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 s="9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 x14ac:dyDescent="0.2">
      <c r="A3787" s="9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 s="9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 s="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 s="9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hidden="1" x14ac:dyDescent="0.2">
      <c r="A3791" s="9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 s="9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 s="9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 s="9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 s="9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hidden="1" x14ac:dyDescent="0.2">
      <c r="A3796" s="9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hidden="1" x14ac:dyDescent="0.2">
      <c r="A3797" s="9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 s="9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 s="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 s="9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 s="9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 s="9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 s="9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 s="9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 s="9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 s="9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 s="9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 s="9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 s="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 s="9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 s="9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 s="9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 s="9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 s="9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 s="9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 s="9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 s="9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 s="9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 s="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 s="9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 s="9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 s="9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 s="9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 s="9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 s="9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 s="9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 s="9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 s="9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 s="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 s="9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 s="9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 s="9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 s="9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 s="9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 s="9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 s="9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 s="9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 s="9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 s="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 s="9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 s="9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 s="9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3" t="s">
        <v>8315</v>
      </c>
      <c r="R3842" t="s">
        <v>8316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48" x14ac:dyDescent="0.2">
      <c r="A3843" s="9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3" t="s">
        <v>8315</v>
      </c>
      <c r="R3843" t="s">
        <v>8316</v>
      </c>
      <c r="S3843" s="15">
        <f t="shared" si="242"/>
        <v>41780.785729166666</v>
      </c>
      <c r="T3843" s="15">
        <f t="shared" si="243"/>
        <v>41840.785729166666</v>
      </c>
    </row>
    <row r="3844" spans="1:20" ht="48" x14ac:dyDescent="0.2">
      <c r="A3844" s="9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 s="9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 s="9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 s="9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 s="9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 s="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 s="9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 s="9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 s="9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 s="9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 s="9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 s="9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 s="9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 s="9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 s="9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 s="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 s="9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 s="9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 s="9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 s="9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 s="9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 s="9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 s="9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 s="9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 s="9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 s="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 x14ac:dyDescent="0.2">
      <c r="A3870" s="9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 s="9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 s="9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 s="9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 s="9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 s="9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 s="9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 s="9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 x14ac:dyDescent="0.2">
      <c r="A3878" s="9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 s="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 s="9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 x14ac:dyDescent="0.2">
      <c r="A3881" s="9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 x14ac:dyDescent="0.2">
      <c r="A3882" s="9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 s="9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 s="9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 x14ac:dyDescent="0.2">
      <c r="A3885" s="9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 s="9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 s="9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 s="9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 s="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 s="9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 s="9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 s="9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 s="9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 s="9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 s="9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 s="9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 s="9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 s="9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 s="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 s="9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 s="9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 s="9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 s="9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 s="9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 s="9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 s="9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3" t="s">
        <v>8315</v>
      </c>
      <c r="R3906" t="s">
        <v>8316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48" x14ac:dyDescent="0.2">
      <c r="A3907" s="9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3" t="s">
        <v>8315</v>
      </c>
      <c r="R3907" t="s">
        <v>8316</v>
      </c>
      <c r="S3907" s="15">
        <f t="shared" si="246"/>
        <v>42124.623877314814</v>
      </c>
      <c r="T3907" s="15">
        <f t="shared" si="247"/>
        <v>42166.958333333328</v>
      </c>
    </row>
    <row r="3908" spans="1:20" ht="48" x14ac:dyDescent="0.2">
      <c r="A3908" s="9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 s="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 s="9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 s="9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 s="9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 s="9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 s="9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 s="9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 s="9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 s="9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 s="9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 s="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 s="9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 s="9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 s="9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 s="9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 s="9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 s="9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 s="9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 s="9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 s="9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 s="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 s="9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 s="9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 s="9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 s="9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 s="9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 s="9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 s="9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 s="9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 s="9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 s="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 s="9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 s="9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 s="9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 s="9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 s="9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 s="9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 s="9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 s="9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 s="9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 s="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 s="9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 s="9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 s="9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 s="9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 s="9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 s="9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 s="9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 s="9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 s="9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 s="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 s="9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 s="9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 s="9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 s="9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 s="9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 s="9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 s="9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 s="9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 s="9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 s="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 s="9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3" t="s">
        <v>8315</v>
      </c>
      <c r="R3970" t="s">
        <v>8316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48" x14ac:dyDescent="0.2">
      <c r="A3971" s="9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3" t="s">
        <v>8315</v>
      </c>
      <c r="R3971" t="s">
        <v>8316</v>
      </c>
      <c r="S3971" s="15">
        <f t="shared" si="250"/>
        <v>42601.854699074072</v>
      </c>
      <c r="T3971" s="15">
        <f t="shared" si="251"/>
        <v>42611.163194444445</v>
      </c>
    </row>
    <row r="3972" spans="1:20" ht="64" x14ac:dyDescent="0.2">
      <c r="A3972" s="9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 s="9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 s="9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 s="9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 s="9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 s="9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 s="9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 s="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 s="9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 s="9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 s="9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 s="9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 s="9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 s="9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 s="9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 s="9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 s="9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 s="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 s="9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 s="9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 s="9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 s="9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 s="9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 s="9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 s="9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 s="9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 s="9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 s="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 s="9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 s="9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 s="9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 s="9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 s="9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 s="9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 s="9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 s="9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 s="9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 s="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 s="9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 s="9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 s="9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 s="9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 s="9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 s="9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 s="9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 s="9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 s="9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 s="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 s="9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 s="9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 s="9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 s="9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 s="9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 s="9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 s="9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 s="9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 s="9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 s="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 s="9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 s="9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 s="9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 s="9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 s="9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3" t="s">
        <v>8315</v>
      </c>
      <c r="R4034" t="s">
        <v>8316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8" x14ac:dyDescent="0.2">
      <c r="A4035" s="9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3" t="s">
        <v>8315</v>
      </c>
      <c r="R4035" t="s">
        <v>8316</v>
      </c>
      <c r="S4035" s="15">
        <f t="shared" si="254"/>
        <v>42614.268796296295</v>
      </c>
      <c r="T4035" s="15">
        <f t="shared" si="255"/>
        <v>42645.375</v>
      </c>
    </row>
    <row r="4036" spans="1:20" ht="48" x14ac:dyDescent="0.2">
      <c r="A4036" s="9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 s="9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 s="9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 s="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 s="9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 s="9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 s="9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 s="9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 s="9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 s="9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 s="9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 s="9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 s="9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 s="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 s="9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 s="9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 s="9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 s="9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 s="9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 s="9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 s="9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 s="9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 s="9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 s="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 s="9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 s="9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 s="9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 s="9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 s="9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 s="9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 s="9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 s="9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 s="9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 s="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 s="9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 s="9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 s="9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 s="9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 s="9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 s="9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 s="9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 s="9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 s="9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 s="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 s="9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 s="9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 s="9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 s="9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 s="9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 s="9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 s="9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 s="9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 s="9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 s="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 s="9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 s="9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 s="9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 s="9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 s="9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 s="9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 s="9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 s="9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 s="9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3" t="s">
        <v>8315</v>
      </c>
      <c r="R4098" t="s">
        <v>8316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48" x14ac:dyDescent="0.2">
      <c r="A4099" s="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3" t="s">
        <v>8315</v>
      </c>
      <c r="R4099" t="s">
        <v>8316</v>
      </c>
      <c r="S4099" s="15">
        <f t="shared" si="258"/>
        <v>42344.824502314819</v>
      </c>
      <c r="T4099" s="15">
        <f t="shared" si="259"/>
        <v>42400.996527777781</v>
      </c>
    </row>
    <row r="4100" spans="1:20" ht="48" x14ac:dyDescent="0.2">
      <c r="A4100" s="9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 s="9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 s="9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 s="9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 s="9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 s="9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 s="9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 s="9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 s="9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 s="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 s="9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 s="9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 s="9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 s="9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 s="9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 s="9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7" spans="1:20" x14ac:dyDescent="0.2">
      <c r="A4117" s="9">
        <f>COUNT(A522:A4115)</f>
        <v>3594</v>
      </c>
    </row>
  </sheetData>
  <autoFilter ref="A1:T4115" xr:uid="{1779B5DF-6AD2-344A-BDFC-7B8CC5B72288}">
    <filterColumn colId="17">
      <filters>
        <filter val="plays"/>
      </filters>
    </filterColumn>
  </autoFilter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1FD1-B4D8-2F4D-8E47-A1E86C903F64}">
  <dimension ref="A1:F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8362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8364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7" t="s">
        <v>8373</v>
      </c>
      <c r="B6" s="9">
        <v>56</v>
      </c>
      <c r="C6" s="9">
        <v>2</v>
      </c>
      <c r="D6" s="9">
        <v>33</v>
      </c>
      <c r="E6" s="9">
        <v>7</v>
      </c>
      <c r="F6" s="9">
        <v>98</v>
      </c>
    </row>
    <row r="7" spans="1:6" x14ac:dyDescent="0.2">
      <c r="A7" s="17" t="s">
        <v>8374</v>
      </c>
      <c r="B7" s="9">
        <v>71</v>
      </c>
      <c r="C7" s="9">
        <v>8</v>
      </c>
      <c r="D7" s="9">
        <v>39</v>
      </c>
      <c r="E7" s="9">
        <v>3</v>
      </c>
      <c r="F7" s="9">
        <v>121</v>
      </c>
    </row>
    <row r="8" spans="1:6" x14ac:dyDescent="0.2">
      <c r="A8" s="17" t="s">
        <v>8375</v>
      </c>
      <c r="B8" s="9">
        <v>56</v>
      </c>
      <c r="C8" s="9">
        <v>14</v>
      </c>
      <c r="D8" s="9">
        <v>33</v>
      </c>
      <c r="E8" s="9">
        <v>3</v>
      </c>
      <c r="F8" s="9">
        <v>106</v>
      </c>
    </row>
    <row r="9" spans="1:6" x14ac:dyDescent="0.2">
      <c r="A9" s="17" t="s">
        <v>8376</v>
      </c>
      <c r="B9" s="9">
        <v>71</v>
      </c>
      <c r="C9" s="9"/>
      <c r="D9" s="9">
        <v>40</v>
      </c>
      <c r="E9" s="9">
        <v>2</v>
      </c>
      <c r="F9" s="9">
        <v>113</v>
      </c>
    </row>
    <row r="10" spans="1:6" x14ac:dyDescent="0.2">
      <c r="A10" s="17" t="s">
        <v>8367</v>
      </c>
      <c r="B10" s="9">
        <v>111</v>
      </c>
      <c r="C10" s="9"/>
      <c r="D10" s="9">
        <v>52</v>
      </c>
      <c r="E10" s="9">
        <v>3</v>
      </c>
      <c r="F10" s="9">
        <v>166</v>
      </c>
    </row>
    <row r="11" spans="1:6" x14ac:dyDescent="0.2">
      <c r="A11" s="17" t="s">
        <v>8377</v>
      </c>
      <c r="B11" s="9">
        <v>100</v>
      </c>
      <c r="C11" s="9"/>
      <c r="D11" s="9">
        <v>49</v>
      </c>
      <c r="E11" s="9">
        <v>4</v>
      </c>
      <c r="F11" s="9">
        <v>153</v>
      </c>
    </row>
    <row r="12" spans="1:6" x14ac:dyDescent="0.2">
      <c r="A12" s="17" t="s">
        <v>8368</v>
      </c>
      <c r="B12" s="9">
        <v>87</v>
      </c>
      <c r="C12" s="9"/>
      <c r="D12" s="9">
        <v>50</v>
      </c>
      <c r="E12" s="9">
        <v>1</v>
      </c>
      <c r="F12" s="9">
        <v>138</v>
      </c>
    </row>
    <row r="13" spans="1:6" x14ac:dyDescent="0.2">
      <c r="A13" s="17" t="s">
        <v>8369</v>
      </c>
      <c r="B13" s="9">
        <v>72</v>
      </c>
      <c r="C13" s="9"/>
      <c r="D13" s="9">
        <v>47</v>
      </c>
      <c r="E13" s="9">
        <v>4</v>
      </c>
      <c r="F13" s="9">
        <v>123</v>
      </c>
    </row>
    <row r="14" spans="1:6" x14ac:dyDescent="0.2">
      <c r="A14" s="17" t="s">
        <v>8370</v>
      </c>
      <c r="B14" s="9">
        <v>59</v>
      </c>
      <c r="C14" s="9"/>
      <c r="D14" s="9">
        <v>34</v>
      </c>
      <c r="E14" s="9">
        <v>4</v>
      </c>
      <c r="F14" s="9">
        <v>97</v>
      </c>
    </row>
    <row r="15" spans="1:6" x14ac:dyDescent="0.2">
      <c r="A15" s="17" t="s">
        <v>8371</v>
      </c>
      <c r="B15" s="9">
        <v>65</v>
      </c>
      <c r="C15" s="9"/>
      <c r="D15" s="9">
        <v>50</v>
      </c>
      <c r="E15" s="9"/>
      <c r="F15" s="9">
        <v>115</v>
      </c>
    </row>
    <row r="16" spans="1:6" x14ac:dyDescent="0.2">
      <c r="A16" s="17" t="s">
        <v>8372</v>
      </c>
      <c r="B16" s="9">
        <v>54</v>
      </c>
      <c r="C16" s="9"/>
      <c r="D16" s="9">
        <v>31</v>
      </c>
      <c r="E16" s="9">
        <v>3</v>
      </c>
      <c r="F16" s="9">
        <v>88</v>
      </c>
    </row>
    <row r="17" spans="1:6" x14ac:dyDescent="0.2">
      <c r="A17" s="17" t="s">
        <v>8378</v>
      </c>
      <c r="B17" s="9">
        <v>37</v>
      </c>
      <c r="C17" s="9"/>
      <c r="D17" s="9">
        <v>35</v>
      </c>
      <c r="E17" s="9">
        <v>3</v>
      </c>
      <c r="F17" s="9">
        <v>75</v>
      </c>
    </row>
    <row r="18" spans="1:6" x14ac:dyDescent="0.2">
      <c r="A18" s="17" t="s">
        <v>8361</v>
      </c>
      <c r="B18" s="9">
        <v>839</v>
      </c>
      <c r="C18" s="9">
        <v>24</v>
      </c>
      <c r="D18" s="9">
        <v>493</v>
      </c>
      <c r="E18" s="9">
        <v>37</v>
      </c>
      <c r="F18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FCB1-4260-1D40-A377-F2176DB014BC}">
  <dimension ref="A1:H13"/>
  <sheetViews>
    <sheetView tabSelected="1" topLeftCell="A6" zoomScale="113" workbookViewId="0">
      <selection activeCell="H33" sqref="H33"/>
    </sheetView>
  </sheetViews>
  <sheetFormatPr baseColWidth="10" defaultColWidth="11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8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8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COUNTIFS(Kickstarter!$F:$F, "=successful",Kickstarter!$D:$D,"&lt;1000", Kickstarter!$R:$R,"plays")</f>
        <v>141</v>
      </c>
      <c r="C2">
        <f>COUNTIFS(Kickstarter!$F:$F, "=failed",Kickstarter!$D:$D,"&lt;1000", Kickstarter!$R:$R,"plays")</f>
        <v>45</v>
      </c>
      <c r="D2">
        <f>COUNTIFS(Kickstarter!$F:$F, "=canceled",Kickstarter!$D:$D,"&lt;1000", Kickstarter!$R:$R,"plays")</f>
        <v>0</v>
      </c>
      <c r="E2">
        <f>B2+C2+D2</f>
        <v>186</v>
      </c>
      <c r="F2" s="18">
        <f>((B2/$E2))</f>
        <v>0.75806451612903225</v>
      </c>
      <c r="G2" s="18" t="s">
        <v>8400</v>
      </c>
      <c r="H2" s="18">
        <f>((D2/$E2))</f>
        <v>0</v>
      </c>
    </row>
    <row r="3" spans="1:8" x14ac:dyDescent="0.2">
      <c r="A3" t="s">
        <v>8389</v>
      </c>
      <c r="B3">
        <f>COUNTIFS(Kickstarter!$F:$F, "=successful",Kickstarter!$D:$D,"&gt;=1000",Kickstarter!$D:$D,"&lt;=5999", Kickstarter!$R:$R,"plays")</f>
        <v>446</v>
      </c>
      <c r="C3">
        <f>COUNTIFS(Kickstarter!$F:$F, "=failed",Kickstarter!$D:$D,"&gt;=1000",Kickstarter!$D:$D,"&lt;=5999", Kickstarter!$R:$R,"plays")</f>
        <v>188</v>
      </c>
      <c r="D3">
        <f>COUNTIFS(Kickstarter!$F:$F, "=canceled",Kickstarter!$D:$D,"&gt;=1000",Kickstarter!$D:$D,"&lt;=5999", Kickstarter!$R:$R,"plays")</f>
        <v>0</v>
      </c>
      <c r="E3">
        <f t="shared" ref="E3:E13" si="0">B3+C3+D3</f>
        <v>634</v>
      </c>
      <c r="F3" s="18">
        <f t="shared" ref="F3:H13" si="1">((B3/$E3))</f>
        <v>0.70347003154574128</v>
      </c>
      <c r="G3" s="18">
        <f t="shared" si="1"/>
        <v>0.29652996845425866</v>
      </c>
      <c r="H3" s="18">
        <f t="shared" si="1"/>
        <v>0</v>
      </c>
    </row>
    <row r="4" spans="1:8" x14ac:dyDescent="0.2">
      <c r="A4" t="s">
        <v>8390</v>
      </c>
      <c r="B4">
        <f>COUNTIFS(Kickstarter!$F:$F, "=successful",Kickstarter!$D:$D,"&gt;=5000",Kickstarter!$D:$D,"&lt;=9999", Kickstarter!$R:$R,"plays")</f>
        <v>93</v>
      </c>
      <c r="C4">
        <f>COUNTIFS(Kickstarter!$F:$F, "=failed",Kickstarter!$D:$D,"&gt;=5000",Kickstarter!$D:$D,"&lt;=9999", Kickstarter!$R:$R,"plays")</f>
        <v>76</v>
      </c>
      <c r="D4">
        <f>COUNTIFS(Kickstarter!$F:$F, "=canceled",Kickstarter!$D:$D,"&gt;=5000",Kickstarter!$D:$D,"&lt;=9999", 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1"/>
        <v>0.44970414201183434</v>
      </c>
      <c r="H4" s="18">
        <f t="shared" si="1"/>
        <v>0</v>
      </c>
    </row>
    <row r="5" spans="1:8" x14ac:dyDescent="0.2">
      <c r="A5" t="s">
        <v>8391</v>
      </c>
      <c r="B5">
        <f>COUNTIFS(Kickstarter!$F:$F, "=successful",Kickstarter!$D:$D,"&gt;=10000",Kickstarter!$D:$D,"&lt;=14999", Kickstarter!$R:$R,"plays")</f>
        <v>39</v>
      </c>
      <c r="C5">
        <f>COUNTIFS(Kickstarter!$F:$F, "=failed",Kickstarter!$D:$D,"&gt;=10000",Kickstarter!$D:$D,"&lt;=14999", Kickstarter!$R:$R,"plays")</f>
        <v>33</v>
      </c>
      <c r="D5">
        <f>COUNTIFS(Kickstarter!$F:$F, "=canceled",Kickstarter!$D:$D,"&gt;=10000",Kickstarter!$D:$D,"&lt;=14999", 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1"/>
        <v>0.45833333333333331</v>
      </c>
      <c r="H5" s="18">
        <f t="shared" si="1"/>
        <v>0</v>
      </c>
    </row>
    <row r="6" spans="1:8" x14ac:dyDescent="0.2">
      <c r="A6" t="s">
        <v>8392</v>
      </c>
      <c r="B6">
        <f>COUNTIFS(Kickstarter!$F:$F, "=successful",Kickstarter!$D:$D,"&gt;=15000",Kickstarter!$D:$D,"&lt;=19999", Kickstarter!$R:$R,"plays")</f>
        <v>12</v>
      </c>
      <c r="C6">
        <f>COUNTIFS(Kickstarter!$F:$F, "=failed",Kickstarter!$D:$D,"&gt;=15000",Kickstarter!$D:$D,"&lt;=19999", Kickstarter!$R:$R,"plays")</f>
        <v>12</v>
      </c>
      <c r="D6">
        <f>COUNTIFS(Kickstarter!$F:$F, "=canceled",Kickstarter!$D:$D,"&gt;=15000",Kickstarter!$D:$D,"&lt;=19999", Kickstarter!$R:$R,"plays")</f>
        <v>0</v>
      </c>
      <c r="E6">
        <f t="shared" si="0"/>
        <v>24</v>
      </c>
      <c r="F6" s="18">
        <f t="shared" si="1"/>
        <v>0.5</v>
      </c>
      <c r="G6" s="18">
        <f t="shared" si="1"/>
        <v>0.5</v>
      </c>
      <c r="H6" s="18">
        <f t="shared" si="1"/>
        <v>0</v>
      </c>
    </row>
    <row r="7" spans="1:8" x14ac:dyDescent="0.2">
      <c r="A7" t="s">
        <v>8393</v>
      </c>
      <c r="B7">
        <f>COUNTIFS(Kickstarter!$F:$F, "=successful",Kickstarter!$D:$D,"&gt;=20000",Kickstarter!$D:$D,"&lt;=24999", Kickstarter!$R:$R,"plays")</f>
        <v>9</v>
      </c>
      <c r="C7">
        <f>COUNTIFS(Kickstarter!$F:$F, "=failed",Kickstarter!$D:$D,"&gt;=20000",Kickstarter!$D:$D,"&lt;=24999", Kickstarter!$R:$R,"plays")</f>
        <v>11</v>
      </c>
      <c r="D7">
        <f>COUNTIFS(Kickstarter!$F:$F, "=canceled",Kickstarter!$D:$D,"&gt;=20000",Kickstarter!$D:$D,"&lt;=24999", Kickstarter!$R:$R,"plays")</f>
        <v>0</v>
      </c>
      <c r="E7">
        <f t="shared" si="0"/>
        <v>20</v>
      </c>
      <c r="F7" s="18">
        <f t="shared" si="1"/>
        <v>0.45</v>
      </c>
      <c r="G7" s="18">
        <f t="shared" si="1"/>
        <v>0.55000000000000004</v>
      </c>
      <c r="H7" s="18">
        <f t="shared" si="1"/>
        <v>0</v>
      </c>
    </row>
    <row r="8" spans="1:8" x14ac:dyDescent="0.2">
      <c r="A8" t="s">
        <v>8394</v>
      </c>
      <c r="B8">
        <f>COUNTIFS(Kickstarter!$F:$F, "=successful",Kickstarter!$D:$D,"&gt;=25000",Kickstarter!$D:$D,"&lt;=29999", Kickstarter!$R:$R,"plays")</f>
        <v>1</v>
      </c>
      <c r="C8">
        <f>COUNTIFS(Kickstarter!$F:$F, "=failed",Kickstarter!$D:$D,"&gt;=25000",Kickstarter!$D:$D,"&lt;=29999", Kickstarter!$R:$R,"plays")</f>
        <v>4</v>
      </c>
      <c r="D8">
        <f>COUNTIFS(Kickstarter!$F:$F, "=canceled",Kickstarter!$D:$D,"&gt;=25000",Kickstarter!$D:$D,"&lt;=29999", Kickstarter!$R:$R,"plays")</f>
        <v>0</v>
      </c>
      <c r="E8">
        <f t="shared" si="0"/>
        <v>5</v>
      </c>
      <c r="F8" s="18">
        <f t="shared" si="1"/>
        <v>0.2</v>
      </c>
      <c r="G8" s="18">
        <f t="shared" si="1"/>
        <v>0.8</v>
      </c>
      <c r="H8" s="18">
        <f t="shared" si="1"/>
        <v>0</v>
      </c>
    </row>
    <row r="9" spans="1:8" x14ac:dyDescent="0.2">
      <c r="A9" t="s">
        <v>8395</v>
      </c>
      <c r="B9">
        <f>COUNTIFS(Kickstarter!$F:$F, "=successful",Kickstarter!$D:$D,"&gt;=30000",Kickstarter!$D:$D,"&lt;=34999", Kickstarter!$R:$R,"plays")</f>
        <v>3</v>
      </c>
      <c r="C9">
        <f>COUNTIFS(Kickstarter!$F:$F, "=failed",Kickstarter!$D:$D,"&gt;=30000",Kickstarter!$D:$D,"&lt;=34999", Kickstarter!$R:$R,"plays")</f>
        <v>8</v>
      </c>
      <c r="D9">
        <f>COUNTIFS(Kickstarter!$F:$F, "=canceled",Kickstarter!$D:$D,"&gt;=30000",Kickstarter!$D:$D,"&lt;=34999", 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1"/>
        <v>0.72727272727272729</v>
      </c>
      <c r="H9" s="18">
        <f t="shared" si="1"/>
        <v>0</v>
      </c>
    </row>
    <row r="10" spans="1:8" x14ac:dyDescent="0.2">
      <c r="A10" t="s">
        <v>8396</v>
      </c>
      <c r="B10">
        <f>COUNTIFS(Kickstarter!$F:$F, "=successful",Kickstarter!$D:$D,"&gt;=35000",Kickstarter!$D:$D,"&lt;=39999", Kickstarter!$R:$R,"plays")</f>
        <v>4</v>
      </c>
      <c r="C10">
        <f>COUNTIFS(Kickstarter!$F:$F, "=failed",Kickstarter!$D:$D,"&gt;=35000",Kickstarter!$D:$D,"&lt;=39999", Kickstarter!$R:$R,"plays")</f>
        <v>2</v>
      </c>
      <c r="D10">
        <f>COUNTIFS(Kickstarter!$F:$F, "=canceled",Kickstarter!$D:$D,"&gt;=35000",Kickstarter!$D:$D,"&lt;=39999", 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1"/>
        <v>0.33333333333333331</v>
      </c>
      <c r="H10" s="18">
        <f t="shared" si="1"/>
        <v>0</v>
      </c>
    </row>
    <row r="11" spans="1:8" x14ac:dyDescent="0.2">
      <c r="A11" t="s">
        <v>8397</v>
      </c>
      <c r="B11">
        <f>COUNTIFS(Kickstarter!$F:$F, "=successful",Kickstarter!$D:$D,"&gt;=40000",Kickstarter!$D:$D,"&lt;=44999", Kickstarter!$R:$R,"plays")</f>
        <v>2</v>
      </c>
      <c r="C11">
        <f>COUNTIFS(Kickstarter!$F:$F, "=failed",Kickstarter!$D:$D,"&gt;=40000",Kickstarter!$D:$D,"&lt;=44999", Kickstarter!$R:$R,"plays")</f>
        <v>1</v>
      </c>
      <c r="D11">
        <f>COUNTIFS(Kickstarter!$F:$F, "=canceled",Kickstarter!$D:$D,"&gt;=40000",Kickstarter!$D:$D,"&lt;=44999", 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1"/>
        <v>0.33333333333333331</v>
      </c>
      <c r="H11" s="18">
        <f t="shared" si="1"/>
        <v>0</v>
      </c>
    </row>
    <row r="12" spans="1:8" x14ac:dyDescent="0.2">
      <c r="A12" t="s">
        <v>8398</v>
      </c>
      <c r="B12">
        <f>COUNTIFS(Kickstarter!$F:$F, "=successful",Kickstarter!$D:$D,"&gt;=45000",Kickstarter!$D:$D,"&lt;=49999", Kickstarter!$R:$R,"plays")</f>
        <v>0</v>
      </c>
      <c r="C12">
        <f>COUNTIFS(Kickstarter!$F:$F, "=failed",Kickstarter!$D:$D,"&gt;=45000",Kickstarter!$D:$D,"&lt;=49999", Kickstarter!$R:$R,"plays")</f>
        <v>1</v>
      </c>
      <c r="D12">
        <f>COUNTIFS(Kickstarter!$F:$F, "=canceled",Kickstarter!$D:$D,"&gt;=45000",Kickstarter!$D:$D,"&lt;=49999", Kickstarter!$R:$R,"plays")</f>
        <v>0</v>
      </c>
      <c r="E12">
        <f t="shared" si="0"/>
        <v>1</v>
      </c>
      <c r="F12" s="18">
        <f t="shared" si="1"/>
        <v>0</v>
      </c>
      <c r="G12" s="18">
        <f t="shared" si="1"/>
        <v>1</v>
      </c>
      <c r="H12" s="18">
        <f t="shared" si="1"/>
        <v>0</v>
      </c>
    </row>
    <row r="13" spans="1:8" x14ac:dyDescent="0.2">
      <c r="A13" t="s">
        <v>8399</v>
      </c>
      <c r="B13">
        <f>COUNTIFS(Kickstarter!$F:$F, "=successful",Kickstarter!$D:$D,"&gt;=50000", Kickstarter!$R:$R,"plays")</f>
        <v>2</v>
      </c>
      <c r="C13">
        <f>COUNTIFS(Kickstarter!$F:$F, "=failed",Kickstarter!$D:$D,"&gt;=50000", Kickstarter!$R:$R,"plays")</f>
        <v>14</v>
      </c>
      <c r="D13">
        <f>COUNTIFS(Kickstarter!$F:$F, "=canceled",Kickstarter!$D:$D,"&gt;=50000", Kickstarter!$R:$R,"plays")</f>
        <v>0</v>
      </c>
      <c r="E13">
        <f t="shared" si="0"/>
        <v>16</v>
      </c>
      <c r="F13" s="18">
        <f t="shared" si="1"/>
        <v>0.125</v>
      </c>
      <c r="G13" s="18">
        <f t="shared" si="1"/>
        <v>0.875</v>
      </c>
      <c r="H13" s="18">
        <f t="shared" si="1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Cristina Lefemine</cp:lastModifiedBy>
  <dcterms:created xsi:type="dcterms:W3CDTF">2017-04-20T15:17:24Z</dcterms:created>
  <dcterms:modified xsi:type="dcterms:W3CDTF">2020-05-16T15:52:54Z</dcterms:modified>
</cp:coreProperties>
</file>