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300" activeTab="1"/>
  </bookViews>
  <sheets>
    <sheet name="PPMP-ENVI 2021 (2)" sheetId="2" r:id="rId1"/>
    <sheet name="environ2022" sheetId="1" r:id="rId2"/>
  </sheets>
  <externalReferences>
    <externalReference r:id="rId3"/>
    <externalReference r:id="rId4"/>
  </externalReferences>
  <definedNames>
    <definedName name="_xlnm.Print_Area" localSheetId="1">environ2022!$A$1:$K$69</definedName>
    <definedName name="_xlnm.Print_Area" localSheetId="0">'PPMP-ENVI 2021 (2)'!$A$1:$AG$102</definedName>
    <definedName name="_xlnm.Print_Titles" localSheetId="0">'PPMP-ENVI 2021 (2)'!$10:$11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O26" i="1"/>
  <c r="G70" i="2" l="1"/>
  <c r="E73" i="2"/>
  <c r="J72" i="2"/>
  <c r="G72" i="2"/>
  <c r="K21" i="1"/>
  <c r="K71" i="2"/>
  <c r="G71" i="2"/>
  <c r="E75" i="2"/>
  <c r="E74" i="2"/>
  <c r="K20" i="2" l="1"/>
  <c r="G20" i="2"/>
  <c r="W22" i="2" l="1"/>
  <c r="W19" i="2"/>
  <c r="W16" i="2"/>
  <c r="K16" i="2"/>
  <c r="G16" i="2"/>
  <c r="K15" i="2"/>
  <c r="W15" i="2"/>
  <c r="G15" i="2"/>
  <c r="G84" i="2" l="1"/>
  <c r="K76" i="2"/>
  <c r="E76" i="2"/>
  <c r="G76" i="2" s="1"/>
  <c r="J75" i="2"/>
  <c r="G74" i="2"/>
  <c r="G73" i="2"/>
  <c r="K67" i="2"/>
  <c r="K65" i="2"/>
  <c r="K63" i="2"/>
  <c r="K62" i="2"/>
  <c r="G60" i="2"/>
  <c r="G57" i="2"/>
  <c r="W55" i="2"/>
  <c r="K55" i="2"/>
  <c r="G55" i="2"/>
  <c r="W54" i="2"/>
  <c r="K54" i="2"/>
  <c r="G54" i="2"/>
  <c r="W53" i="2"/>
  <c r="K53" i="2"/>
  <c r="G53" i="2"/>
  <c r="W52" i="2"/>
  <c r="K52" i="2"/>
  <c r="G52" i="2"/>
  <c r="K51" i="2"/>
  <c r="G51" i="2"/>
  <c r="K50" i="2"/>
  <c r="G50" i="2"/>
  <c r="W49" i="2"/>
  <c r="K49" i="2"/>
  <c r="G49" i="2"/>
  <c r="W48" i="2"/>
  <c r="K48" i="2"/>
  <c r="G48" i="2"/>
  <c r="W47" i="2"/>
  <c r="K47" i="2"/>
  <c r="G47" i="2"/>
  <c r="W46" i="2"/>
  <c r="K46" i="2"/>
  <c r="G46" i="2"/>
  <c r="K45" i="2"/>
  <c r="K44" i="2"/>
  <c r="G44" i="2"/>
  <c r="K43" i="2"/>
  <c r="G43" i="2"/>
  <c r="W42" i="2"/>
  <c r="K42" i="2"/>
  <c r="G42" i="2"/>
  <c r="K41" i="2"/>
  <c r="G41" i="2"/>
  <c r="W40" i="2"/>
  <c r="K40" i="2"/>
  <c r="G40" i="2"/>
  <c r="K39" i="2"/>
  <c r="G39" i="2"/>
  <c r="K38" i="2"/>
  <c r="G38" i="2"/>
  <c r="W37" i="2"/>
  <c r="K37" i="2"/>
  <c r="G37" i="2"/>
  <c r="W36" i="2"/>
  <c r="K36" i="2"/>
  <c r="G36" i="2"/>
  <c r="W35" i="2"/>
  <c r="K35" i="2"/>
  <c r="G35" i="2"/>
  <c r="W34" i="2"/>
  <c r="K34" i="2"/>
  <c r="G34" i="2"/>
  <c r="K32" i="2"/>
  <c r="G32" i="2"/>
  <c r="W29" i="2"/>
  <c r="K29" i="2"/>
  <c r="G29" i="2"/>
  <c r="W28" i="2"/>
  <c r="K28" i="2"/>
  <c r="G28" i="2"/>
  <c r="W27" i="2"/>
  <c r="K27" i="2"/>
  <c r="G27" i="2"/>
  <c r="W26" i="2"/>
  <c r="K26" i="2"/>
  <c r="G26" i="2"/>
  <c r="W23" i="2"/>
  <c r="K23" i="2"/>
  <c r="G23" i="2"/>
  <c r="K22" i="2"/>
  <c r="G22" i="2"/>
  <c r="K21" i="2"/>
  <c r="G21" i="2"/>
  <c r="K19" i="2"/>
  <c r="G19" i="2"/>
  <c r="K18" i="2"/>
  <c r="G18" i="2"/>
  <c r="J17" i="2"/>
  <c r="K17" i="2" s="1"/>
  <c r="G17" i="2"/>
  <c r="W14" i="2"/>
  <c r="K14" i="2"/>
  <c r="G14" i="2"/>
  <c r="K61" i="1"/>
  <c r="J35" i="1"/>
  <c r="J34" i="1"/>
  <c r="K43" i="1" s="1"/>
  <c r="K31" i="1"/>
  <c r="K25" i="1"/>
  <c r="J9" i="1"/>
  <c r="K9" i="1" s="1"/>
  <c r="K65" i="1" l="1"/>
  <c r="J74" i="2"/>
  <c r="K74" i="2" s="1"/>
  <c r="G75" i="2"/>
  <c r="J73" i="2"/>
  <c r="G25" i="2"/>
  <c r="G31" i="2"/>
  <c r="G13" i="2"/>
  <c r="G91" i="2" l="1"/>
</calcChain>
</file>

<file path=xl/sharedStrings.xml><?xml version="1.0" encoding="utf-8"?>
<sst xmlns="http://schemas.openxmlformats.org/spreadsheetml/2006/main" count="313" uniqueCount="205">
  <si>
    <t>DETAILS OF PROPOSED BUDGET OF THE OFFICE OF THE CITY MAYOR - ENVIRONMENTAL MANAGEMENT SECTION</t>
  </si>
  <si>
    <t>CY 2022</t>
  </si>
  <si>
    <t>I. MAINTENANCE AND OTHER OPERATING EXPENSES</t>
  </si>
  <si>
    <t>I. A. TRAVELLING EXPENSES</t>
  </si>
  <si>
    <t>Average Travelling expenses per month (Per diem &amp; transportation)</t>
  </si>
  <si>
    <t xml:space="preserve">   </t>
  </si>
  <si>
    <t>For 12 months = P1,666 x 12 = Php 19,992.00 say 20,000.00</t>
  </si>
  <si>
    <t>I.B. SUPPLIES AND MATERIALS</t>
  </si>
  <si>
    <t>I.B. 1</t>
  </si>
  <si>
    <t>Office Supplies Expenses</t>
  </si>
  <si>
    <t>I.B. 1.1.</t>
  </si>
  <si>
    <t>Office Supplies</t>
  </si>
  <si>
    <t>I.B. 1.2.</t>
  </si>
  <si>
    <t>Printer Consumables</t>
  </si>
  <si>
    <t>I.B. 2</t>
  </si>
  <si>
    <t>Cleaning supplies expenses</t>
  </si>
  <si>
    <t>I.B. 3</t>
  </si>
  <si>
    <t>Personal Protective Supplies</t>
  </si>
  <si>
    <t>I.C.</t>
  </si>
  <si>
    <t>PRINTING AND PUBLICATION EXPENSES</t>
  </si>
  <si>
    <t>II.</t>
  </si>
  <si>
    <t>OTHER EXPENSES (OMOE)</t>
  </si>
  <si>
    <t>1.</t>
  </si>
  <si>
    <t>Job Order (to oversee the proper operation/control of the city disposal site )</t>
  </si>
  <si>
    <t>(9*437.59*26*12)+(1*663.68*26*12)</t>
  </si>
  <si>
    <t>SUB-TOTAL OMOE</t>
  </si>
  <si>
    <t>III.</t>
  </si>
  <si>
    <t>CAPITAL OUTLAY</t>
  </si>
  <si>
    <t>III.A</t>
  </si>
  <si>
    <t>OFFICE MACHINERIES</t>
  </si>
  <si>
    <t>Purchase of 1 unit laptop</t>
  </si>
  <si>
    <t>2.</t>
  </si>
  <si>
    <t>SUB-TOTAL CAPITAL OUTLAY</t>
  </si>
  <si>
    <t>IV.</t>
  </si>
  <si>
    <t>FOREST LAND USE PLAN (FLUP) IMPLEMENTATION</t>
  </si>
  <si>
    <t xml:space="preserve">Identification &amp; delineation of proposed tree plantations, proposed </t>
  </si>
  <si>
    <t>Maintenance/protection of national Greening Program of DENR</t>
  </si>
  <si>
    <t>3.</t>
  </si>
  <si>
    <t>Establishment /maint. of 42.20ha. fuelwood plantation</t>
  </si>
  <si>
    <t>4.</t>
  </si>
  <si>
    <t>Design/ Construction   of irrigation system</t>
  </si>
  <si>
    <t>5.</t>
  </si>
  <si>
    <t>Allocation of 134.77 ha. For pasture land managed by Pos &amp; NGOs (blocking style)</t>
  </si>
  <si>
    <t>6.</t>
  </si>
  <si>
    <t xml:space="preserve">Construction of Potable Water System at Brgys. Sumader, Quiom, Maipalig, </t>
  </si>
  <si>
    <t>Camandingan, Biningan, Mabaleng &amp; Pimentel</t>
  </si>
  <si>
    <t>7.</t>
  </si>
  <si>
    <t>Hiring  of (2) Forest Rangers and Forest Technician</t>
  </si>
  <si>
    <t>8.</t>
  </si>
  <si>
    <t>Capability building (Trainings on sustainable forest management),</t>
  </si>
  <si>
    <t>SUB-TOTAL FLUP IMPLEMENTATION</t>
  </si>
  <si>
    <t>SOLID WASTE MANAGEMENT IMPLEMENTATION</t>
  </si>
  <si>
    <t>Upkeeping &amp; Preservation at City Waste Disposal Site - Sanitary Landfill</t>
  </si>
  <si>
    <t>Maintenance of Heavy equipment for the proper and orderly maintenance of the Sanitary Land fill</t>
  </si>
  <si>
    <t>Establishment of operational MRF</t>
  </si>
  <si>
    <t>Maintenanace and operation of SWM Non-biodegradable Machineries (Multi-purpose shredder, Galss pulveriser, mixer, CHB/Bricks maker)</t>
  </si>
  <si>
    <t>Maintenanace and operation of SWM Biodegradable Machineries (Multi-shredder, Bio-reactor, Rotary Drum Composter,)</t>
  </si>
  <si>
    <t>Conduct of Water Monitoring and Sampling</t>
  </si>
  <si>
    <t>Establishment of Weigh Bridge at City Sanitary Landfill</t>
  </si>
  <si>
    <t>Palit Basura Program to Groceries/School Supplies</t>
  </si>
  <si>
    <t>9.</t>
  </si>
  <si>
    <t>Search for Cleanest and Greenest Urban and Rural Brgys</t>
  </si>
  <si>
    <t>10.</t>
  </si>
  <si>
    <t>Livelihood Training Workshop Program</t>
  </si>
  <si>
    <t>11.</t>
  </si>
  <si>
    <t>Purchase of coconut decorticator with coco coir rope making machines</t>
  </si>
  <si>
    <t>12.</t>
  </si>
  <si>
    <t>Installation of CCTV including broadband connection and other accessories (laptop, monitor)</t>
  </si>
  <si>
    <t>13.</t>
  </si>
  <si>
    <t>ECC application fees and other Environmental permits and charges</t>
  </si>
  <si>
    <t>V. INFORMATION, EDUCATION &amp; COMMUNICATION (IEC)</t>
  </si>
  <si>
    <t>GRAND TOTAL</t>
  </si>
  <si>
    <t>Prepared by:</t>
  </si>
  <si>
    <t>Noted by:</t>
  </si>
  <si>
    <t>ALIANA KRIEZL G. RANGA</t>
  </si>
  <si>
    <t>ENGR. NORALYN I. MANAHAN</t>
  </si>
  <si>
    <t>Environmental Management Specialist 1</t>
  </si>
  <si>
    <t>CPDC/ENVIRONMENTAL MGT. OFFICER DESIGNATE</t>
  </si>
  <si>
    <t>CITY GOVERNMENT OF BATAC</t>
  </si>
  <si>
    <t>Washington St., Brgy. 1-S valdez, City of Batac, Ilocos Norte</t>
  </si>
  <si>
    <t>PROJECT PROCUREMENT MANAGEMENT PLAN (PPMP) 2021</t>
  </si>
  <si>
    <r>
      <t xml:space="preserve">END-USER/UNIT:  </t>
    </r>
    <r>
      <rPr>
        <b/>
        <sz val="11"/>
        <rFont val="Calibri"/>
        <family val="2"/>
        <scheme val="minor"/>
      </rPr>
      <t>OFFICE OF THE MAYOR - ENVIRONMENTAL MANAGEMENT SECTION</t>
    </r>
  </si>
  <si>
    <r>
      <rPr>
        <sz val="11"/>
        <rFont val="Calibri"/>
        <family val="2"/>
        <scheme val="minor"/>
      </rPr>
      <t xml:space="preserve">Charged to </t>
    </r>
    <r>
      <rPr>
        <b/>
        <sz val="11"/>
        <rFont val="Calibri"/>
        <family val="2"/>
        <scheme val="minor"/>
      </rPr>
      <t>: Office of the Mayor - Environmental Management Section</t>
    </r>
  </si>
  <si>
    <t>Projects, Programs and Activities (PPAs)</t>
  </si>
  <si>
    <t>CODE</t>
  </si>
  <si>
    <t>GENERAL DESCRIPTION</t>
  </si>
  <si>
    <t>QUANTITY/ SIZE</t>
  </si>
  <si>
    <t>UNIT OF ISSUE</t>
  </si>
  <si>
    <t>ESTIMATED BUDGET</t>
  </si>
  <si>
    <t>UNIT PRICE</t>
  </si>
  <si>
    <t>Mode of Procurement</t>
  </si>
  <si>
    <t>SCHEDULE/MILESTONE OF ACTIVITIES</t>
  </si>
  <si>
    <t>Qty.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</si>
  <si>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</si>
  <si>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</si>
  <si>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</si>
  <si>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</si>
  <si>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</si>
  <si>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</si>
  <si>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</si>
  <si>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</si>
  <si>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</si>
  <si>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</si>
  <si>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</si>
  <si>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</si>
  <si>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1. GOODS</t>
  </si>
  <si>
    <t>A. OFFICE SUPPLIES</t>
  </si>
  <si>
    <t>piece</t>
  </si>
  <si>
    <t>Public Bidding</t>
  </si>
  <si>
    <t>box</t>
  </si>
  <si>
    <t>pcs</t>
  </si>
  <si>
    <t>Correction Tape, big 12mm</t>
  </si>
  <si>
    <t>Expanded envelop,long,plastic, with handle</t>
  </si>
  <si>
    <t>Paper Clip,Vinly,Coated,Medium,Colored</t>
  </si>
  <si>
    <t>pc</t>
  </si>
  <si>
    <t>Paper, Copy, long subs 24</t>
  </si>
  <si>
    <t>ream</t>
  </si>
  <si>
    <t>Paper, Copy, Medium, Subs 24</t>
  </si>
  <si>
    <t>pack</t>
  </si>
  <si>
    <t>Computer Ink,  black</t>
  </si>
  <si>
    <t>btl</t>
  </si>
  <si>
    <t>Computer Ink, cyan</t>
  </si>
  <si>
    <t>Computer Ink, magenta</t>
  </si>
  <si>
    <t>Computer Ink, yellow</t>
  </si>
  <si>
    <t>Absorber microfiber synthetic chamois towel</t>
  </si>
  <si>
    <t>Air freshener, gel, lemon, 180g</t>
  </si>
  <si>
    <t>btl.</t>
  </si>
  <si>
    <t>Alcohol, 70%, 500 ml, Isoprophyl</t>
  </si>
  <si>
    <t>Broomsticks</t>
  </si>
  <si>
    <t>Bug Spray, 250-300 ml</t>
  </si>
  <si>
    <t>Cleaning gloves, Rubber</t>
  </si>
  <si>
    <t>pair</t>
  </si>
  <si>
    <t>Detergent Powder, 1 kg</t>
  </si>
  <si>
    <t>Diswashing Liquid, I Litre</t>
  </si>
  <si>
    <t>Disinfectant Spray, big</t>
  </si>
  <si>
    <t>can</t>
  </si>
  <si>
    <t>Diswashing Foam, Yellow and Green</t>
  </si>
  <si>
    <t>Doormat, Ordinary, Rubberize</t>
  </si>
  <si>
    <t>Dust Bin</t>
  </si>
  <si>
    <t>Dust pan Big</t>
  </si>
  <si>
    <t>Grass cutter accessories</t>
  </si>
  <si>
    <t>lot</t>
  </si>
  <si>
    <t>Hand soap, Bar, 135 gms</t>
  </si>
  <si>
    <t>Herbicide</t>
  </si>
  <si>
    <t>gal</t>
  </si>
  <si>
    <t>Machete</t>
  </si>
  <si>
    <t>Pail High quality BIG</t>
  </si>
  <si>
    <t>Plastic Canister,Medium w/ Cover</t>
  </si>
  <si>
    <t>Spin mop, big high Quality, Bucket System</t>
  </si>
  <si>
    <t>Shovel</t>
  </si>
  <si>
    <t>softbroom</t>
  </si>
  <si>
    <t>Tiles &amp; Toilet bowl cleaner 500 ml</t>
  </si>
  <si>
    <t>bot</t>
  </si>
  <si>
    <t>Tissue Paper (Twin Ply) by 10's</t>
  </si>
  <si>
    <t>E. OTHER SUPPLIES EXPENSES</t>
  </si>
  <si>
    <t xml:space="preserve">a. Purchase of Knapsack Sprayer </t>
  </si>
  <si>
    <t>unit</t>
  </si>
  <si>
    <t>Negotiated Procurement - SVP</t>
  </si>
  <si>
    <t>F. CAPITAL OUTLAY</t>
  </si>
  <si>
    <t>1. FURNITURES AND FIXTURES</t>
  </si>
  <si>
    <t>a. Purchase of air conditioner unit</t>
  </si>
  <si>
    <t>b. Purchase of Water Dispenser (black,hot,cold and warm with spacious cabinet)</t>
  </si>
  <si>
    <t>2. EQUIPMENT / TOOLS</t>
  </si>
  <si>
    <t xml:space="preserve">a. Purchase of grass cutter  </t>
  </si>
  <si>
    <t>3. OFFICE MACHINERIES</t>
  </si>
  <si>
    <t xml:space="preserve">a. Purchase of 1 unit laptop, </t>
  </si>
  <si>
    <t>GOODS (SERVICES)</t>
  </si>
  <si>
    <t>pcs.</t>
  </si>
  <si>
    <t>Breathable Safe Protective Worker Shoes</t>
  </si>
  <si>
    <t>B.</t>
  </si>
  <si>
    <t>PRINTING &amp; PUBLICATION EXPENSES</t>
  </si>
  <si>
    <t>C.</t>
  </si>
  <si>
    <t>REPAIR &amp; MAINTENANCE - MACHINERY &amp; EQUIPMENT FOR BIO/NON BIO WASTES</t>
  </si>
  <si>
    <t>D.</t>
  </si>
  <si>
    <t>OPERATION AND MAINTENANCE OF MACHINERIES FOR BIODEGRADABLE &amp; NON-BIODEGRADABLE WASTES</t>
  </si>
  <si>
    <t xml:space="preserve">E. </t>
  </si>
  <si>
    <t>JOB ORDER (9 Laborer &amp; 1 Engineering Assistant)</t>
  </si>
  <si>
    <t xml:space="preserve">F. </t>
  </si>
  <si>
    <t>MAINTENANCE OF ENGINEERED SANITARY LANDFILL</t>
  </si>
  <si>
    <t>G.</t>
  </si>
  <si>
    <t>TRAVELLING EXPENSES</t>
  </si>
  <si>
    <t>TOTAL BUDGET:</t>
  </si>
  <si>
    <t>NOTE:      Technical Specifications for each Item/Project being proposed shall be submitted as part of the PPMP</t>
  </si>
  <si>
    <t xml:space="preserve">Prepared By:                                                                                          </t>
  </si>
  <si>
    <t>Submitted by:</t>
  </si>
  <si>
    <t>Approved By:</t>
  </si>
  <si>
    <t>ENGR. ALBERT D. CHUA</t>
  </si>
  <si>
    <t>CPDC/EMO-Designate</t>
  </si>
  <si>
    <t>City Mayor</t>
  </si>
  <si>
    <t>Ballpen, Ballpoint, Fine, Black, retractable</t>
  </si>
  <si>
    <t>Brown envelop, long, Kraft</t>
  </si>
  <si>
    <t>Brown envelop, medium, kraft</t>
  </si>
  <si>
    <t xml:space="preserve">Calculator,12 digits, scientific FX 991ES      </t>
  </si>
  <si>
    <t>Mailing envelop,  window long</t>
  </si>
  <si>
    <t>B. PRINTER CONSUMABLES</t>
  </si>
  <si>
    <t>C. JANITORIAL SUPPLIES</t>
  </si>
  <si>
    <t>Washable Face Mask</t>
  </si>
  <si>
    <t>SWEAT LONGSLEEVE (FIELD PURPOSE), DRIFIT</t>
  </si>
  <si>
    <t>COTTON KNITTED RUBBERIZED PALM GLOVES, BLACK</t>
  </si>
  <si>
    <t>A. PERSONAL PROTECTIVE EQUIPMENT</t>
  </si>
  <si>
    <t>ALCOHOL DISPENSER WITH THERMAL SCANNER</t>
  </si>
  <si>
    <t>I.D.</t>
  </si>
  <si>
    <t>TELEPHONE/INTERNET EXPENSES</t>
  </si>
  <si>
    <t>ARM GLOVES</t>
  </si>
  <si>
    <t>Purchase of 6 units Handheld Radio (w/ recharge battery)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</si>
</sst>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000000_-;\-* #,##0.00000000_-;_-* &quot;-&quot;??_-;_-@_-"/>
    <numFmt numFmtId="166" formatCode="_-* #,##0.0000_-;\-* #,##0.0000_-;_-* &quot;-&quot;??_-;_-@_-"/>
    <numFmt numFmtId="167" formatCode="_-* #,##0.00000_-;\-* #,##0.000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Arial"/>
      <family val="2"/>
    </font>
    <font>
      <u/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6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164" fontId="6" fillId="0" borderId="0" xfId="1" applyFont="1"/>
    <xf numFmtId="0" fontId="4" fillId="0" borderId="0" xfId="0" applyFont="1"/>
    <xf numFmtId="164" fontId="4" fillId="0" borderId="0" xfId="1" applyFont="1"/>
    <xf numFmtId="0" fontId="5" fillId="0" borderId="0" xfId="0" applyFont="1" applyFill="1"/>
    <xf numFmtId="164" fontId="5" fillId="0" borderId="0" xfId="1" applyFont="1"/>
    <xf numFmtId="0" fontId="7" fillId="0" borderId="0" xfId="0" applyFont="1" applyFill="1" applyBorder="1" applyAlignment="1"/>
    <xf numFmtId="4" fontId="7" fillId="0" borderId="0" xfId="0" applyNumberFormat="1" applyFont="1" applyBorder="1" applyAlignment="1">
      <alignment horizontal="center"/>
    </xf>
    <xf numFmtId="164" fontId="4" fillId="0" borderId="0" xfId="1" applyFont="1" applyAlignment="1">
      <alignment horizontal="right"/>
    </xf>
    <xf numFmtId="0" fontId="7" fillId="0" borderId="0" xfId="2" applyFont="1" applyFill="1" applyBorder="1" applyAlignment="1">
      <alignment horizontal="left" vertical="center"/>
    </xf>
    <xf numFmtId="4" fontId="7" fillId="0" borderId="0" xfId="0" applyNumberFormat="1" applyFont="1" applyBorder="1" applyAlignment="1">
      <alignment horizontal="right"/>
    </xf>
    <xf numFmtId="0" fontId="7" fillId="0" borderId="0" xfId="2" applyFont="1" applyBorder="1" applyAlignment="1">
      <alignment horizontal="left" vertical="center"/>
    </xf>
    <xf numFmtId="43" fontId="5" fillId="0" borderId="0" xfId="0" applyNumberFormat="1" applyFont="1" applyBorder="1"/>
    <xf numFmtId="43" fontId="5" fillId="0" borderId="0" xfId="0" applyNumberFormat="1" applyFont="1"/>
    <xf numFmtId="0" fontId="8" fillId="0" borderId="0" xfId="0" applyFont="1"/>
    <xf numFmtId="164" fontId="5" fillId="0" borderId="0" xfId="0" applyNumberFormat="1" applyFont="1" applyFill="1"/>
    <xf numFmtId="0" fontId="9" fillId="0" borderId="0" xfId="0" applyFont="1"/>
    <xf numFmtId="0" fontId="2" fillId="0" borderId="0" xfId="0" applyFont="1"/>
    <xf numFmtId="164" fontId="8" fillId="0" borderId="0" xfId="1" applyFont="1"/>
    <xf numFmtId="0" fontId="7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Border="1"/>
    <xf numFmtId="164" fontId="4" fillId="0" borderId="0" xfId="0" applyNumberFormat="1" applyFont="1" applyBorder="1"/>
    <xf numFmtId="165" fontId="5" fillId="0" borderId="0" xfId="0" applyNumberFormat="1" applyFont="1" applyAlignment="1">
      <alignment horizontal="left" indent="2"/>
    </xf>
    <xf numFmtId="164" fontId="4" fillId="0" borderId="0" xfId="0" applyNumberFormat="1" applyFont="1"/>
    <xf numFmtId="0" fontId="5" fillId="0" borderId="0" xfId="0" quotePrefix="1" applyFont="1" applyAlignment="1">
      <alignment vertical="center"/>
    </xf>
    <xf numFmtId="164" fontId="5" fillId="0" borderId="0" xfId="1" quotePrefix="1" applyFont="1"/>
    <xf numFmtId="0" fontId="5" fillId="0" borderId="0" xfId="0" quotePrefix="1" applyFont="1"/>
    <xf numFmtId="164" fontId="5" fillId="0" borderId="1" xfId="0" applyNumberFormat="1" applyFont="1" applyBorder="1" applyAlignment="1">
      <alignment horizontal="right"/>
    </xf>
    <xf numFmtId="0" fontId="5" fillId="0" borderId="0" xfId="1" applyNumberFormat="1" applyFont="1" applyBorder="1"/>
    <xf numFmtId="164" fontId="5" fillId="0" borderId="0" xfId="0" applyNumberFormat="1" applyFont="1" applyBorder="1" applyAlignment="1">
      <alignment horizontal="right"/>
    </xf>
    <xf numFmtId="0" fontId="4" fillId="0" borderId="0" xfId="0" quotePrefix="1" applyFont="1"/>
    <xf numFmtId="0" fontId="8" fillId="0" borderId="0" xfId="2" applyFont="1" applyBorder="1" applyAlignment="1">
      <alignment horizontal="left" vertical="center"/>
    </xf>
    <xf numFmtId="4" fontId="4" fillId="0" borderId="0" xfId="0" applyNumberFormat="1" applyFont="1"/>
    <xf numFmtId="44" fontId="4" fillId="0" borderId="0" xfId="1" quotePrefix="1" applyNumberFormat="1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4" fontId="5" fillId="0" borderId="0" xfId="0" applyNumberFormat="1" applyFont="1"/>
    <xf numFmtId="0" fontId="4" fillId="0" borderId="2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2" applyFont="1" applyFill="1" applyBorder="1"/>
    <xf numFmtId="0" fontId="11" fillId="0" borderId="0" xfId="2" applyFont="1" applyFill="1" applyBorder="1" applyAlignment="1">
      <alignment horizontal="left" vertical="center"/>
    </xf>
    <xf numFmtId="164" fontId="11" fillId="0" borderId="0" xfId="3" applyFont="1" applyFill="1" applyBorder="1"/>
    <xf numFmtId="164" fontId="11" fillId="0" borderId="0" xfId="1" applyFont="1" applyFill="1" applyBorder="1"/>
    <xf numFmtId="0" fontId="11" fillId="0" borderId="0" xfId="2" applyFont="1" applyFill="1" applyBorder="1" applyAlignment="1">
      <alignment horizontal="center" wrapText="1"/>
    </xf>
    <xf numFmtId="0" fontId="11" fillId="0" borderId="0" xfId="2" applyFont="1" applyFill="1"/>
    <xf numFmtId="0" fontId="13" fillId="0" borderId="0" xfId="2" applyFont="1" applyFill="1" applyAlignment="1">
      <alignment vertical="center"/>
    </xf>
    <xf numFmtId="0" fontId="11" fillId="0" borderId="0" xfId="2" applyFont="1" applyFill="1" applyAlignment="1">
      <alignment horizontal="left" vertical="center"/>
    </xf>
    <xf numFmtId="164" fontId="11" fillId="0" borderId="0" xfId="3" applyFont="1" applyFill="1"/>
    <xf numFmtId="164" fontId="11" fillId="0" borderId="0" xfId="1" applyFont="1" applyFill="1"/>
    <xf numFmtId="0" fontId="11" fillId="0" borderId="0" xfId="2" applyFont="1" applyFill="1" applyAlignment="1">
      <alignment horizontal="center" wrapText="1"/>
    </xf>
    <xf numFmtId="0" fontId="11" fillId="0" borderId="0" xfId="2" applyFont="1" applyFill="1" applyAlignment="1">
      <alignment vertical="center"/>
    </xf>
    <xf numFmtId="0" fontId="14" fillId="0" borderId="0" xfId="2" applyFont="1" applyFill="1" applyAlignment="1">
      <alignment vertical="center"/>
    </xf>
    <xf numFmtId="0" fontId="15" fillId="0" borderId="0" xfId="2" applyFont="1" applyFill="1"/>
    <xf numFmtId="0" fontId="15" fillId="0" borderId="0" xfId="2" applyFont="1" applyFill="1" applyAlignment="1">
      <alignment vertical="center"/>
    </xf>
    <xf numFmtId="0" fontId="16" fillId="0" borderId="4" xfId="2" applyFont="1" applyFill="1" applyBorder="1" applyAlignment="1">
      <alignment horizontal="center" vertical="center" wrapText="1"/>
    </xf>
    <xf numFmtId="0" fontId="18" fillId="0" borderId="0" xfId="2" applyFont="1" applyFill="1"/>
    <xf numFmtId="164" fontId="16" fillId="0" borderId="4" xfId="1" applyFont="1" applyFill="1" applyBorder="1" applyAlignment="1">
      <alignment horizontal="center" vertical="center" wrapText="1"/>
    </xf>
    <xf numFmtId="0" fontId="18" fillId="0" borderId="13" xfId="2" applyFont="1" applyFill="1" applyBorder="1" applyAlignment="1">
      <alignment horizontal="center" vertical="center" wrapText="1"/>
    </xf>
    <xf numFmtId="0" fontId="19" fillId="0" borderId="13" xfId="2" applyFont="1" applyFill="1" applyBorder="1" applyAlignment="1">
      <alignment vertical="center"/>
    </xf>
    <xf numFmtId="0" fontId="18" fillId="0" borderId="14" xfId="2" applyFont="1" applyFill="1" applyBorder="1" applyAlignment="1">
      <alignment horizontal="left" vertical="center" wrapText="1"/>
    </xf>
    <xf numFmtId="0" fontId="18" fillId="0" borderId="15" xfId="2" applyFont="1" applyFill="1" applyBorder="1" applyAlignment="1">
      <alignment horizontal="center" vertical="center" wrapText="1"/>
    </xf>
    <xf numFmtId="164" fontId="20" fillId="0" borderId="15" xfId="3" applyFont="1" applyFill="1" applyBorder="1" applyAlignment="1">
      <alignment horizontal="center" vertical="center" wrapText="1"/>
    </xf>
    <xf numFmtId="164" fontId="18" fillId="0" borderId="15" xfId="1" applyFont="1" applyFill="1" applyBorder="1" applyAlignment="1">
      <alignment horizontal="center" vertical="center" wrapText="1"/>
    </xf>
    <xf numFmtId="164" fontId="18" fillId="0" borderId="13" xfId="1" applyFont="1" applyFill="1" applyBorder="1" applyAlignment="1">
      <alignment horizontal="center" vertical="center" wrapText="1"/>
    </xf>
    <xf numFmtId="0" fontId="19" fillId="0" borderId="16" xfId="2" applyFont="1" applyFill="1" applyBorder="1" applyAlignment="1">
      <alignment vertical="center" wrapText="1"/>
    </xf>
    <xf numFmtId="0" fontId="18" fillId="0" borderId="17" xfId="2" applyFont="1" applyFill="1" applyBorder="1"/>
    <xf numFmtId="0" fontId="19" fillId="0" borderId="18" xfId="2" applyFont="1" applyFill="1" applyBorder="1" applyAlignment="1">
      <alignment vertical="center"/>
    </xf>
    <xf numFmtId="0" fontId="19" fillId="0" borderId="19" xfId="2" applyFont="1" applyFill="1" applyBorder="1" applyAlignment="1">
      <alignment vertical="center" wrapText="1"/>
    </xf>
    <xf numFmtId="0" fontId="18" fillId="0" borderId="19" xfId="2" applyFont="1" applyFill="1" applyBorder="1" applyAlignment="1">
      <alignment horizontal="center" vertical="center" wrapText="1"/>
    </xf>
    <xf numFmtId="164" fontId="21" fillId="0" borderId="19" xfId="3" applyFont="1" applyFill="1" applyBorder="1" applyAlignment="1">
      <alignment horizontal="center" vertical="center" wrapText="1"/>
    </xf>
    <xf numFmtId="164" fontId="18" fillId="0" borderId="19" xfId="1" applyFont="1" applyFill="1" applyBorder="1" applyAlignment="1">
      <alignment horizontal="center" vertical="center" wrapText="1"/>
    </xf>
    <xf numFmtId="0" fontId="18" fillId="0" borderId="16" xfId="2" applyFont="1" applyFill="1" applyBorder="1" applyAlignment="1">
      <alignment horizontal="center" vertical="center" wrapText="1"/>
    </xf>
    <xf numFmtId="0" fontId="19" fillId="0" borderId="20" xfId="2" applyFont="1" applyFill="1" applyBorder="1" applyAlignment="1">
      <alignment horizontal="center" vertical="center" wrapText="1"/>
    </xf>
    <xf numFmtId="0" fontId="19" fillId="0" borderId="21" xfId="2" applyFont="1" applyFill="1" applyBorder="1" applyAlignment="1">
      <alignment horizontal="center" vertical="center" wrapText="1"/>
    </xf>
    <xf numFmtId="0" fontId="19" fillId="0" borderId="18" xfId="0" applyFont="1" applyFill="1" applyBorder="1"/>
    <xf numFmtId="0" fontId="19" fillId="0" borderId="20" xfId="0" applyNumberFormat="1" applyFont="1" applyFill="1" applyBorder="1" applyAlignment="1">
      <alignment horizontal="center" vertical="center"/>
    </xf>
    <xf numFmtId="43" fontId="19" fillId="0" borderId="20" xfId="0" applyNumberFormat="1" applyFont="1" applyFill="1" applyBorder="1" applyAlignment="1">
      <alignment horizontal="center"/>
    </xf>
    <xf numFmtId="43" fontId="19" fillId="0" borderId="20" xfId="3" applyNumberFormat="1" applyFont="1" applyFill="1" applyBorder="1" applyAlignment="1">
      <alignment horizontal="right" vertical="center" wrapText="1"/>
    </xf>
    <xf numFmtId="43" fontId="18" fillId="0" borderId="20" xfId="2" applyNumberFormat="1" applyFont="1" applyFill="1" applyBorder="1" applyAlignment="1">
      <alignment horizontal="center" vertical="center"/>
    </xf>
    <xf numFmtId="43" fontId="19" fillId="0" borderId="20" xfId="2" applyNumberFormat="1" applyFont="1" applyFill="1" applyBorder="1" applyAlignment="1">
      <alignment horizontal="center" vertical="center" wrapText="1"/>
    </xf>
    <xf numFmtId="43" fontId="19" fillId="0" borderId="20" xfId="1" applyNumberFormat="1" applyFont="1" applyFill="1" applyBorder="1" applyAlignment="1">
      <alignment horizontal="center" vertical="center" wrapText="1"/>
    </xf>
    <xf numFmtId="43" fontId="19" fillId="0" borderId="22" xfId="2" applyNumberFormat="1" applyFont="1" applyFill="1" applyBorder="1" applyAlignment="1">
      <alignment horizontal="center" vertical="center" wrapText="1"/>
    </xf>
    <xf numFmtId="43" fontId="18" fillId="0" borderId="0" xfId="2" applyNumberFormat="1" applyFont="1" applyFill="1"/>
    <xf numFmtId="0" fontId="19" fillId="0" borderId="23" xfId="0" applyFont="1" applyFill="1" applyBorder="1"/>
    <xf numFmtId="164" fontId="18" fillId="0" borderId="0" xfId="1" applyFont="1" applyFill="1"/>
    <xf numFmtId="0" fontId="19" fillId="0" borderId="24" xfId="0" applyFont="1" applyFill="1" applyBorder="1"/>
    <xf numFmtId="0" fontId="19" fillId="0" borderId="20" xfId="0" applyNumberFormat="1" applyFont="1" applyFill="1" applyBorder="1" applyAlignment="1">
      <alignment horizontal="center"/>
    </xf>
    <xf numFmtId="43" fontId="19" fillId="0" borderId="20" xfId="0" applyNumberFormat="1" applyFont="1" applyFill="1" applyBorder="1"/>
    <xf numFmtId="43" fontId="19" fillId="0" borderId="20" xfId="1" applyNumberFormat="1" applyFont="1" applyFill="1" applyBorder="1"/>
    <xf numFmtId="43" fontId="19" fillId="0" borderId="20" xfId="0" applyNumberFormat="1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wrapText="1"/>
    </xf>
    <xf numFmtId="0" fontId="19" fillId="0" borderId="23" xfId="0" applyFont="1" applyFill="1" applyBorder="1" applyAlignment="1">
      <alignment horizontal="left" wrapText="1"/>
    </xf>
    <xf numFmtId="0" fontId="19" fillId="0" borderId="23" xfId="0" applyFont="1" applyFill="1" applyBorder="1" applyAlignment="1">
      <alignment wrapText="1"/>
    </xf>
    <xf numFmtId="0" fontId="19" fillId="0" borderId="22" xfId="2" applyFont="1" applyFill="1" applyBorder="1" applyAlignment="1">
      <alignment horizontal="center" vertical="center" wrapText="1"/>
    </xf>
    <xf numFmtId="0" fontId="19" fillId="0" borderId="23" xfId="2" applyFont="1" applyFill="1" applyBorder="1" applyAlignment="1">
      <alignment horizontal="left" vertical="center" wrapText="1"/>
    </xf>
    <xf numFmtId="0" fontId="19" fillId="0" borderId="22" xfId="2" applyFont="1" applyFill="1" applyBorder="1" applyAlignment="1">
      <alignment vertical="center" wrapText="1"/>
    </xf>
    <xf numFmtId="0" fontId="22" fillId="0" borderId="20" xfId="2" applyNumberFormat="1" applyFont="1" applyFill="1" applyBorder="1" applyAlignment="1">
      <alignment vertical="center" wrapText="1"/>
    </xf>
    <xf numFmtId="43" fontId="21" fillId="0" borderId="20" xfId="3" applyNumberFormat="1" applyFont="1" applyFill="1" applyBorder="1" applyAlignment="1">
      <alignment horizontal="right" vertical="center" wrapText="1"/>
    </xf>
    <xf numFmtId="43" fontId="22" fillId="0" borderId="20" xfId="1" applyNumberFormat="1" applyFont="1" applyFill="1" applyBorder="1" applyAlignment="1">
      <alignment vertical="center" wrapText="1"/>
    </xf>
    <xf numFmtId="43" fontId="22" fillId="0" borderId="20" xfId="2" applyNumberFormat="1" applyFont="1" applyFill="1" applyBorder="1" applyAlignment="1">
      <alignment vertical="center" wrapText="1"/>
    </xf>
    <xf numFmtId="43" fontId="22" fillId="0" borderId="22" xfId="2" applyNumberFormat="1" applyFont="1" applyFill="1" applyBorder="1" applyAlignment="1">
      <alignment vertical="center" wrapText="1"/>
    </xf>
    <xf numFmtId="43" fontId="19" fillId="0" borderId="20" xfId="2" applyNumberFormat="1" applyFont="1" applyFill="1" applyBorder="1" applyAlignment="1">
      <alignment horizontal="right" vertical="center" wrapText="1"/>
    </xf>
    <xf numFmtId="0" fontId="18" fillId="0" borderId="0" xfId="2" applyFont="1" applyFill="1" applyAlignment="1">
      <alignment vertical="center"/>
    </xf>
    <xf numFmtId="0" fontId="19" fillId="0" borderId="21" xfId="2" applyFont="1" applyFill="1" applyBorder="1" applyAlignment="1">
      <alignment vertical="center" wrapText="1"/>
    </xf>
    <xf numFmtId="0" fontId="19" fillId="0" borderId="20" xfId="2" applyNumberFormat="1" applyFont="1" applyFill="1" applyBorder="1" applyAlignment="1">
      <alignment horizontal="center" vertical="center" wrapText="1"/>
    </xf>
    <xf numFmtId="0" fontId="19" fillId="0" borderId="23" xfId="2" applyFont="1" applyFill="1" applyBorder="1" applyAlignment="1">
      <alignment vertical="center"/>
    </xf>
    <xf numFmtId="0" fontId="19" fillId="0" borderId="23" xfId="2" applyFont="1" applyFill="1" applyBorder="1" applyAlignment="1">
      <alignment vertical="center" wrapText="1"/>
    </xf>
    <xf numFmtId="0" fontId="19" fillId="0" borderId="21" xfId="2" applyFont="1" applyFill="1" applyBorder="1" applyAlignment="1">
      <alignment vertical="center"/>
    </xf>
    <xf numFmtId="0" fontId="19" fillId="0" borderId="23" xfId="2" applyFont="1" applyFill="1" applyBorder="1" applyAlignment="1">
      <alignment horizontal="left" vertical="center"/>
    </xf>
    <xf numFmtId="0" fontId="19" fillId="0" borderId="23" xfId="0" applyFont="1" applyFill="1" applyBorder="1" applyAlignment="1"/>
    <xf numFmtId="43" fontId="19" fillId="0" borderId="20" xfId="2" applyNumberFormat="1" applyFont="1" applyFill="1" applyBorder="1" applyAlignment="1">
      <alignment vertical="center" wrapText="1"/>
    </xf>
    <xf numFmtId="0" fontId="18" fillId="0" borderId="23" xfId="0" applyFont="1" applyFill="1" applyBorder="1" applyAlignment="1">
      <alignment wrapText="1"/>
    </xf>
    <xf numFmtId="0" fontId="19" fillId="0" borderId="23" xfId="2" applyFont="1" applyFill="1" applyBorder="1" applyAlignment="1">
      <alignment horizontal="left" vertical="center" wrapText="1" indent="2"/>
    </xf>
    <xf numFmtId="43" fontId="20" fillId="0" borderId="20" xfId="2" applyNumberFormat="1" applyFont="1" applyFill="1" applyBorder="1" applyAlignment="1">
      <alignment horizontal="center" vertical="center" wrapText="1"/>
    </xf>
    <xf numFmtId="0" fontId="19" fillId="0" borderId="23" xfId="2" applyFont="1" applyFill="1" applyBorder="1" applyAlignment="1">
      <alignment horizontal="left" vertical="center" indent="2"/>
    </xf>
    <xf numFmtId="0" fontId="19" fillId="0" borderId="22" xfId="2" applyFont="1" applyFill="1" applyBorder="1" applyAlignment="1">
      <alignment horizontal="left" vertical="center" wrapText="1"/>
    </xf>
    <xf numFmtId="0" fontId="19" fillId="0" borderId="21" xfId="2" applyFont="1" applyFill="1" applyBorder="1" applyAlignment="1">
      <alignment horizontal="left" vertical="center" wrapText="1"/>
    </xf>
    <xf numFmtId="0" fontId="19" fillId="0" borderId="21" xfId="2" applyFont="1" applyFill="1" applyBorder="1" applyAlignment="1">
      <alignment horizontal="justify" vertical="center" wrapText="1"/>
    </xf>
    <xf numFmtId="0" fontId="19" fillId="0" borderId="23" xfId="2" applyFont="1" applyFill="1" applyBorder="1" applyAlignment="1">
      <alignment horizontal="justify" vertical="center" wrapText="1"/>
    </xf>
    <xf numFmtId="164" fontId="21" fillId="0" borderId="0" xfId="1" applyFont="1" applyFill="1" applyAlignment="1">
      <alignment vertical="center"/>
    </xf>
    <xf numFmtId="0" fontId="19" fillId="0" borderId="23" xfId="0" applyFont="1" applyFill="1" applyBorder="1" applyAlignment="1">
      <alignment horizontal="justify" wrapText="1"/>
    </xf>
    <xf numFmtId="0" fontId="21" fillId="0" borderId="9" xfId="2" applyFont="1" applyFill="1" applyBorder="1" applyAlignment="1">
      <alignment vertical="center" wrapText="1"/>
    </xf>
    <xf numFmtId="0" fontId="21" fillId="0" borderId="10" xfId="2" applyFont="1" applyFill="1" applyBorder="1" applyAlignment="1">
      <alignment vertical="center" wrapText="1"/>
    </xf>
    <xf numFmtId="0" fontId="21" fillId="0" borderId="11" xfId="2" applyFont="1" applyFill="1" applyBorder="1" applyAlignment="1">
      <alignment horizontal="right" vertical="center" wrapText="1"/>
    </xf>
    <xf numFmtId="43" fontId="19" fillId="0" borderId="12" xfId="2" applyNumberFormat="1" applyFont="1" applyFill="1" applyBorder="1" applyAlignment="1">
      <alignment vertical="center" wrapText="1"/>
    </xf>
    <xf numFmtId="43" fontId="19" fillId="0" borderId="12" xfId="3" applyNumberFormat="1" applyFont="1" applyFill="1" applyBorder="1" applyAlignment="1">
      <alignment horizontal="right" vertical="center" wrapText="1"/>
    </xf>
    <xf numFmtId="43" fontId="19" fillId="0" borderId="12" xfId="1" applyNumberFormat="1" applyFont="1" applyFill="1" applyBorder="1" applyAlignment="1">
      <alignment horizontal="right" vertical="center" wrapText="1"/>
    </xf>
    <xf numFmtId="43" fontId="19" fillId="0" borderId="12" xfId="2" applyNumberFormat="1" applyFont="1" applyFill="1" applyBorder="1" applyAlignment="1">
      <alignment horizontal="left" vertical="center" wrapText="1"/>
    </xf>
    <xf numFmtId="43" fontId="19" fillId="0" borderId="12" xfId="2" applyNumberFormat="1" applyFont="1" applyFill="1" applyBorder="1" applyAlignment="1">
      <alignment horizontal="right" vertical="center" wrapText="1"/>
    </xf>
    <xf numFmtId="43" fontId="19" fillId="0" borderId="9" xfId="2" applyNumberFormat="1" applyFont="1" applyFill="1" applyBorder="1" applyAlignment="1">
      <alignment horizontal="right" vertical="center" wrapText="1"/>
    </xf>
    <xf numFmtId="0" fontId="21" fillId="0" borderId="0" xfId="2" applyFont="1" applyFill="1" applyBorder="1" applyAlignment="1">
      <alignment vertical="center" wrapText="1"/>
    </xf>
    <xf numFmtId="0" fontId="21" fillId="0" borderId="0" xfId="2" applyFont="1" applyFill="1" applyBorder="1" applyAlignment="1">
      <alignment horizontal="right" vertical="center" wrapText="1"/>
    </xf>
    <xf numFmtId="43" fontId="19" fillId="0" borderId="0" xfId="2" applyNumberFormat="1" applyFont="1" applyFill="1" applyBorder="1" applyAlignment="1">
      <alignment vertical="center" wrapText="1"/>
    </xf>
    <xf numFmtId="43" fontId="19" fillId="0" borderId="0" xfId="3" applyNumberFormat="1" applyFont="1" applyFill="1" applyBorder="1" applyAlignment="1">
      <alignment horizontal="right" vertical="center" wrapText="1"/>
    </xf>
    <xf numFmtId="43" fontId="19" fillId="0" borderId="0" xfId="1" applyNumberFormat="1" applyFont="1" applyFill="1" applyBorder="1" applyAlignment="1">
      <alignment horizontal="right" vertical="center" wrapText="1"/>
    </xf>
    <xf numFmtId="43" fontId="19" fillId="0" borderId="0" xfId="2" applyNumberFormat="1" applyFont="1" applyFill="1" applyBorder="1" applyAlignment="1">
      <alignment horizontal="left" vertical="center" wrapText="1"/>
    </xf>
    <xf numFmtId="43" fontId="19" fillId="0" borderId="0" xfId="2" applyNumberFormat="1" applyFont="1" applyFill="1" applyBorder="1" applyAlignment="1">
      <alignment horizontal="right" vertical="center" wrapText="1"/>
    </xf>
    <xf numFmtId="0" fontId="12" fillId="0" borderId="0" xfId="2" applyFont="1" applyFill="1" applyBorder="1" applyAlignment="1">
      <alignment vertical="center"/>
    </xf>
    <xf numFmtId="164" fontId="8" fillId="0" borderId="0" xfId="3" applyFont="1" applyFill="1" applyBorder="1" applyAlignment="1"/>
    <xf numFmtId="164" fontId="14" fillId="0" borderId="25" xfId="3" applyFont="1" applyFill="1" applyBorder="1"/>
    <xf numFmtId="4" fontId="11" fillId="0" borderId="0" xfId="2" applyNumberFormat="1" applyFont="1" applyFill="1" applyBorder="1" applyAlignment="1">
      <alignment horizontal="center" wrapText="1"/>
    </xf>
    <xf numFmtId="164" fontId="20" fillId="0" borderId="0" xfId="1" applyFont="1" applyFill="1"/>
    <xf numFmtId="4" fontId="18" fillId="0" borderId="0" xfId="2" applyNumberFormat="1" applyFont="1" applyFill="1"/>
    <xf numFmtId="4" fontId="11" fillId="0" borderId="0" xfId="2" applyNumberFormat="1" applyFont="1" applyFill="1"/>
    <xf numFmtId="0" fontId="17" fillId="0" borderId="0" xfId="2" applyFont="1" applyFill="1" applyAlignment="1">
      <alignment vertical="center"/>
    </xf>
    <xf numFmtId="164" fontId="19" fillId="0" borderId="0" xfId="1" applyFont="1" applyFill="1" applyBorder="1"/>
    <xf numFmtId="0" fontId="19" fillId="0" borderId="0" xfId="2" applyFont="1" applyFill="1" applyBorder="1"/>
    <xf numFmtId="164" fontId="19" fillId="0" borderId="0" xfId="4" applyFont="1" applyFill="1" applyBorder="1" applyAlignment="1">
      <alignment horizontal="center"/>
    </xf>
    <xf numFmtId="164" fontId="11" fillId="0" borderId="0" xfId="4" applyFont="1" applyFill="1"/>
    <xf numFmtId="0" fontId="24" fillId="0" borderId="0" xfId="2" applyFont="1" applyFill="1" applyAlignment="1">
      <alignment vertical="center"/>
    </xf>
    <xf numFmtId="0" fontId="20" fillId="0" borderId="0" xfId="2" applyFont="1" applyFill="1" applyAlignment="1">
      <alignment horizontal="left" vertical="center"/>
    </xf>
    <xf numFmtId="0" fontId="20" fillId="0" borderId="0" xfId="2" applyFont="1" applyFill="1"/>
    <xf numFmtId="164" fontId="20" fillId="0" borderId="0" xfId="3" applyFont="1" applyFill="1"/>
    <xf numFmtId="0" fontId="20" fillId="0" borderId="0" xfId="2" applyFont="1" applyFill="1" applyAlignment="1">
      <alignment horizontal="center" wrapText="1"/>
    </xf>
    <xf numFmtId="164" fontId="20" fillId="0" borderId="0" xfId="2" applyNumberFormat="1" applyFont="1" applyFill="1"/>
    <xf numFmtId="164" fontId="20" fillId="0" borderId="0" xfId="4" applyFont="1" applyFill="1"/>
    <xf numFmtId="0" fontId="20" fillId="0" borderId="0" xfId="2" applyFont="1" applyFill="1" applyAlignment="1">
      <alignment vertical="center"/>
    </xf>
    <xf numFmtId="43" fontId="20" fillId="0" borderId="0" xfId="2" applyNumberFormat="1" applyFont="1" applyFill="1" applyAlignment="1">
      <alignment horizontal="center" wrapText="1"/>
    </xf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horizontal="left" vertical="center"/>
    </xf>
    <xf numFmtId="0" fontId="7" fillId="0" borderId="0" xfId="2" applyFont="1" applyFill="1"/>
    <xf numFmtId="164" fontId="7" fillId="0" borderId="0" xfId="3" applyFont="1" applyFill="1"/>
    <xf numFmtId="164" fontId="7" fillId="0" borderId="0" xfId="1" applyFont="1" applyFill="1"/>
    <xf numFmtId="0" fontId="7" fillId="0" borderId="0" xfId="2" applyFont="1" applyFill="1" applyAlignment="1">
      <alignment horizontal="center" wrapText="1"/>
    </xf>
    <xf numFmtId="164" fontId="7" fillId="0" borderId="0" xfId="1" applyFont="1" applyFill="1" applyAlignment="1">
      <alignment horizontal="center" wrapText="1"/>
    </xf>
    <xf numFmtId="164" fontId="11" fillId="0" borderId="0" xfId="2" applyNumberFormat="1" applyFont="1" applyFill="1"/>
    <xf numFmtId="164" fontId="11" fillId="0" borderId="0" xfId="1" applyFont="1" applyFill="1" applyAlignment="1">
      <alignment horizontal="center" wrapText="1"/>
    </xf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horizontal="left" vertical="center"/>
    </xf>
    <xf numFmtId="164" fontId="8" fillId="0" borderId="0" xfId="3" applyFont="1" applyFill="1"/>
    <xf numFmtId="164" fontId="11" fillId="0" borderId="0" xfId="3" applyFont="1" applyFill="1" applyAlignment="1">
      <alignment horizontal="left"/>
    </xf>
    <xf numFmtId="164" fontId="11" fillId="0" borderId="0" xfId="1" applyFont="1" applyFill="1" applyAlignment="1">
      <alignment vertical="center"/>
    </xf>
    <xf numFmtId="0" fontId="11" fillId="0" borderId="0" xfId="2" applyFont="1" applyFill="1" applyAlignment="1">
      <alignment horizontal="left" wrapText="1"/>
    </xf>
    <xf numFmtId="43" fontId="25" fillId="0" borderId="19" xfId="2" applyNumberFormat="1" applyFont="1" applyFill="1" applyBorder="1" applyAlignment="1">
      <alignment horizontal="center" vertical="center" wrapText="1"/>
    </xf>
    <xf numFmtId="43" fontId="25" fillId="0" borderId="20" xfId="2" applyNumberFormat="1" applyFont="1" applyFill="1" applyBorder="1" applyAlignment="1">
      <alignment horizontal="center" vertical="center"/>
    </xf>
    <xf numFmtId="43" fontId="26" fillId="0" borderId="20" xfId="2" applyNumberFormat="1" applyFont="1" applyFill="1" applyBorder="1" applyAlignment="1">
      <alignment horizontal="center" vertical="center" wrapText="1"/>
    </xf>
    <xf numFmtId="164" fontId="11" fillId="2" borderId="0" xfId="1" applyFont="1" applyFill="1" applyBorder="1"/>
    <xf numFmtId="164" fontId="11" fillId="2" borderId="0" xfId="1" applyFont="1" applyFill="1"/>
    <xf numFmtId="164" fontId="20" fillId="2" borderId="15" xfId="1" applyFont="1" applyFill="1" applyBorder="1" applyAlignment="1">
      <alignment horizontal="center" vertical="center" wrapText="1"/>
    </xf>
    <xf numFmtId="164" fontId="20" fillId="2" borderId="19" xfId="1" applyFont="1" applyFill="1" applyBorder="1" applyAlignment="1">
      <alignment horizontal="center" vertical="center" wrapText="1"/>
    </xf>
    <xf numFmtId="43" fontId="19" fillId="2" borderId="20" xfId="1" applyNumberFormat="1" applyFont="1" applyFill="1" applyBorder="1" applyAlignment="1">
      <alignment horizontal="right" vertical="center" wrapText="1"/>
    </xf>
    <xf numFmtId="43" fontId="19" fillId="2" borderId="20" xfId="1" applyNumberFormat="1" applyFont="1" applyFill="1" applyBorder="1" applyAlignment="1">
      <alignment horizontal="right" vertical="top" wrapText="1"/>
    </xf>
    <xf numFmtId="43" fontId="19" fillId="2" borderId="20" xfId="1" applyNumberFormat="1" applyFont="1" applyFill="1" applyBorder="1" applyAlignment="1">
      <alignment horizontal="center" vertical="center" wrapText="1"/>
    </xf>
    <xf numFmtId="43" fontId="22" fillId="2" borderId="20" xfId="1" applyNumberFormat="1" applyFont="1" applyFill="1" applyBorder="1" applyAlignment="1">
      <alignment vertical="center" wrapText="1"/>
    </xf>
    <xf numFmtId="43" fontId="19" fillId="2" borderId="20" xfId="1" applyNumberFormat="1" applyFont="1" applyFill="1" applyBorder="1" applyAlignment="1">
      <alignment vertical="center" wrapText="1"/>
    </xf>
    <xf numFmtId="43" fontId="19" fillId="2" borderId="12" xfId="1" applyNumberFormat="1" applyFont="1" applyFill="1" applyBorder="1" applyAlignment="1">
      <alignment horizontal="right" vertical="center" wrapText="1"/>
    </xf>
    <xf numFmtId="43" fontId="19" fillId="2" borderId="0" xfId="1" applyNumberFormat="1" applyFont="1" applyFill="1" applyBorder="1" applyAlignment="1">
      <alignment horizontal="right" vertical="center" wrapText="1"/>
    </xf>
    <xf numFmtId="164" fontId="8" fillId="2" borderId="0" xfId="1" applyFont="1" applyFill="1" applyBorder="1" applyAlignment="1">
      <alignment horizontal="center"/>
    </xf>
    <xf numFmtId="164" fontId="20" fillId="2" borderId="0" xfId="1" applyFont="1" applyFill="1"/>
    <xf numFmtId="164" fontId="7" fillId="2" borderId="0" xfId="1" applyFont="1" applyFill="1"/>
    <xf numFmtId="164" fontId="8" fillId="2" borderId="0" xfId="1" applyFont="1" applyFill="1"/>
    <xf numFmtId="164" fontId="11" fillId="2" borderId="0" xfId="1" applyFont="1" applyFill="1" applyAlignment="1">
      <alignment horizontal="left"/>
    </xf>
    <xf numFmtId="0" fontId="11" fillId="2" borderId="0" xfId="2" applyFont="1" applyFill="1" applyBorder="1"/>
    <xf numFmtId="0" fontId="11" fillId="2" borderId="0" xfId="2" applyFont="1" applyFill="1"/>
    <xf numFmtId="164" fontId="16" fillId="2" borderId="4" xfId="1" applyFont="1" applyFill="1" applyBorder="1" applyAlignment="1">
      <alignment horizontal="center" vertical="center" wrapText="1"/>
    </xf>
    <xf numFmtId="164" fontId="18" fillId="2" borderId="15" xfId="1" applyFont="1" applyFill="1" applyBorder="1" applyAlignment="1">
      <alignment horizontal="center" vertical="center" wrapText="1"/>
    </xf>
    <xf numFmtId="0" fontId="18" fillId="2" borderId="19" xfId="2" applyFont="1" applyFill="1" applyBorder="1" applyAlignment="1">
      <alignment horizontal="center" vertical="center" wrapText="1"/>
    </xf>
    <xf numFmtId="43" fontId="19" fillId="2" borderId="20" xfId="2" applyNumberFormat="1" applyFont="1" applyFill="1" applyBorder="1" applyAlignment="1">
      <alignment horizontal="center" vertical="center" wrapText="1"/>
    </xf>
    <xf numFmtId="43" fontId="22" fillId="2" borderId="20" xfId="2" applyNumberFormat="1" applyFont="1" applyFill="1" applyBorder="1" applyAlignment="1">
      <alignment vertical="center" wrapText="1"/>
    </xf>
    <xf numFmtId="43" fontId="19" fillId="2" borderId="12" xfId="2" applyNumberFormat="1" applyFont="1" applyFill="1" applyBorder="1" applyAlignment="1">
      <alignment horizontal="right" vertical="center" wrapText="1"/>
    </xf>
    <xf numFmtId="43" fontId="19" fillId="2" borderId="0" xfId="2" applyNumberFormat="1" applyFont="1" applyFill="1" applyBorder="1" applyAlignment="1">
      <alignment horizontal="right" vertical="center" wrapText="1"/>
    </xf>
    <xf numFmtId="0" fontId="20" fillId="2" borderId="0" xfId="2" applyFont="1" applyFill="1"/>
    <xf numFmtId="0" fontId="7" fillId="2" borderId="0" xfId="2" applyFont="1" applyFill="1"/>
    <xf numFmtId="164" fontId="18" fillId="2" borderId="19" xfId="1" applyFont="1" applyFill="1" applyBorder="1" applyAlignment="1">
      <alignment horizontal="center" vertical="center" wrapText="1"/>
    </xf>
    <xf numFmtId="164" fontId="19" fillId="2" borderId="0" xfId="1" applyFont="1" applyFill="1" applyBorder="1"/>
    <xf numFmtId="43" fontId="19" fillId="2" borderId="22" xfId="2" applyNumberFormat="1" applyFont="1" applyFill="1" applyBorder="1" applyAlignment="1">
      <alignment horizontal="center" vertical="center" wrapText="1"/>
    </xf>
    <xf numFmtId="43" fontId="19" fillId="2" borderId="22" xfId="0" applyNumberFormat="1" applyFont="1" applyFill="1" applyBorder="1" applyAlignment="1">
      <alignment horizontal="center" vertical="center"/>
    </xf>
    <xf numFmtId="43" fontId="19" fillId="2" borderId="20" xfId="2" applyNumberFormat="1" applyFont="1" applyFill="1" applyBorder="1" applyAlignment="1">
      <alignment vertical="center" wrapText="1"/>
    </xf>
    <xf numFmtId="43" fontId="19" fillId="2" borderId="20" xfId="2" applyNumberFormat="1" applyFont="1" applyFill="1" applyBorder="1" applyAlignment="1">
      <alignment horizontal="center" vertical="center"/>
    </xf>
    <xf numFmtId="164" fontId="19" fillId="2" borderId="0" xfId="4" applyFont="1" applyFill="1" applyBorder="1" applyAlignment="1">
      <alignment horizontal="center"/>
    </xf>
    <xf numFmtId="164" fontId="11" fillId="2" borderId="0" xfId="3" applyFont="1" applyFill="1" applyAlignment="1">
      <alignment horizontal="left" vertical="top"/>
    </xf>
    <xf numFmtId="164" fontId="7" fillId="2" borderId="0" xfId="3" applyFont="1" applyFill="1" applyAlignment="1">
      <alignment horizontal="left" vertical="top"/>
    </xf>
    <xf numFmtId="0" fontId="11" fillId="2" borderId="0" xfId="2" applyFont="1" applyFill="1" applyBorder="1" applyAlignment="1">
      <alignment horizontal="center" wrapText="1"/>
    </xf>
    <xf numFmtId="0" fontId="11" fillId="2" borderId="0" xfId="2" applyFont="1" applyFill="1" applyAlignment="1">
      <alignment horizontal="center" wrapText="1"/>
    </xf>
    <xf numFmtId="0" fontId="16" fillId="2" borderId="4" xfId="2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center" vertical="center" wrapText="1"/>
    </xf>
    <xf numFmtId="43" fontId="22" fillId="2" borderId="20" xfId="2" applyNumberFormat="1" applyFont="1" applyFill="1" applyBorder="1" applyAlignment="1">
      <alignment vertical="center"/>
    </xf>
    <xf numFmtId="43" fontId="19" fillId="2" borderId="12" xfId="2" applyNumberFormat="1" applyFont="1" applyFill="1" applyBorder="1" applyAlignment="1">
      <alignment horizontal="left" vertical="center" wrapText="1"/>
    </xf>
    <xf numFmtId="43" fontId="19" fillId="2" borderId="0" xfId="2" applyNumberFormat="1" applyFont="1" applyFill="1" applyBorder="1" applyAlignment="1">
      <alignment horizontal="left" vertical="center" wrapText="1"/>
    </xf>
    <xf numFmtId="4" fontId="11" fillId="2" borderId="0" xfId="2" applyNumberFormat="1" applyFont="1" applyFill="1" applyBorder="1" applyAlignment="1">
      <alignment horizontal="center" wrapText="1"/>
    </xf>
    <xf numFmtId="0" fontId="20" fillId="2" borderId="0" xfId="2" applyFont="1" applyFill="1" applyAlignment="1">
      <alignment horizontal="center" wrapText="1"/>
    </xf>
    <xf numFmtId="0" fontId="7" fillId="2" borderId="0" xfId="2" applyFont="1" applyFill="1" applyAlignment="1">
      <alignment horizontal="center" wrapText="1"/>
    </xf>
    <xf numFmtId="164" fontId="11" fillId="2" borderId="0" xfId="3" applyFont="1" applyFill="1" applyAlignment="1">
      <alignment horizontal="left"/>
    </xf>
    <xf numFmtId="0" fontId="11" fillId="2" borderId="0" xfId="2" applyFont="1" applyFill="1" applyAlignment="1">
      <alignment horizontal="left" wrapText="1"/>
    </xf>
    <xf numFmtId="167" fontId="19" fillId="2" borderId="20" xfId="1" applyNumberFormat="1" applyFont="1" applyFill="1" applyBorder="1" applyAlignment="1">
      <alignment horizontal="right" vertical="center" wrapText="1"/>
    </xf>
    <xf numFmtId="166" fontId="19" fillId="0" borderId="20" xfId="1" applyNumberFormat="1" applyFont="1" applyFill="1" applyBorder="1" applyAlignment="1">
      <alignment horizontal="center" vertical="center" wrapText="1"/>
    </xf>
    <xf numFmtId="164" fontId="19" fillId="0" borderId="0" xfId="4" applyFont="1" applyFill="1" applyBorder="1" applyAlignment="1">
      <alignment horizontal="center"/>
    </xf>
    <xf numFmtId="164" fontId="11" fillId="0" borderId="0" xfId="3" applyFont="1" applyFill="1" applyAlignment="1">
      <alignment horizontal="left"/>
    </xf>
    <xf numFmtId="164" fontId="7" fillId="0" borderId="0" xfId="3" applyFont="1" applyFill="1" applyAlignment="1">
      <alignment horizontal="left" vertical="top"/>
    </xf>
    <xf numFmtId="0" fontId="8" fillId="0" borderId="0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2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6" fillId="0" borderId="4" xfId="2" applyFont="1" applyFill="1" applyBorder="1" applyAlignment="1">
      <alignment horizontal="center" vertical="center" wrapText="1"/>
    </xf>
    <xf numFmtId="0" fontId="16" fillId="0" borderId="5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7" fillId="0" borderId="7" xfId="3" applyFont="1" applyFill="1" applyBorder="1" applyAlignment="1">
      <alignment horizontal="center" vertical="center" wrapText="1"/>
    </xf>
    <xf numFmtId="164" fontId="17" fillId="0" borderId="12" xfId="3" applyFont="1" applyFill="1" applyBorder="1" applyAlignment="1">
      <alignment horizontal="center" vertical="center" wrapText="1"/>
    </xf>
    <xf numFmtId="164" fontId="17" fillId="2" borderId="7" xfId="1" applyFont="1" applyFill="1" applyBorder="1" applyAlignment="1">
      <alignment horizontal="center" vertical="center" wrapText="1"/>
    </xf>
    <xf numFmtId="164" fontId="17" fillId="2" borderId="12" xfId="1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0" fontId="19" fillId="0" borderId="18" xfId="2" applyFont="1" applyFill="1" applyBorder="1" applyAlignment="1">
      <alignment horizontal="left" vertical="center" wrapText="1"/>
    </xf>
    <xf numFmtId="0" fontId="19" fillId="0" borderId="24" xfId="2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43" fontId="19" fillId="2" borderId="20" xfId="2" applyNumberFormat="1" applyFont="1" applyFill="1" applyBorder="1" applyAlignment="1">
      <alignment vertical="center"/>
    </xf>
    <xf numFmtId="43" fontId="19" fillId="0" borderId="20" xfId="1" applyNumberFormat="1" applyFont="1" applyFill="1" applyBorder="1" applyAlignment="1">
      <alignment vertical="center" wrapText="1"/>
    </xf>
    <xf numFmtId="43" fontId="19" fillId="0" borderId="22" xfId="2" applyNumberFormat="1" applyFont="1" applyFill="1" applyBorder="1" applyAlignment="1">
      <alignment vertical="center" wrapText="1"/>
    </xf>
  </cellXfs>
  <cellStyles count="5">
    <cellStyle name="Comma" xfId="1" builtinId="3"/>
    <cellStyle name="Comma 2" xfId="4"/>
    <cellStyle name="Comma 3" xf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</xdr:row>
      <xdr:rowOff>47625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4676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CR%202022/ENVI%20budget%20proposal%20ppmp%20for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UP%20TABLE%20MM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s (2)"/>
      <sheetName val="others"/>
      <sheetName val="janitorial"/>
      <sheetName val="1ST AND 2ND Offc supplies (2)"/>
      <sheetName val="1ST AND 2ND Offc supplies"/>
      <sheetName val="FLUP IMPLEMENTATION"/>
      <sheetName val="other program (2)"/>
      <sheetName val="Sheet1"/>
      <sheetName val="environ2021 (3)"/>
      <sheetName val="PPMP-ENVI 2021 (2)"/>
      <sheetName val="add'l. propo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J23">
            <v>1435820.88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9 (2)"/>
      <sheetName val="TABLE 30.1 (3)"/>
      <sheetName val="TABLE 30.3"/>
      <sheetName val="Table 28"/>
      <sheetName val="TABLE 30.1 (2)"/>
      <sheetName val="Sheet1 (3)"/>
      <sheetName val="Sheet1 (2)"/>
      <sheetName val="Sheet3"/>
      <sheetName val="TABLE 30.1"/>
      <sheetName val="TABLE 30.2"/>
    </sheetNames>
    <sheetDataSet>
      <sheetData sheetId="0" refreshError="1"/>
      <sheetData sheetId="1" refreshError="1">
        <row r="5">
          <cell r="B5">
            <v>50000</v>
          </cell>
        </row>
        <row r="6">
          <cell r="B6">
            <v>50000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N111"/>
  <sheetViews>
    <sheetView showGridLines="0" view="pageBreakPreview" zoomScale="89" zoomScaleNormal="85" zoomScaleSheetLayoutView="89" workbookViewId="0">
      <pane ySplit="11" topLeftCell="A63" activePane="bottomLeft" state="frozen"/>
      <selection pane="bottomLeft" activeCell="G71" sqref="G71"/>
    </sheetView>
  </sheetViews>
  <sheetFormatPr defaultColWidth="8.28515625" defaultRowHeight="15" x14ac:dyDescent="0.25"/>
  <cols>
    <col min="1" max="1" width="6.140625" style="51" customWidth="1"/>
    <col min="2" max="2" width="2.7109375" style="51" customWidth="1"/>
    <col min="3" max="3" width="2.85546875" style="51" customWidth="1"/>
    <col min="4" max="4" width="34.28515625" style="53" customWidth="1"/>
    <col min="5" max="5" width="10.85546875" style="51" customWidth="1"/>
    <col min="6" max="6" width="9.28515625" style="51" customWidth="1"/>
    <col min="7" max="7" width="14" style="54" customWidth="1"/>
    <col min="8" max="8" width="13.5703125" style="185" customWidth="1"/>
    <col min="9" max="9" width="14.140625" style="56" customWidth="1"/>
    <col min="10" max="10" width="7.7109375" style="221" customWidth="1"/>
    <col min="11" max="11" width="9.7109375" style="55" customWidth="1"/>
    <col min="12" max="12" width="6" style="185" hidden="1" customWidth="1"/>
    <col min="13" max="13" width="8" style="55" customWidth="1"/>
    <col min="14" max="14" width="5.42578125" style="51" hidden="1" customWidth="1"/>
    <col min="15" max="15" width="8.28515625" style="51" customWidth="1"/>
    <col min="16" max="16" width="7.28515625" style="51" hidden="1" customWidth="1"/>
    <col min="17" max="17" width="8.85546875" style="51" customWidth="1"/>
    <col min="18" max="18" width="6" style="51" hidden="1" customWidth="1"/>
    <col min="19" max="19" width="8.5703125" style="55" customWidth="1"/>
    <col min="20" max="20" width="6" style="51" hidden="1" customWidth="1"/>
    <col min="21" max="21" width="10.28515625" style="55" customWidth="1"/>
    <col min="22" max="22" width="7.5703125" style="201" customWidth="1"/>
    <col min="23" max="23" width="9.7109375" style="55" customWidth="1"/>
    <col min="24" max="24" width="6" style="201" hidden="1" customWidth="1"/>
    <col min="25" max="25" width="8.42578125" style="55" customWidth="1"/>
    <col min="26" max="26" width="5.85546875" style="51" hidden="1" customWidth="1"/>
    <col min="27" max="27" width="8.5703125" style="55" customWidth="1"/>
    <col min="28" max="28" width="6" style="51" hidden="1" customWidth="1"/>
    <col min="29" max="29" width="9.140625" style="51" customWidth="1"/>
    <col min="30" max="30" width="5.85546875" style="51" hidden="1" customWidth="1"/>
    <col min="31" max="31" width="6.5703125" style="55" customWidth="1"/>
    <col min="32" max="32" width="6" style="51" hidden="1" customWidth="1"/>
    <col min="33" max="33" width="6.140625" style="55" customWidth="1"/>
    <col min="34" max="34" width="12.7109375" style="51" customWidth="1"/>
    <col min="35" max="36" width="8.28515625" style="51"/>
    <col min="37" max="37" width="10.5703125" style="51" bestFit="1" customWidth="1"/>
    <col min="38" max="38" width="9.7109375" style="51" bestFit="1" customWidth="1"/>
    <col min="39" max="39" width="11.7109375" style="51" bestFit="1" customWidth="1"/>
    <col min="40" max="40" width="12.5703125" style="51" bestFit="1" customWidth="1"/>
    <col min="41" max="16384" width="8.28515625" style="51"/>
  </cols>
  <sheetData>
    <row r="1" spans="1:34" s="46" customFormat="1" ht="15.75" x14ac:dyDescent="0.25">
      <c r="A1" s="237" t="s">
        <v>78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</row>
    <row r="2" spans="1:34" s="46" customFormat="1" ht="13.5" customHeight="1" x14ac:dyDescent="0.25">
      <c r="A2" s="238" t="s">
        <v>79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</row>
    <row r="3" spans="1:34" s="46" customFormat="1" x14ac:dyDescent="0.25">
      <c r="D3" s="47"/>
      <c r="G3" s="48"/>
      <c r="H3" s="184"/>
      <c r="I3" s="50"/>
      <c r="J3" s="220"/>
      <c r="K3" s="49"/>
      <c r="L3" s="184"/>
      <c r="M3" s="49"/>
      <c r="S3" s="49"/>
      <c r="U3" s="49"/>
      <c r="V3" s="200"/>
      <c r="W3" s="49"/>
      <c r="X3" s="200"/>
      <c r="Y3" s="49"/>
      <c r="AA3" s="49"/>
      <c r="AE3" s="49"/>
      <c r="AG3" s="49"/>
    </row>
    <row r="4" spans="1:34" ht="15.75" customHeight="1" x14ac:dyDescent="0.25">
      <c r="A4" s="239" t="s">
        <v>80</v>
      </c>
      <c r="B4" s="239"/>
      <c r="C4" s="239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</row>
    <row r="5" spans="1:34" ht="7.5" customHeight="1" x14ac:dyDescent="0.25">
      <c r="A5" s="52"/>
      <c r="B5" s="52"/>
      <c r="C5" s="52"/>
    </row>
    <row r="6" spans="1:34" ht="18" customHeight="1" x14ac:dyDescent="0.25">
      <c r="A6" s="57" t="s">
        <v>81</v>
      </c>
      <c r="B6" s="57"/>
      <c r="C6" s="57"/>
    </row>
    <row r="7" spans="1:34" ht="13.5" customHeight="1" x14ac:dyDescent="0.25">
      <c r="A7" s="58" t="s">
        <v>82</v>
      </c>
      <c r="B7" s="58"/>
      <c r="C7" s="58"/>
    </row>
    <row r="8" spans="1:34" ht="17.25" customHeight="1" x14ac:dyDescent="0.25">
      <c r="A8" s="59" t="s">
        <v>83</v>
      </c>
    </row>
    <row r="9" spans="1:34" ht="18" customHeight="1" x14ac:dyDescent="0.25">
      <c r="A9" s="60"/>
      <c r="B9" s="60"/>
      <c r="C9" s="60"/>
    </row>
    <row r="10" spans="1:34" s="62" customFormat="1" ht="19.5" customHeight="1" x14ac:dyDescent="0.2">
      <c r="A10" s="241" t="s">
        <v>84</v>
      </c>
      <c r="B10" s="242" t="s">
        <v>85</v>
      </c>
      <c r="C10" s="243"/>
      <c r="D10" s="244"/>
      <c r="E10" s="248" t="s">
        <v>86</v>
      </c>
      <c r="F10" s="248" t="s">
        <v>87</v>
      </c>
      <c r="G10" s="250" t="s">
        <v>88</v>
      </c>
      <c r="H10" s="252" t="s">
        <v>89</v>
      </c>
      <c r="I10" s="241" t="s">
        <v>90</v>
      </c>
      <c r="J10" s="222"/>
      <c r="K10" s="241" t="s">
        <v>91</v>
      </c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54"/>
      <c r="AG10" s="241"/>
    </row>
    <row r="11" spans="1:34" s="62" customFormat="1" ht="18" customHeight="1" x14ac:dyDescent="0.2">
      <c r="A11" s="241"/>
      <c r="B11" s="245"/>
      <c r="C11" s="246"/>
      <c r="D11" s="247"/>
      <c r="E11" s="249"/>
      <c r="F11" s="249"/>
      <c r="G11" s="251"/>
      <c r="H11" s="253"/>
      <c r="I11" s="241"/>
      <c r="J11" s="222" t="s">
        <v>92</v>
      </c>
      <c r="K11" s="63" t="s">
        <v>93</v>
      </c>
      <c r="L11" s="202" t="s">
        <v>92</v>
      </c>
      <c r="M11" s="63" t="s">
        <v>94</v>
      </c>
      <c r="N11" s="61" t="s">
        <v>92</v>
      </c>
      <c r="O11" s="61" t="s">
        <v>95</v>
      </c>
      <c r="P11" s="61" t="s">
        <v>92</v>
      </c>
      <c r="Q11" s="61" t="s">
        <v>96</v>
      </c>
      <c r="R11" s="63" t="s">
        <v>92</v>
      </c>
      <c r="S11" s="63" t="s">
        <v>97</v>
      </c>
      <c r="T11" s="63" t="s">
        <v>92</v>
      </c>
      <c r="U11" s="63" t="s">
        <v>98</v>
      </c>
      <c r="V11" s="202" t="s">
        <v>92</v>
      </c>
      <c r="W11" s="63" t="s">
        <v>99</v>
      </c>
      <c r="X11" s="202" t="s">
        <v>92</v>
      </c>
      <c r="Y11" s="63" t="s">
        <v>100</v>
      </c>
      <c r="Z11" s="63" t="s">
        <v>92</v>
      </c>
      <c r="AA11" s="63" t="s">
        <v>101</v>
      </c>
      <c r="AB11" s="63" t="s">
        <v>92</v>
      </c>
      <c r="AC11" s="61" t="s">
        <v>102</v>
      </c>
      <c r="AD11" s="63" t="s">
        <v>92</v>
      </c>
      <c r="AE11" s="63" t="s">
        <v>103</v>
      </c>
      <c r="AF11" s="63" t="s">
        <v>92</v>
      </c>
      <c r="AG11" s="63" t="s">
        <v>104</v>
      </c>
    </row>
    <row r="12" spans="1:34" s="62" customFormat="1" ht="18" customHeight="1" x14ac:dyDescent="0.2">
      <c r="A12" s="64"/>
      <c r="B12" s="65" t="s">
        <v>105</v>
      </c>
      <c r="C12" s="64"/>
      <c r="D12" s="66"/>
      <c r="E12" s="67"/>
      <c r="F12" s="67"/>
      <c r="G12" s="68"/>
      <c r="H12" s="186"/>
      <c r="I12" s="67"/>
      <c r="J12" s="223"/>
      <c r="K12" s="69"/>
      <c r="L12" s="203"/>
      <c r="M12" s="69"/>
      <c r="N12" s="67"/>
      <c r="O12" s="67"/>
      <c r="P12" s="67"/>
      <c r="Q12" s="67"/>
      <c r="R12" s="69"/>
      <c r="S12" s="69"/>
      <c r="T12" s="69"/>
      <c r="U12" s="69"/>
      <c r="V12" s="203"/>
      <c r="W12" s="69"/>
      <c r="X12" s="203"/>
      <c r="Y12" s="69"/>
      <c r="Z12" s="69"/>
      <c r="AA12" s="69"/>
      <c r="AB12" s="69"/>
      <c r="AC12" s="67"/>
      <c r="AD12" s="69"/>
      <c r="AE12" s="69"/>
      <c r="AF12" s="70"/>
      <c r="AG12" s="69"/>
    </row>
    <row r="13" spans="1:34" s="62" customFormat="1" ht="20.100000000000001" customHeight="1" x14ac:dyDescent="0.2">
      <c r="A13" s="71"/>
      <c r="B13" s="72"/>
      <c r="C13" s="73" t="s">
        <v>106</v>
      </c>
      <c r="D13" s="74"/>
      <c r="E13" s="75"/>
      <c r="F13" s="75"/>
      <c r="G13" s="76">
        <f>SUM(G14:G23)</f>
        <v>14999.999</v>
      </c>
      <c r="H13" s="187"/>
      <c r="I13" s="181">
        <v>15000</v>
      </c>
      <c r="J13" s="204"/>
      <c r="K13" s="77"/>
      <c r="L13" s="211"/>
      <c r="M13" s="77"/>
      <c r="N13" s="75"/>
      <c r="O13" s="75"/>
      <c r="P13" s="75"/>
      <c r="Q13" s="75"/>
      <c r="R13" s="75"/>
      <c r="S13" s="77"/>
      <c r="T13" s="75"/>
      <c r="U13" s="77"/>
      <c r="V13" s="204"/>
      <c r="W13" s="77"/>
      <c r="X13" s="204"/>
      <c r="Y13" s="77"/>
      <c r="Z13" s="75"/>
      <c r="AA13" s="77"/>
      <c r="AB13" s="75"/>
      <c r="AC13" s="75"/>
      <c r="AD13" s="75"/>
      <c r="AE13" s="77"/>
      <c r="AF13" s="78"/>
      <c r="AG13" s="77"/>
    </row>
    <row r="14" spans="1:34" s="62" customFormat="1" ht="20.100000000000001" customHeight="1" x14ac:dyDescent="0.2">
      <c r="A14" s="79"/>
      <c r="B14" s="80"/>
      <c r="C14" s="80"/>
      <c r="D14" s="81" t="s">
        <v>189</v>
      </c>
      <c r="E14" s="82">
        <v>15</v>
      </c>
      <c r="F14" s="83" t="s">
        <v>114</v>
      </c>
      <c r="G14" s="84">
        <f t="shared" ref="G14:G23" si="0">H14*E14</f>
        <v>840</v>
      </c>
      <c r="H14" s="188">
        <v>56</v>
      </c>
      <c r="I14" s="85" t="s">
        <v>108</v>
      </c>
      <c r="J14" s="205">
        <v>10</v>
      </c>
      <c r="K14" s="87">
        <f t="shared" ref="K14:K23" si="1">J14*H14</f>
        <v>560</v>
      </c>
      <c r="L14" s="190"/>
      <c r="M14" s="87"/>
      <c r="N14" s="86"/>
      <c r="O14" s="86"/>
      <c r="P14" s="86"/>
      <c r="Q14" s="86"/>
      <c r="R14" s="86"/>
      <c r="S14" s="87"/>
      <c r="T14" s="86"/>
      <c r="U14" s="87"/>
      <c r="V14" s="205">
        <v>5</v>
      </c>
      <c r="W14" s="87">
        <f t="shared" ref="W14:W15" si="2">V14*H14</f>
        <v>280</v>
      </c>
      <c r="X14" s="205"/>
      <c r="Y14" s="87"/>
      <c r="Z14" s="86"/>
      <c r="AA14" s="87"/>
      <c r="AB14" s="86"/>
      <c r="AC14" s="86"/>
      <c r="AD14" s="86"/>
      <c r="AE14" s="87"/>
      <c r="AF14" s="88"/>
      <c r="AG14" s="87"/>
      <c r="AH14" s="89"/>
    </row>
    <row r="15" spans="1:34" s="62" customFormat="1" ht="20.100000000000001" customHeight="1" x14ac:dyDescent="0.2">
      <c r="A15" s="79"/>
      <c r="B15" s="80"/>
      <c r="C15" s="80"/>
      <c r="D15" s="90" t="s">
        <v>190</v>
      </c>
      <c r="E15" s="82">
        <v>15</v>
      </c>
      <c r="F15" s="83" t="s">
        <v>114</v>
      </c>
      <c r="G15" s="84">
        <f>+H15*E15</f>
        <v>57.999000000000002</v>
      </c>
      <c r="H15" s="232">
        <v>3.8666</v>
      </c>
      <c r="I15" s="85" t="s">
        <v>108</v>
      </c>
      <c r="J15" s="213">
        <v>10</v>
      </c>
      <c r="K15" s="233">
        <f t="shared" si="1"/>
        <v>38.665999999999997</v>
      </c>
      <c r="L15" s="190"/>
      <c r="M15" s="87"/>
      <c r="N15" s="86"/>
      <c r="O15" s="86"/>
      <c r="P15" s="86"/>
      <c r="Q15" s="86"/>
      <c r="R15" s="86"/>
      <c r="S15" s="87"/>
      <c r="T15" s="86"/>
      <c r="U15" s="87"/>
      <c r="V15" s="205">
        <v>5</v>
      </c>
      <c r="W15" s="233">
        <f t="shared" si="2"/>
        <v>19.332999999999998</v>
      </c>
      <c r="X15" s="205"/>
      <c r="Y15" s="87"/>
      <c r="Z15" s="86"/>
      <c r="AA15" s="87"/>
      <c r="AB15" s="86"/>
      <c r="AC15" s="86"/>
      <c r="AD15" s="86"/>
      <c r="AE15" s="87"/>
      <c r="AF15" s="88"/>
      <c r="AG15" s="87"/>
      <c r="AH15" s="89"/>
    </row>
    <row r="16" spans="1:34" s="62" customFormat="1" ht="20.100000000000001" customHeight="1" x14ac:dyDescent="0.2">
      <c r="A16" s="79"/>
      <c r="B16" s="80"/>
      <c r="C16" s="80"/>
      <c r="D16" s="90" t="s">
        <v>191</v>
      </c>
      <c r="E16" s="82">
        <v>10</v>
      </c>
      <c r="F16" s="83" t="s">
        <v>114</v>
      </c>
      <c r="G16" s="84">
        <f>+H16*E16</f>
        <v>30</v>
      </c>
      <c r="H16" s="188">
        <v>3</v>
      </c>
      <c r="I16" s="85" t="s">
        <v>108</v>
      </c>
      <c r="J16" s="213">
        <v>5</v>
      </c>
      <c r="K16" s="87">
        <f t="shared" ref="K16" si="3">J16*H16</f>
        <v>15</v>
      </c>
      <c r="L16" s="190"/>
      <c r="M16" s="87"/>
      <c r="N16" s="86"/>
      <c r="O16" s="86"/>
      <c r="P16" s="86"/>
      <c r="Q16" s="86"/>
      <c r="R16" s="86"/>
      <c r="S16" s="87"/>
      <c r="T16" s="86"/>
      <c r="U16" s="87"/>
      <c r="V16" s="205">
        <v>5</v>
      </c>
      <c r="W16" s="87">
        <f t="shared" ref="W16" si="4">V16*H16</f>
        <v>15</v>
      </c>
      <c r="X16" s="205"/>
      <c r="Y16" s="87"/>
      <c r="Z16" s="86"/>
      <c r="AA16" s="87"/>
      <c r="AB16" s="86"/>
      <c r="AC16" s="86"/>
      <c r="AD16" s="86"/>
      <c r="AE16" s="87"/>
      <c r="AF16" s="88"/>
      <c r="AG16" s="87"/>
      <c r="AH16" s="89"/>
    </row>
    <row r="17" spans="1:40" s="62" customFormat="1" ht="20.100000000000001" customHeight="1" x14ac:dyDescent="0.2">
      <c r="A17" s="79"/>
      <c r="B17" s="80"/>
      <c r="C17" s="80"/>
      <c r="D17" s="92" t="s">
        <v>192</v>
      </c>
      <c r="E17" s="82">
        <v>2</v>
      </c>
      <c r="F17" s="83" t="s">
        <v>114</v>
      </c>
      <c r="G17" s="84">
        <f>H17*E17</f>
        <v>2448</v>
      </c>
      <c r="H17" s="188">
        <v>1224</v>
      </c>
      <c r="I17" s="85" t="s">
        <v>108</v>
      </c>
      <c r="J17" s="213">
        <f>E17</f>
        <v>2</v>
      </c>
      <c r="K17" s="87">
        <f t="shared" si="1"/>
        <v>2448</v>
      </c>
      <c r="L17" s="190"/>
      <c r="M17" s="87"/>
      <c r="N17" s="86"/>
      <c r="O17" s="86"/>
      <c r="P17" s="86"/>
      <c r="Q17" s="86"/>
      <c r="R17" s="86"/>
      <c r="S17" s="87"/>
      <c r="T17" s="86"/>
      <c r="U17" s="87"/>
      <c r="V17" s="213"/>
      <c r="W17" s="87"/>
      <c r="X17" s="205"/>
      <c r="Y17" s="87"/>
      <c r="Z17" s="86"/>
      <c r="AA17" s="87"/>
      <c r="AB17" s="86"/>
      <c r="AC17" s="86"/>
      <c r="AD17" s="86"/>
      <c r="AE17" s="87"/>
      <c r="AF17" s="88"/>
      <c r="AG17" s="87"/>
      <c r="AH17" s="89"/>
      <c r="AN17" s="91"/>
    </row>
    <row r="18" spans="1:40" s="62" customFormat="1" ht="20.100000000000001" customHeight="1" x14ac:dyDescent="0.2">
      <c r="A18" s="79"/>
      <c r="B18" s="80"/>
      <c r="C18" s="80"/>
      <c r="D18" s="97" t="s">
        <v>111</v>
      </c>
      <c r="E18" s="93">
        <v>2</v>
      </c>
      <c r="F18" s="83" t="s">
        <v>110</v>
      </c>
      <c r="G18" s="84">
        <f t="shared" ref="G18:G19" si="5">H18*E18</f>
        <v>102</v>
      </c>
      <c r="H18" s="189">
        <v>51</v>
      </c>
      <c r="I18" s="85" t="s">
        <v>108</v>
      </c>
      <c r="J18" s="214">
        <v>2</v>
      </c>
      <c r="K18" s="87">
        <f t="shared" si="1"/>
        <v>102</v>
      </c>
      <c r="L18" s="190"/>
      <c r="M18" s="87"/>
      <c r="N18" s="86"/>
      <c r="O18" s="94"/>
      <c r="P18" s="95"/>
      <c r="Q18" s="86"/>
      <c r="R18" s="86"/>
      <c r="S18" s="87"/>
      <c r="T18" s="86"/>
      <c r="U18" s="87"/>
      <c r="V18" s="214"/>
      <c r="W18" s="87"/>
      <c r="X18" s="205"/>
      <c r="Y18" s="87"/>
      <c r="Z18" s="86"/>
      <c r="AA18" s="87"/>
      <c r="AB18" s="96"/>
      <c r="AC18" s="86"/>
      <c r="AD18" s="86"/>
      <c r="AE18" s="87"/>
      <c r="AF18" s="88"/>
      <c r="AG18" s="87"/>
      <c r="AH18" s="89"/>
      <c r="AN18" s="91"/>
    </row>
    <row r="19" spans="1:40" s="62" customFormat="1" ht="27.75" customHeight="1" x14ac:dyDescent="0.2">
      <c r="A19" s="79"/>
      <c r="B19" s="80"/>
      <c r="C19" s="80"/>
      <c r="D19" s="98" t="s">
        <v>112</v>
      </c>
      <c r="E19" s="93">
        <v>5</v>
      </c>
      <c r="F19" s="83" t="s">
        <v>110</v>
      </c>
      <c r="G19" s="84">
        <f t="shared" si="5"/>
        <v>550</v>
      </c>
      <c r="H19" s="189">
        <v>110</v>
      </c>
      <c r="I19" s="85" t="s">
        <v>108</v>
      </c>
      <c r="J19" s="214">
        <v>3</v>
      </c>
      <c r="K19" s="87">
        <f t="shared" si="1"/>
        <v>330</v>
      </c>
      <c r="L19" s="190"/>
      <c r="M19" s="87"/>
      <c r="N19" s="86"/>
      <c r="O19" s="94"/>
      <c r="P19" s="95"/>
      <c r="Q19" s="86"/>
      <c r="R19" s="86"/>
      <c r="S19" s="87"/>
      <c r="T19" s="86"/>
      <c r="U19" s="87"/>
      <c r="V19" s="214">
        <v>2</v>
      </c>
      <c r="W19" s="87">
        <f>V19*H19</f>
        <v>220</v>
      </c>
      <c r="X19" s="205"/>
      <c r="Y19" s="87"/>
      <c r="Z19" s="86"/>
      <c r="AA19" s="87"/>
      <c r="AB19" s="96"/>
      <c r="AC19" s="86"/>
      <c r="AD19" s="86"/>
      <c r="AE19" s="87"/>
      <c r="AF19" s="88"/>
      <c r="AG19" s="87"/>
      <c r="AH19" s="89"/>
      <c r="AN19" s="91"/>
    </row>
    <row r="20" spans="1:40" s="62" customFormat="1" ht="20.100000000000001" customHeight="1" x14ac:dyDescent="0.2">
      <c r="A20" s="79"/>
      <c r="B20" s="80"/>
      <c r="C20" s="80"/>
      <c r="D20" s="99" t="s">
        <v>193</v>
      </c>
      <c r="E20" s="93">
        <v>1</v>
      </c>
      <c r="F20" s="83" t="s">
        <v>109</v>
      </c>
      <c r="G20" s="84">
        <f t="shared" ref="G20" si="6">H20*E20</f>
        <v>602</v>
      </c>
      <c r="H20" s="188">
        <v>602</v>
      </c>
      <c r="I20" s="85" t="s">
        <v>108</v>
      </c>
      <c r="J20" s="205">
        <v>1</v>
      </c>
      <c r="K20" s="87">
        <f t="shared" ref="K20" si="7">J20*H20</f>
        <v>602</v>
      </c>
      <c r="L20" s="190"/>
      <c r="M20" s="87"/>
      <c r="N20" s="86"/>
      <c r="O20" s="94"/>
      <c r="P20" s="94"/>
      <c r="Q20" s="86"/>
      <c r="R20" s="86"/>
      <c r="S20" s="87"/>
      <c r="T20" s="86"/>
      <c r="U20" s="87"/>
      <c r="V20" s="205"/>
      <c r="W20" s="87"/>
      <c r="X20" s="205"/>
      <c r="Y20" s="87"/>
      <c r="Z20" s="86"/>
      <c r="AA20" s="87"/>
      <c r="AB20" s="86"/>
      <c r="AC20" s="86"/>
      <c r="AD20" s="86"/>
      <c r="AE20" s="87"/>
      <c r="AF20" s="88"/>
      <c r="AG20" s="87"/>
      <c r="AH20" s="89"/>
    </row>
    <row r="21" spans="1:40" s="62" customFormat="1" ht="20.100000000000001" customHeight="1" x14ac:dyDescent="0.2">
      <c r="A21" s="79"/>
      <c r="B21" s="80"/>
      <c r="C21" s="80"/>
      <c r="D21" s="90" t="s">
        <v>113</v>
      </c>
      <c r="E21" s="93">
        <v>2</v>
      </c>
      <c r="F21" s="83" t="s">
        <v>109</v>
      </c>
      <c r="G21" s="84">
        <f t="shared" si="0"/>
        <v>50</v>
      </c>
      <c r="H21" s="188">
        <v>25</v>
      </c>
      <c r="I21" s="85" t="s">
        <v>108</v>
      </c>
      <c r="J21" s="205">
        <v>2</v>
      </c>
      <c r="K21" s="87">
        <f t="shared" si="1"/>
        <v>50</v>
      </c>
      <c r="L21" s="190"/>
      <c r="M21" s="87"/>
      <c r="N21" s="86"/>
      <c r="O21" s="94"/>
      <c r="P21" s="94"/>
      <c r="Q21" s="86"/>
      <c r="R21" s="86"/>
      <c r="S21" s="87"/>
      <c r="T21" s="86"/>
      <c r="U21" s="87"/>
      <c r="V21" s="205"/>
      <c r="W21" s="87"/>
      <c r="X21" s="205"/>
      <c r="Y21" s="87"/>
      <c r="Z21" s="86"/>
      <c r="AA21" s="87"/>
      <c r="AB21" s="86"/>
      <c r="AC21" s="86"/>
      <c r="AD21" s="86"/>
      <c r="AE21" s="87"/>
      <c r="AF21" s="88"/>
      <c r="AG21" s="87"/>
      <c r="AH21" s="89"/>
    </row>
    <row r="22" spans="1:40" s="62" customFormat="1" ht="20.100000000000001" customHeight="1" x14ac:dyDescent="0.2">
      <c r="A22" s="79"/>
      <c r="B22" s="80"/>
      <c r="C22" s="80"/>
      <c r="D22" s="99" t="s">
        <v>115</v>
      </c>
      <c r="E22" s="93">
        <v>20</v>
      </c>
      <c r="F22" s="83" t="s">
        <v>116</v>
      </c>
      <c r="G22" s="84">
        <f t="shared" si="0"/>
        <v>6120</v>
      </c>
      <c r="H22" s="188">
        <v>306</v>
      </c>
      <c r="I22" s="85" t="s">
        <v>108</v>
      </c>
      <c r="J22" s="205">
        <v>10</v>
      </c>
      <c r="K22" s="87">
        <f t="shared" si="1"/>
        <v>3060</v>
      </c>
      <c r="L22" s="190"/>
      <c r="M22" s="87"/>
      <c r="N22" s="86"/>
      <c r="O22" s="94"/>
      <c r="P22" s="94"/>
      <c r="Q22" s="86"/>
      <c r="R22" s="86"/>
      <c r="S22" s="87"/>
      <c r="T22" s="86"/>
      <c r="U22" s="87"/>
      <c r="V22" s="205">
        <v>10</v>
      </c>
      <c r="W22" s="87">
        <f t="shared" ref="W22" si="8">V22*H22</f>
        <v>3060</v>
      </c>
      <c r="X22" s="205"/>
      <c r="Y22" s="87"/>
      <c r="Z22" s="86"/>
      <c r="AA22" s="87"/>
      <c r="AB22" s="86"/>
      <c r="AC22" s="86"/>
      <c r="AD22" s="86"/>
      <c r="AE22" s="87"/>
      <c r="AF22" s="88"/>
      <c r="AG22" s="87"/>
      <c r="AH22" s="89"/>
    </row>
    <row r="23" spans="1:40" s="62" customFormat="1" ht="20.100000000000001" customHeight="1" x14ac:dyDescent="0.2">
      <c r="A23" s="79"/>
      <c r="B23" s="80"/>
      <c r="C23" s="80"/>
      <c r="D23" s="99" t="s">
        <v>117</v>
      </c>
      <c r="E23" s="93">
        <v>15</v>
      </c>
      <c r="F23" s="83" t="s">
        <v>116</v>
      </c>
      <c r="G23" s="84">
        <f t="shared" si="0"/>
        <v>4200</v>
      </c>
      <c r="H23" s="188">
        <v>280</v>
      </c>
      <c r="I23" s="85" t="s">
        <v>108</v>
      </c>
      <c r="J23" s="205">
        <v>10</v>
      </c>
      <c r="K23" s="87">
        <f t="shared" si="1"/>
        <v>2800</v>
      </c>
      <c r="L23" s="190"/>
      <c r="M23" s="87"/>
      <c r="N23" s="86"/>
      <c r="O23" s="94"/>
      <c r="P23" s="94"/>
      <c r="Q23" s="86"/>
      <c r="R23" s="86"/>
      <c r="S23" s="87"/>
      <c r="T23" s="86"/>
      <c r="U23" s="87"/>
      <c r="V23" s="205">
        <v>5</v>
      </c>
      <c r="W23" s="87">
        <f>V23*H23</f>
        <v>1400</v>
      </c>
      <c r="X23" s="205"/>
      <c r="Y23" s="87"/>
      <c r="Z23" s="86"/>
      <c r="AA23" s="87"/>
      <c r="AB23" s="86"/>
      <c r="AC23" s="86"/>
      <c r="AD23" s="86"/>
      <c r="AE23" s="87"/>
      <c r="AF23" s="88"/>
      <c r="AG23" s="87"/>
      <c r="AH23" s="89"/>
    </row>
    <row r="24" spans="1:40" s="110" customFormat="1" ht="20.100000000000001" customHeight="1" x14ac:dyDescent="0.2">
      <c r="A24" s="101"/>
      <c r="B24" s="101"/>
      <c r="C24" s="80"/>
      <c r="D24" s="97"/>
      <c r="E24" s="82"/>
      <c r="F24" s="86"/>
      <c r="G24" s="84"/>
      <c r="H24" s="190"/>
      <c r="I24" s="85"/>
      <c r="J24" s="205"/>
      <c r="K24" s="87"/>
      <c r="L24" s="190"/>
      <c r="M24" s="87"/>
      <c r="N24" s="86"/>
      <c r="O24" s="109"/>
      <c r="P24" s="109"/>
      <c r="Q24" s="86"/>
      <c r="R24" s="86"/>
      <c r="S24" s="87"/>
      <c r="T24" s="86"/>
      <c r="U24" s="87"/>
      <c r="V24" s="205"/>
      <c r="W24" s="87"/>
      <c r="X24" s="205"/>
      <c r="Y24" s="87"/>
      <c r="Z24" s="86"/>
      <c r="AA24" s="87"/>
      <c r="AB24" s="86"/>
      <c r="AC24" s="86"/>
      <c r="AD24" s="86"/>
      <c r="AE24" s="87"/>
      <c r="AF24" s="88"/>
      <c r="AG24" s="87"/>
      <c r="AH24" s="89"/>
    </row>
    <row r="25" spans="1:40" s="62" customFormat="1" ht="20.100000000000001" customHeight="1" x14ac:dyDescent="0.2">
      <c r="A25" s="103"/>
      <c r="B25" s="103"/>
      <c r="C25" s="113" t="s">
        <v>194</v>
      </c>
      <c r="D25" s="114"/>
      <c r="E25" s="93"/>
      <c r="F25" s="86"/>
      <c r="G25" s="105">
        <f>SUM(G26:G29)</f>
        <v>4900</v>
      </c>
      <c r="H25" s="190"/>
      <c r="I25" s="182">
        <v>5000</v>
      </c>
      <c r="J25" s="205"/>
      <c r="K25" s="87"/>
      <c r="L25" s="190"/>
      <c r="M25" s="87"/>
      <c r="N25" s="86"/>
      <c r="O25" s="86"/>
      <c r="P25" s="86"/>
      <c r="Q25" s="86"/>
      <c r="R25" s="86"/>
      <c r="S25" s="87"/>
      <c r="T25" s="86"/>
      <c r="U25" s="87"/>
      <c r="V25" s="205"/>
      <c r="W25" s="87"/>
      <c r="X25" s="205"/>
      <c r="Y25" s="87"/>
      <c r="Z25" s="86"/>
      <c r="AA25" s="87"/>
      <c r="AB25" s="86"/>
      <c r="AC25" s="86"/>
      <c r="AD25" s="86"/>
      <c r="AE25" s="87"/>
      <c r="AF25" s="88"/>
      <c r="AG25" s="87"/>
      <c r="AH25" s="89"/>
    </row>
    <row r="26" spans="1:40" s="110" customFormat="1" ht="20.100000000000001" customHeight="1" x14ac:dyDescent="0.2">
      <c r="A26" s="101"/>
      <c r="B26" s="101"/>
      <c r="C26" s="80"/>
      <c r="D26" s="97" t="s">
        <v>119</v>
      </c>
      <c r="E26" s="82">
        <v>2</v>
      </c>
      <c r="F26" s="86" t="s">
        <v>120</v>
      </c>
      <c r="G26" s="84">
        <f t="shared" ref="G26:G29" si="9">H26*E26</f>
        <v>1300</v>
      </c>
      <c r="H26" s="190">
        <v>650</v>
      </c>
      <c r="I26" s="85" t="s">
        <v>108</v>
      </c>
      <c r="J26" s="205">
        <v>1</v>
      </c>
      <c r="K26" s="87">
        <f t="shared" ref="K26:K29" si="10">J26*H26</f>
        <v>650</v>
      </c>
      <c r="L26" s="190"/>
      <c r="M26" s="87"/>
      <c r="N26" s="86"/>
      <c r="O26" s="109"/>
      <c r="P26" s="109"/>
      <c r="Q26" s="86"/>
      <c r="R26" s="86"/>
      <c r="S26" s="87"/>
      <c r="T26" s="86"/>
      <c r="U26" s="87"/>
      <c r="V26" s="205">
        <v>1</v>
      </c>
      <c r="W26" s="87">
        <f>V26*H26</f>
        <v>650</v>
      </c>
      <c r="X26" s="205"/>
      <c r="Y26" s="87"/>
      <c r="Z26" s="86"/>
      <c r="AA26" s="87"/>
      <c r="AB26" s="86"/>
      <c r="AC26" s="86"/>
      <c r="AD26" s="86"/>
      <c r="AE26" s="87"/>
      <c r="AF26" s="88"/>
      <c r="AG26" s="87"/>
      <c r="AH26" s="89"/>
    </row>
    <row r="27" spans="1:40" s="110" customFormat="1" ht="20.100000000000001" customHeight="1" x14ac:dyDescent="0.2">
      <c r="A27" s="101"/>
      <c r="B27" s="101"/>
      <c r="C27" s="80"/>
      <c r="D27" s="97" t="s">
        <v>121</v>
      </c>
      <c r="E27" s="82">
        <v>2</v>
      </c>
      <c r="F27" s="86" t="s">
        <v>120</v>
      </c>
      <c r="G27" s="84">
        <f t="shared" si="9"/>
        <v>1200</v>
      </c>
      <c r="H27" s="190">
        <v>600</v>
      </c>
      <c r="I27" s="85" t="s">
        <v>108</v>
      </c>
      <c r="J27" s="205">
        <v>1</v>
      </c>
      <c r="K27" s="87">
        <f t="shared" si="10"/>
        <v>600</v>
      </c>
      <c r="L27" s="190"/>
      <c r="M27" s="87"/>
      <c r="N27" s="86"/>
      <c r="O27" s="109"/>
      <c r="P27" s="109"/>
      <c r="Q27" s="86"/>
      <c r="R27" s="86"/>
      <c r="S27" s="87"/>
      <c r="T27" s="86"/>
      <c r="U27" s="87"/>
      <c r="V27" s="205">
        <v>1</v>
      </c>
      <c r="W27" s="87">
        <f t="shared" ref="W27:W29" si="11">V27*H27</f>
        <v>600</v>
      </c>
      <c r="X27" s="205"/>
      <c r="Y27" s="87"/>
      <c r="Z27" s="86"/>
      <c r="AA27" s="87"/>
      <c r="AB27" s="86"/>
      <c r="AC27" s="86"/>
      <c r="AD27" s="86"/>
      <c r="AE27" s="87"/>
      <c r="AF27" s="88"/>
      <c r="AG27" s="87"/>
      <c r="AH27" s="89"/>
    </row>
    <row r="28" spans="1:40" s="110" customFormat="1" ht="20.100000000000001" customHeight="1" x14ac:dyDescent="0.2">
      <c r="A28" s="101"/>
      <c r="B28" s="101"/>
      <c r="C28" s="80"/>
      <c r="D28" s="97" t="s">
        <v>122</v>
      </c>
      <c r="E28" s="82">
        <v>2</v>
      </c>
      <c r="F28" s="86" t="s">
        <v>120</v>
      </c>
      <c r="G28" s="84">
        <f t="shared" si="9"/>
        <v>1200</v>
      </c>
      <c r="H28" s="190">
        <v>600</v>
      </c>
      <c r="I28" s="85" t="s">
        <v>108</v>
      </c>
      <c r="J28" s="205">
        <v>1</v>
      </c>
      <c r="K28" s="87">
        <f t="shared" si="10"/>
        <v>600</v>
      </c>
      <c r="L28" s="190"/>
      <c r="M28" s="87"/>
      <c r="N28" s="86"/>
      <c r="O28" s="109"/>
      <c r="P28" s="109"/>
      <c r="Q28" s="86"/>
      <c r="R28" s="86"/>
      <c r="S28" s="87"/>
      <c r="T28" s="86"/>
      <c r="U28" s="87"/>
      <c r="V28" s="205">
        <v>1</v>
      </c>
      <c r="W28" s="87">
        <f t="shared" si="11"/>
        <v>600</v>
      </c>
      <c r="X28" s="205"/>
      <c r="Y28" s="87"/>
      <c r="Z28" s="86"/>
      <c r="AA28" s="87"/>
      <c r="AB28" s="86"/>
      <c r="AC28" s="86"/>
      <c r="AD28" s="86"/>
      <c r="AE28" s="87"/>
      <c r="AF28" s="88"/>
      <c r="AG28" s="87"/>
      <c r="AH28" s="89"/>
    </row>
    <row r="29" spans="1:40" s="110" customFormat="1" ht="20.100000000000001" customHeight="1" x14ac:dyDescent="0.2">
      <c r="A29" s="101"/>
      <c r="B29" s="101"/>
      <c r="C29" s="80"/>
      <c r="D29" s="97" t="s">
        <v>123</v>
      </c>
      <c r="E29" s="82">
        <v>2</v>
      </c>
      <c r="F29" s="86" t="s">
        <v>120</v>
      </c>
      <c r="G29" s="84">
        <f t="shared" si="9"/>
        <v>1200</v>
      </c>
      <c r="H29" s="190">
        <v>600</v>
      </c>
      <c r="I29" s="85" t="s">
        <v>108</v>
      </c>
      <c r="J29" s="205">
        <v>1</v>
      </c>
      <c r="K29" s="87">
        <f t="shared" si="10"/>
        <v>600</v>
      </c>
      <c r="L29" s="190"/>
      <c r="M29" s="87"/>
      <c r="N29" s="86"/>
      <c r="O29" s="109"/>
      <c r="P29" s="109"/>
      <c r="Q29" s="86"/>
      <c r="R29" s="86"/>
      <c r="S29" s="87"/>
      <c r="T29" s="86"/>
      <c r="U29" s="87"/>
      <c r="V29" s="205">
        <v>1</v>
      </c>
      <c r="W29" s="87">
        <f t="shared" si="11"/>
        <v>600</v>
      </c>
      <c r="X29" s="205"/>
      <c r="Y29" s="87"/>
      <c r="Z29" s="86"/>
      <c r="AA29" s="87"/>
      <c r="AB29" s="86"/>
      <c r="AC29" s="86"/>
      <c r="AD29" s="86"/>
      <c r="AE29" s="87"/>
      <c r="AF29" s="88"/>
      <c r="AG29" s="87"/>
      <c r="AH29" s="89"/>
    </row>
    <row r="30" spans="1:40" s="62" customFormat="1" ht="20.100000000000001" customHeight="1" x14ac:dyDescent="0.2">
      <c r="A30" s="103"/>
      <c r="B30" s="103"/>
      <c r="C30" s="115"/>
      <c r="D30" s="114"/>
      <c r="E30" s="93"/>
      <c r="F30" s="86"/>
      <c r="G30" s="105"/>
      <c r="H30" s="190"/>
      <c r="I30" s="85"/>
      <c r="J30" s="205"/>
      <c r="K30" s="87"/>
      <c r="L30" s="190"/>
      <c r="M30" s="87"/>
      <c r="N30" s="86"/>
      <c r="O30" s="86"/>
      <c r="P30" s="86"/>
      <c r="Q30" s="86"/>
      <c r="R30" s="86"/>
      <c r="S30" s="87"/>
      <c r="T30" s="86"/>
      <c r="U30" s="87"/>
      <c r="V30" s="205"/>
      <c r="W30" s="87"/>
      <c r="X30" s="205"/>
      <c r="Y30" s="87"/>
      <c r="Z30" s="86"/>
      <c r="AA30" s="87"/>
      <c r="AB30" s="86"/>
      <c r="AC30" s="86"/>
      <c r="AD30" s="86"/>
      <c r="AE30" s="87"/>
      <c r="AF30" s="88"/>
      <c r="AG30" s="87"/>
      <c r="AH30" s="89"/>
    </row>
    <row r="31" spans="1:40" s="62" customFormat="1" ht="20.100000000000001" customHeight="1" x14ac:dyDescent="0.2">
      <c r="A31" s="103"/>
      <c r="B31" s="103"/>
      <c r="C31" s="113" t="s">
        <v>195</v>
      </c>
      <c r="D31" s="114"/>
      <c r="E31" s="93"/>
      <c r="F31" s="86"/>
      <c r="G31" s="105">
        <f>SUM(G32:G55)</f>
        <v>28195</v>
      </c>
      <c r="H31" s="190"/>
      <c r="I31" s="182">
        <v>15000</v>
      </c>
      <c r="J31" s="205"/>
      <c r="K31" s="87"/>
      <c r="L31" s="190"/>
      <c r="M31" s="87"/>
      <c r="N31" s="86"/>
      <c r="O31" s="86"/>
      <c r="P31" s="86"/>
      <c r="Q31" s="86"/>
      <c r="R31" s="86"/>
      <c r="S31" s="87"/>
      <c r="T31" s="86"/>
      <c r="U31" s="87"/>
      <c r="V31" s="205"/>
      <c r="W31" s="87"/>
      <c r="X31" s="205"/>
      <c r="Y31" s="87"/>
      <c r="Z31" s="86"/>
      <c r="AA31" s="87"/>
      <c r="AB31" s="86"/>
      <c r="AC31" s="86"/>
      <c r="AD31" s="86"/>
      <c r="AE31" s="87"/>
      <c r="AF31" s="88"/>
      <c r="AG31" s="87"/>
      <c r="AH31" s="89"/>
      <c r="AL31" s="89"/>
    </row>
    <row r="32" spans="1:40" s="62" customFormat="1" ht="20.100000000000001" customHeight="1" x14ac:dyDescent="0.2">
      <c r="A32" s="101"/>
      <c r="B32" s="101"/>
      <c r="C32" s="80"/>
      <c r="D32" s="116" t="s">
        <v>124</v>
      </c>
      <c r="E32" s="93">
        <v>3</v>
      </c>
      <c r="F32" s="86" t="s">
        <v>114</v>
      </c>
      <c r="G32" s="84">
        <f>H32*E32</f>
        <v>825</v>
      </c>
      <c r="H32" s="190">
        <v>275</v>
      </c>
      <c r="I32" s="85" t="s">
        <v>108</v>
      </c>
      <c r="J32" s="205">
        <v>3</v>
      </c>
      <c r="K32" s="87">
        <f>J32*H32</f>
        <v>825</v>
      </c>
      <c r="L32" s="190"/>
      <c r="M32" s="87"/>
      <c r="N32" s="86"/>
      <c r="O32" s="109"/>
      <c r="P32" s="109"/>
      <c r="Q32" s="86"/>
      <c r="R32" s="86"/>
      <c r="S32" s="87"/>
      <c r="T32" s="86"/>
      <c r="U32" s="87"/>
      <c r="V32" s="205"/>
      <c r="W32" s="87"/>
      <c r="X32" s="205"/>
      <c r="Y32" s="87"/>
      <c r="Z32" s="86"/>
      <c r="AA32" s="87"/>
      <c r="AB32" s="86"/>
      <c r="AC32" s="86"/>
      <c r="AD32" s="86"/>
      <c r="AE32" s="87"/>
      <c r="AF32" s="88"/>
      <c r="AG32" s="87"/>
      <c r="AH32" s="89"/>
      <c r="AL32" s="91"/>
    </row>
    <row r="33" spans="1:38" s="62" customFormat="1" ht="20.100000000000001" customHeight="1" x14ac:dyDescent="0.2">
      <c r="A33" s="101"/>
      <c r="B33" s="101"/>
      <c r="C33" s="80"/>
      <c r="D33" s="100" t="s">
        <v>125</v>
      </c>
      <c r="E33" s="93">
        <v>1</v>
      </c>
      <c r="F33" s="86" t="s">
        <v>126</v>
      </c>
      <c r="G33" s="84">
        <v>300</v>
      </c>
      <c r="H33" s="190">
        <v>295</v>
      </c>
      <c r="I33" s="85" t="s">
        <v>108</v>
      </c>
      <c r="J33" s="205">
        <v>1</v>
      </c>
      <c r="K33" s="87">
        <v>300</v>
      </c>
      <c r="L33" s="190"/>
      <c r="M33" s="87"/>
      <c r="N33" s="86"/>
      <c r="O33" s="109"/>
      <c r="P33" s="109">
        <v>1</v>
      </c>
      <c r="Q33" s="86"/>
      <c r="R33" s="86"/>
      <c r="S33" s="87"/>
      <c r="T33" s="86"/>
      <c r="U33" s="87"/>
      <c r="V33" s="205"/>
      <c r="W33" s="87"/>
      <c r="X33" s="205"/>
      <c r="Y33" s="87"/>
      <c r="Z33" s="86"/>
      <c r="AA33" s="87"/>
      <c r="AB33" s="86">
        <v>1</v>
      </c>
      <c r="AC33" s="86"/>
      <c r="AD33" s="86"/>
      <c r="AE33" s="87"/>
      <c r="AF33" s="88"/>
      <c r="AG33" s="87"/>
      <c r="AH33" s="89"/>
      <c r="AL33" s="89"/>
    </row>
    <row r="34" spans="1:38" s="62" customFormat="1" ht="20.100000000000001" customHeight="1" x14ac:dyDescent="0.2">
      <c r="A34" s="101"/>
      <c r="B34" s="101"/>
      <c r="C34" s="80"/>
      <c r="D34" s="100" t="s">
        <v>127</v>
      </c>
      <c r="E34" s="93">
        <v>6</v>
      </c>
      <c r="F34" s="86" t="s">
        <v>126</v>
      </c>
      <c r="G34" s="84">
        <f t="shared" ref="G34:G55" si="12">H34*E34</f>
        <v>720</v>
      </c>
      <c r="H34" s="190">
        <v>120</v>
      </c>
      <c r="I34" s="85" t="s">
        <v>108</v>
      </c>
      <c r="J34" s="205">
        <v>3</v>
      </c>
      <c r="K34" s="87">
        <f t="shared" ref="K34:K55" si="13">J34*H34</f>
        <v>360</v>
      </c>
      <c r="L34" s="190"/>
      <c r="M34" s="87"/>
      <c r="N34" s="86"/>
      <c r="O34" s="86"/>
      <c r="P34" s="86">
        <v>2</v>
      </c>
      <c r="Q34" s="86"/>
      <c r="R34" s="86"/>
      <c r="S34" s="87"/>
      <c r="T34" s="86"/>
      <c r="U34" s="87"/>
      <c r="V34" s="205">
        <v>3</v>
      </c>
      <c r="W34" s="87">
        <f t="shared" ref="W34:W55" si="14">V34*H34</f>
        <v>360</v>
      </c>
      <c r="X34" s="205"/>
      <c r="Y34" s="87"/>
      <c r="Z34" s="86"/>
      <c r="AA34" s="87"/>
      <c r="AB34" s="86">
        <v>2</v>
      </c>
      <c r="AC34" s="86"/>
      <c r="AD34" s="86"/>
      <c r="AE34" s="87"/>
      <c r="AF34" s="88"/>
      <c r="AG34" s="87"/>
      <c r="AH34" s="89"/>
    </row>
    <row r="35" spans="1:38" s="62" customFormat="1" ht="20.100000000000001" customHeight="1" x14ac:dyDescent="0.2">
      <c r="A35" s="101"/>
      <c r="B35" s="101"/>
      <c r="C35" s="80"/>
      <c r="D35" s="100" t="s">
        <v>128</v>
      </c>
      <c r="E35" s="93">
        <v>6</v>
      </c>
      <c r="F35" s="86" t="s">
        <v>110</v>
      </c>
      <c r="G35" s="84">
        <f t="shared" si="12"/>
        <v>420</v>
      </c>
      <c r="H35" s="190">
        <v>70</v>
      </c>
      <c r="I35" s="85" t="s">
        <v>108</v>
      </c>
      <c r="J35" s="205">
        <v>3</v>
      </c>
      <c r="K35" s="87">
        <f t="shared" si="13"/>
        <v>210</v>
      </c>
      <c r="L35" s="190"/>
      <c r="M35" s="87"/>
      <c r="N35" s="86"/>
      <c r="O35" s="86"/>
      <c r="P35" s="86"/>
      <c r="Q35" s="86"/>
      <c r="R35" s="86"/>
      <c r="S35" s="87"/>
      <c r="T35" s="86"/>
      <c r="U35" s="87"/>
      <c r="V35" s="205">
        <v>3</v>
      </c>
      <c r="W35" s="87">
        <f t="shared" si="14"/>
        <v>210</v>
      </c>
      <c r="X35" s="205"/>
      <c r="Y35" s="87"/>
      <c r="Z35" s="86"/>
      <c r="AA35" s="87"/>
      <c r="AB35" s="86"/>
      <c r="AC35" s="86"/>
      <c r="AD35" s="86"/>
      <c r="AE35" s="87"/>
      <c r="AF35" s="88"/>
      <c r="AG35" s="87"/>
      <c r="AH35" s="89"/>
    </row>
    <row r="36" spans="1:38" s="62" customFormat="1" ht="20.100000000000001" customHeight="1" x14ac:dyDescent="0.2">
      <c r="A36" s="101"/>
      <c r="B36" s="101"/>
      <c r="C36" s="80"/>
      <c r="D36" s="100" t="s">
        <v>129</v>
      </c>
      <c r="E36" s="93">
        <v>2</v>
      </c>
      <c r="F36" s="86" t="s">
        <v>110</v>
      </c>
      <c r="G36" s="84">
        <f t="shared" si="12"/>
        <v>520</v>
      </c>
      <c r="H36" s="190">
        <v>260</v>
      </c>
      <c r="I36" s="85" t="s">
        <v>108</v>
      </c>
      <c r="J36" s="205">
        <v>1</v>
      </c>
      <c r="K36" s="87">
        <f t="shared" si="13"/>
        <v>260</v>
      </c>
      <c r="L36" s="190"/>
      <c r="M36" s="87"/>
      <c r="N36" s="86"/>
      <c r="O36" s="109"/>
      <c r="P36" s="109"/>
      <c r="Q36" s="86"/>
      <c r="R36" s="86"/>
      <c r="S36" s="87"/>
      <c r="T36" s="86"/>
      <c r="U36" s="87"/>
      <c r="V36" s="205">
        <v>1</v>
      </c>
      <c r="W36" s="87">
        <f t="shared" si="14"/>
        <v>260</v>
      </c>
      <c r="X36" s="205"/>
      <c r="Y36" s="87"/>
      <c r="Z36" s="86"/>
      <c r="AA36" s="87"/>
      <c r="AB36" s="86"/>
      <c r="AC36" s="86"/>
      <c r="AD36" s="86"/>
      <c r="AE36" s="87"/>
      <c r="AF36" s="88"/>
      <c r="AG36" s="87"/>
      <c r="AH36" s="89"/>
    </row>
    <row r="37" spans="1:38" s="62" customFormat="1" ht="20.100000000000001" customHeight="1" x14ac:dyDescent="0.2">
      <c r="A37" s="101"/>
      <c r="B37" s="101"/>
      <c r="C37" s="80"/>
      <c r="D37" s="100" t="s">
        <v>130</v>
      </c>
      <c r="E37" s="93">
        <v>4</v>
      </c>
      <c r="F37" s="86" t="s">
        <v>131</v>
      </c>
      <c r="G37" s="84">
        <f t="shared" si="12"/>
        <v>800</v>
      </c>
      <c r="H37" s="190">
        <v>200</v>
      </c>
      <c r="I37" s="85" t="s">
        <v>108</v>
      </c>
      <c r="J37" s="205">
        <v>2</v>
      </c>
      <c r="K37" s="87">
        <f t="shared" si="13"/>
        <v>400</v>
      </c>
      <c r="L37" s="190"/>
      <c r="M37" s="87"/>
      <c r="N37" s="86"/>
      <c r="O37" s="109"/>
      <c r="P37" s="109"/>
      <c r="Q37" s="86"/>
      <c r="R37" s="86"/>
      <c r="S37" s="87"/>
      <c r="T37" s="86"/>
      <c r="U37" s="87"/>
      <c r="V37" s="205">
        <v>2</v>
      </c>
      <c r="W37" s="87">
        <f t="shared" si="14"/>
        <v>400</v>
      </c>
      <c r="X37" s="205"/>
      <c r="Y37" s="87"/>
      <c r="Z37" s="86"/>
      <c r="AA37" s="87"/>
      <c r="AB37" s="86"/>
      <c r="AC37" s="86"/>
      <c r="AD37" s="86"/>
      <c r="AE37" s="87"/>
      <c r="AF37" s="88"/>
      <c r="AG37" s="87"/>
      <c r="AH37" s="89"/>
    </row>
    <row r="38" spans="1:38" s="62" customFormat="1" ht="20.100000000000001" customHeight="1" x14ac:dyDescent="0.2">
      <c r="A38" s="101"/>
      <c r="B38" s="101"/>
      <c r="C38" s="80"/>
      <c r="D38" s="117" t="s">
        <v>132</v>
      </c>
      <c r="E38" s="93">
        <v>3</v>
      </c>
      <c r="F38" s="86" t="s">
        <v>118</v>
      </c>
      <c r="G38" s="84">
        <f t="shared" si="12"/>
        <v>510</v>
      </c>
      <c r="H38" s="190">
        <v>170</v>
      </c>
      <c r="I38" s="85" t="s">
        <v>108</v>
      </c>
      <c r="J38" s="205">
        <v>3</v>
      </c>
      <c r="K38" s="87">
        <f t="shared" si="13"/>
        <v>510</v>
      </c>
      <c r="L38" s="190"/>
      <c r="M38" s="87"/>
      <c r="N38" s="86"/>
      <c r="O38" s="109"/>
      <c r="P38" s="109"/>
      <c r="Q38" s="86"/>
      <c r="R38" s="86"/>
      <c r="S38" s="87"/>
      <c r="T38" s="86"/>
      <c r="U38" s="87"/>
      <c r="V38" s="205"/>
      <c r="W38" s="87"/>
      <c r="X38" s="205"/>
      <c r="Y38" s="87"/>
      <c r="Z38" s="86"/>
      <c r="AA38" s="87"/>
      <c r="AB38" s="86"/>
      <c r="AC38" s="86"/>
      <c r="AD38" s="86"/>
      <c r="AE38" s="87"/>
      <c r="AF38" s="88"/>
      <c r="AG38" s="87"/>
      <c r="AH38" s="89"/>
    </row>
    <row r="39" spans="1:38" s="62" customFormat="1" ht="20.100000000000001" customHeight="1" x14ac:dyDescent="0.2">
      <c r="A39" s="101"/>
      <c r="B39" s="101"/>
      <c r="C39" s="80"/>
      <c r="D39" s="117" t="s">
        <v>133</v>
      </c>
      <c r="E39" s="93">
        <v>3</v>
      </c>
      <c r="F39" s="86" t="s">
        <v>126</v>
      </c>
      <c r="G39" s="84">
        <f t="shared" si="12"/>
        <v>390</v>
      </c>
      <c r="H39" s="190">
        <v>130</v>
      </c>
      <c r="I39" s="85" t="s">
        <v>108</v>
      </c>
      <c r="J39" s="205">
        <v>3</v>
      </c>
      <c r="K39" s="87">
        <f t="shared" si="13"/>
        <v>390</v>
      </c>
      <c r="L39" s="190"/>
      <c r="M39" s="87"/>
      <c r="N39" s="86"/>
      <c r="O39" s="109"/>
      <c r="P39" s="109"/>
      <c r="Q39" s="86"/>
      <c r="R39" s="86"/>
      <c r="S39" s="87"/>
      <c r="T39" s="86"/>
      <c r="U39" s="87"/>
      <c r="V39" s="205"/>
      <c r="W39" s="87"/>
      <c r="X39" s="205"/>
      <c r="Y39" s="87"/>
      <c r="Z39" s="86"/>
      <c r="AA39" s="87"/>
      <c r="AB39" s="86"/>
      <c r="AC39" s="86"/>
      <c r="AD39" s="86"/>
      <c r="AE39" s="87"/>
      <c r="AF39" s="88"/>
      <c r="AG39" s="87"/>
      <c r="AH39" s="89"/>
    </row>
    <row r="40" spans="1:38" s="62" customFormat="1" ht="20.100000000000001" customHeight="1" x14ac:dyDescent="0.2">
      <c r="A40" s="101"/>
      <c r="B40" s="101"/>
      <c r="C40" s="80"/>
      <c r="D40" s="117" t="s">
        <v>134</v>
      </c>
      <c r="E40" s="93">
        <v>2</v>
      </c>
      <c r="F40" s="86" t="s">
        <v>135</v>
      </c>
      <c r="G40" s="84">
        <f t="shared" si="12"/>
        <v>1100</v>
      </c>
      <c r="H40" s="190">
        <v>550</v>
      </c>
      <c r="I40" s="85" t="s">
        <v>108</v>
      </c>
      <c r="J40" s="205">
        <v>1</v>
      </c>
      <c r="K40" s="87">
        <f t="shared" si="13"/>
        <v>550</v>
      </c>
      <c r="L40" s="190"/>
      <c r="M40" s="87"/>
      <c r="N40" s="86"/>
      <c r="O40" s="109"/>
      <c r="P40" s="109"/>
      <c r="Q40" s="86"/>
      <c r="R40" s="86"/>
      <c r="S40" s="87"/>
      <c r="T40" s="86"/>
      <c r="U40" s="87"/>
      <c r="V40" s="205">
        <v>1</v>
      </c>
      <c r="W40" s="87">
        <f>V40*H40</f>
        <v>550</v>
      </c>
      <c r="X40" s="205"/>
      <c r="Y40" s="87"/>
      <c r="Z40" s="86"/>
      <c r="AA40" s="87"/>
      <c r="AB40" s="86"/>
      <c r="AC40" s="86"/>
      <c r="AD40" s="86"/>
      <c r="AE40" s="87"/>
      <c r="AF40" s="88"/>
      <c r="AG40" s="87"/>
      <c r="AH40" s="89"/>
    </row>
    <row r="41" spans="1:38" ht="20.100000000000001" customHeight="1" x14ac:dyDescent="0.25">
      <c r="A41" s="103"/>
      <c r="B41" s="103"/>
      <c r="C41" s="111"/>
      <c r="D41" s="100" t="s">
        <v>136</v>
      </c>
      <c r="E41" s="112">
        <v>2</v>
      </c>
      <c r="F41" s="86" t="s">
        <v>110</v>
      </c>
      <c r="G41" s="84">
        <f t="shared" si="12"/>
        <v>160</v>
      </c>
      <c r="H41" s="192">
        <v>80</v>
      </c>
      <c r="I41" s="85" t="s">
        <v>108</v>
      </c>
      <c r="J41" s="216">
        <v>2</v>
      </c>
      <c r="K41" s="87">
        <f t="shared" si="13"/>
        <v>160</v>
      </c>
      <c r="L41" s="191"/>
      <c r="M41" s="87"/>
      <c r="N41" s="107"/>
      <c r="O41" s="107"/>
      <c r="P41" s="118">
        <v>1</v>
      </c>
      <c r="Q41" s="86"/>
      <c r="R41" s="107"/>
      <c r="S41" s="106"/>
      <c r="T41" s="107"/>
      <c r="U41" s="106"/>
      <c r="V41" s="215"/>
      <c r="W41" s="87"/>
      <c r="X41" s="206"/>
      <c r="Y41" s="106"/>
      <c r="Z41" s="107"/>
      <c r="AA41" s="106"/>
      <c r="AB41" s="118">
        <v>1</v>
      </c>
      <c r="AC41" s="86"/>
      <c r="AD41" s="107"/>
      <c r="AE41" s="106"/>
      <c r="AF41" s="108"/>
      <c r="AG41" s="106"/>
      <c r="AH41" s="89"/>
    </row>
    <row r="42" spans="1:38" ht="20.100000000000001" customHeight="1" x14ac:dyDescent="0.25">
      <c r="A42" s="103"/>
      <c r="B42" s="103"/>
      <c r="C42" s="111"/>
      <c r="D42" s="100" t="s">
        <v>137</v>
      </c>
      <c r="E42" s="112">
        <v>2</v>
      </c>
      <c r="F42" s="86" t="s">
        <v>110</v>
      </c>
      <c r="G42" s="84">
        <f t="shared" si="12"/>
        <v>500</v>
      </c>
      <c r="H42" s="192">
        <v>250</v>
      </c>
      <c r="I42" s="85" t="s">
        <v>108</v>
      </c>
      <c r="J42" s="216">
        <v>1</v>
      </c>
      <c r="K42" s="87">
        <f t="shared" si="13"/>
        <v>250</v>
      </c>
      <c r="L42" s="191"/>
      <c r="M42" s="87"/>
      <c r="N42" s="107"/>
      <c r="O42" s="107"/>
      <c r="P42" s="118"/>
      <c r="Q42" s="86"/>
      <c r="R42" s="107"/>
      <c r="S42" s="106"/>
      <c r="T42" s="107"/>
      <c r="U42" s="106"/>
      <c r="V42" s="216">
        <v>1</v>
      </c>
      <c r="W42" s="87">
        <f>V42*H42</f>
        <v>250</v>
      </c>
      <c r="X42" s="206"/>
      <c r="Y42" s="106"/>
      <c r="Z42" s="107"/>
      <c r="AA42" s="106"/>
      <c r="AB42" s="118"/>
      <c r="AC42" s="86"/>
      <c r="AD42" s="107"/>
      <c r="AE42" s="106"/>
      <c r="AF42" s="108"/>
      <c r="AG42" s="106"/>
      <c r="AH42" s="89"/>
    </row>
    <row r="43" spans="1:38" ht="20.100000000000001" customHeight="1" x14ac:dyDescent="0.25">
      <c r="A43" s="103"/>
      <c r="B43" s="103"/>
      <c r="C43" s="111"/>
      <c r="D43" s="100" t="s">
        <v>138</v>
      </c>
      <c r="E43" s="112">
        <v>2</v>
      </c>
      <c r="F43" s="86" t="s">
        <v>110</v>
      </c>
      <c r="G43" s="84">
        <f t="shared" si="12"/>
        <v>360</v>
      </c>
      <c r="H43" s="192">
        <v>180</v>
      </c>
      <c r="I43" s="85" t="s">
        <v>108</v>
      </c>
      <c r="J43" s="216">
        <v>2</v>
      </c>
      <c r="K43" s="87">
        <f t="shared" si="13"/>
        <v>360</v>
      </c>
      <c r="L43" s="191"/>
      <c r="M43" s="87"/>
      <c r="N43" s="107"/>
      <c r="O43" s="107"/>
      <c r="P43" s="118"/>
      <c r="Q43" s="86"/>
      <c r="R43" s="107"/>
      <c r="S43" s="106"/>
      <c r="T43" s="107"/>
      <c r="U43" s="106"/>
      <c r="V43" s="215"/>
      <c r="W43" s="87"/>
      <c r="X43" s="206"/>
      <c r="Y43" s="106"/>
      <c r="Z43" s="107"/>
      <c r="AA43" s="106"/>
      <c r="AB43" s="118"/>
      <c r="AC43" s="86"/>
      <c r="AD43" s="107"/>
      <c r="AE43" s="106"/>
      <c r="AF43" s="108"/>
      <c r="AG43" s="106"/>
      <c r="AH43" s="89"/>
    </row>
    <row r="44" spans="1:38" ht="20.100000000000001" customHeight="1" x14ac:dyDescent="0.25">
      <c r="A44" s="103"/>
      <c r="B44" s="103"/>
      <c r="C44" s="111"/>
      <c r="D44" s="100" t="s">
        <v>139</v>
      </c>
      <c r="E44" s="112">
        <v>2</v>
      </c>
      <c r="F44" s="86" t="s">
        <v>110</v>
      </c>
      <c r="G44" s="84">
        <f t="shared" si="12"/>
        <v>330</v>
      </c>
      <c r="H44" s="192">
        <v>165</v>
      </c>
      <c r="I44" s="85" t="s">
        <v>108</v>
      </c>
      <c r="J44" s="216">
        <v>2</v>
      </c>
      <c r="K44" s="87">
        <f t="shared" si="13"/>
        <v>330</v>
      </c>
      <c r="L44" s="191"/>
      <c r="M44" s="87"/>
      <c r="N44" s="107"/>
      <c r="O44" s="107"/>
      <c r="P44" s="118"/>
      <c r="Q44" s="86"/>
      <c r="R44" s="107"/>
      <c r="S44" s="106"/>
      <c r="T44" s="107"/>
      <c r="U44" s="106"/>
      <c r="V44" s="215"/>
      <c r="W44" s="87"/>
      <c r="X44" s="206"/>
      <c r="Y44" s="106"/>
      <c r="Z44" s="107"/>
      <c r="AA44" s="106"/>
      <c r="AB44" s="118"/>
      <c r="AC44" s="86"/>
      <c r="AD44" s="107"/>
      <c r="AE44" s="106"/>
      <c r="AF44" s="108"/>
      <c r="AG44" s="106"/>
      <c r="AH44" s="89"/>
    </row>
    <row r="45" spans="1:38" ht="20.100000000000001" customHeight="1" x14ac:dyDescent="0.25">
      <c r="A45" s="103"/>
      <c r="B45" s="103"/>
      <c r="C45" s="111"/>
      <c r="D45" s="100" t="s">
        <v>140</v>
      </c>
      <c r="E45" s="112">
        <v>1</v>
      </c>
      <c r="F45" s="86" t="s">
        <v>141</v>
      </c>
      <c r="G45" s="84">
        <v>1000</v>
      </c>
      <c r="H45" s="192">
        <v>1000</v>
      </c>
      <c r="I45" s="85" t="s">
        <v>108</v>
      </c>
      <c r="J45" s="216">
        <v>1</v>
      </c>
      <c r="K45" s="87">
        <f>J45*H45</f>
        <v>1000</v>
      </c>
      <c r="L45" s="191"/>
      <c r="M45" s="87"/>
      <c r="N45" s="107"/>
      <c r="O45" s="107"/>
      <c r="P45" s="118"/>
      <c r="Q45" s="86"/>
      <c r="R45" s="107"/>
      <c r="S45" s="106"/>
      <c r="T45" s="107"/>
      <c r="U45" s="106"/>
      <c r="V45" s="215"/>
      <c r="W45" s="87"/>
      <c r="X45" s="206"/>
      <c r="Y45" s="106"/>
      <c r="Z45" s="107"/>
      <c r="AA45" s="106"/>
      <c r="AB45" s="118"/>
      <c r="AC45" s="86"/>
      <c r="AD45" s="107"/>
      <c r="AE45" s="106"/>
      <c r="AF45" s="108"/>
      <c r="AG45" s="106"/>
      <c r="AH45" s="89"/>
    </row>
    <row r="46" spans="1:38" ht="20.100000000000001" customHeight="1" x14ac:dyDescent="0.25">
      <c r="A46" s="103"/>
      <c r="B46" s="103"/>
      <c r="C46" s="111"/>
      <c r="D46" s="100" t="s">
        <v>142</v>
      </c>
      <c r="E46" s="112">
        <v>15</v>
      </c>
      <c r="F46" s="86" t="s">
        <v>110</v>
      </c>
      <c r="G46" s="84">
        <f t="shared" si="12"/>
        <v>900</v>
      </c>
      <c r="H46" s="192">
        <v>60</v>
      </c>
      <c r="I46" s="85" t="s">
        <v>108</v>
      </c>
      <c r="J46" s="216">
        <v>5</v>
      </c>
      <c r="K46" s="87">
        <f t="shared" si="13"/>
        <v>300</v>
      </c>
      <c r="L46" s="191"/>
      <c r="M46" s="87"/>
      <c r="N46" s="107"/>
      <c r="O46" s="107"/>
      <c r="P46" s="118"/>
      <c r="Q46" s="86"/>
      <c r="R46" s="107"/>
      <c r="S46" s="106"/>
      <c r="T46" s="107"/>
      <c r="U46" s="106"/>
      <c r="V46" s="215">
        <v>10</v>
      </c>
      <c r="W46" s="87">
        <f t="shared" si="14"/>
        <v>600</v>
      </c>
      <c r="X46" s="206"/>
      <c r="Y46" s="106"/>
      <c r="Z46" s="107"/>
      <c r="AA46" s="106"/>
      <c r="AB46" s="118"/>
      <c r="AC46" s="86"/>
      <c r="AD46" s="107"/>
      <c r="AE46" s="106"/>
      <c r="AF46" s="108"/>
      <c r="AG46" s="106"/>
      <c r="AH46" s="89"/>
    </row>
    <row r="47" spans="1:38" ht="20.100000000000001" customHeight="1" x14ac:dyDescent="0.25">
      <c r="A47" s="103"/>
      <c r="B47" s="103"/>
      <c r="C47" s="111"/>
      <c r="D47" s="100" t="s">
        <v>143</v>
      </c>
      <c r="E47" s="112">
        <v>2</v>
      </c>
      <c r="F47" s="86" t="s">
        <v>144</v>
      </c>
      <c r="G47" s="84">
        <f>H47*E47</f>
        <v>4000</v>
      </c>
      <c r="H47" s="192">
        <v>2000</v>
      </c>
      <c r="I47" s="85" t="s">
        <v>108</v>
      </c>
      <c r="J47" s="216">
        <v>1</v>
      </c>
      <c r="K47" s="87">
        <f t="shared" si="13"/>
        <v>2000</v>
      </c>
      <c r="L47" s="191"/>
      <c r="M47" s="87"/>
      <c r="N47" s="107"/>
      <c r="O47" s="107"/>
      <c r="P47" s="118"/>
      <c r="Q47" s="86"/>
      <c r="R47" s="107"/>
      <c r="S47" s="106"/>
      <c r="T47" s="107"/>
      <c r="U47" s="106"/>
      <c r="V47" s="216">
        <v>1</v>
      </c>
      <c r="W47" s="87">
        <f>V47*H47</f>
        <v>2000</v>
      </c>
      <c r="X47" s="206"/>
      <c r="Y47" s="106"/>
      <c r="Z47" s="107"/>
      <c r="AA47" s="106"/>
      <c r="AB47" s="118"/>
      <c r="AC47" s="86"/>
      <c r="AD47" s="107"/>
      <c r="AE47" s="106"/>
      <c r="AF47" s="108"/>
      <c r="AG47" s="106"/>
      <c r="AH47" s="89"/>
    </row>
    <row r="48" spans="1:38" ht="20.100000000000001" customHeight="1" x14ac:dyDescent="0.25">
      <c r="A48" s="103"/>
      <c r="B48" s="103"/>
      <c r="C48" s="111"/>
      <c r="D48" s="100" t="s">
        <v>145</v>
      </c>
      <c r="E48" s="112">
        <v>6</v>
      </c>
      <c r="F48" s="86" t="s">
        <v>110</v>
      </c>
      <c r="G48" s="84">
        <f t="shared" si="12"/>
        <v>3600</v>
      </c>
      <c r="H48" s="192">
        <v>600</v>
      </c>
      <c r="I48" s="85" t="s">
        <v>108</v>
      </c>
      <c r="J48" s="216">
        <v>4</v>
      </c>
      <c r="K48" s="87">
        <f t="shared" si="13"/>
        <v>2400</v>
      </c>
      <c r="L48" s="191"/>
      <c r="M48" s="87"/>
      <c r="N48" s="107"/>
      <c r="O48" s="107"/>
      <c r="P48" s="118"/>
      <c r="Q48" s="86"/>
      <c r="R48" s="107"/>
      <c r="S48" s="106"/>
      <c r="T48" s="107"/>
      <c r="U48" s="106"/>
      <c r="V48" s="216">
        <v>2</v>
      </c>
      <c r="W48" s="87">
        <f>V48*H48</f>
        <v>1200</v>
      </c>
      <c r="X48" s="206"/>
      <c r="Y48" s="106"/>
      <c r="Z48" s="107"/>
      <c r="AA48" s="106"/>
      <c r="AB48" s="118"/>
      <c r="AC48" s="86"/>
      <c r="AD48" s="107"/>
      <c r="AE48" s="106"/>
      <c r="AF48" s="108"/>
      <c r="AG48" s="106"/>
      <c r="AH48" s="89"/>
    </row>
    <row r="49" spans="1:34" ht="20.100000000000001" customHeight="1" x14ac:dyDescent="0.25">
      <c r="A49" s="103"/>
      <c r="B49" s="103"/>
      <c r="C49" s="111"/>
      <c r="D49" s="100" t="s">
        <v>146</v>
      </c>
      <c r="E49" s="112">
        <v>4</v>
      </c>
      <c r="F49" s="86" t="s">
        <v>110</v>
      </c>
      <c r="G49" s="84">
        <f t="shared" si="12"/>
        <v>1400</v>
      </c>
      <c r="H49" s="192">
        <v>350</v>
      </c>
      <c r="I49" s="85" t="s">
        <v>108</v>
      </c>
      <c r="J49" s="216">
        <v>2</v>
      </c>
      <c r="K49" s="87">
        <f t="shared" si="13"/>
        <v>700</v>
      </c>
      <c r="L49" s="191"/>
      <c r="M49" s="87"/>
      <c r="N49" s="107"/>
      <c r="O49" s="107"/>
      <c r="P49" s="118"/>
      <c r="Q49" s="86"/>
      <c r="R49" s="107"/>
      <c r="S49" s="106"/>
      <c r="T49" s="107"/>
      <c r="U49" s="106"/>
      <c r="V49" s="216">
        <v>2</v>
      </c>
      <c r="W49" s="87">
        <f>V49*H49</f>
        <v>700</v>
      </c>
      <c r="X49" s="206"/>
      <c r="Y49" s="106"/>
      <c r="Z49" s="107"/>
      <c r="AA49" s="106"/>
      <c r="AB49" s="118"/>
      <c r="AC49" s="86"/>
      <c r="AD49" s="107"/>
      <c r="AE49" s="106"/>
      <c r="AF49" s="108"/>
      <c r="AG49" s="106"/>
      <c r="AH49" s="89"/>
    </row>
    <row r="50" spans="1:34" ht="20.100000000000001" customHeight="1" x14ac:dyDescent="0.25">
      <c r="A50" s="103"/>
      <c r="B50" s="103"/>
      <c r="C50" s="111"/>
      <c r="D50" s="100" t="s">
        <v>147</v>
      </c>
      <c r="E50" s="112">
        <v>2</v>
      </c>
      <c r="F50" s="86" t="s">
        <v>110</v>
      </c>
      <c r="G50" s="84">
        <f t="shared" si="12"/>
        <v>1200</v>
      </c>
      <c r="H50" s="192">
        <v>600</v>
      </c>
      <c r="I50" s="85" t="s">
        <v>108</v>
      </c>
      <c r="J50" s="216">
        <v>2</v>
      </c>
      <c r="K50" s="87">
        <f t="shared" si="13"/>
        <v>1200</v>
      </c>
      <c r="L50" s="191"/>
      <c r="M50" s="87"/>
      <c r="N50" s="107"/>
      <c r="O50" s="107"/>
      <c r="P50" s="118"/>
      <c r="Q50" s="86"/>
      <c r="R50" s="107"/>
      <c r="S50" s="106"/>
      <c r="T50" s="107"/>
      <c r="U50" s="106"/>
      <c r="V50" s="215"/>
      <c r="W50" s="87"/>
      <c r="X50" s="206"/>
      <c r="Y50" s="106"/>
      <c r="Z50" s="107"/>
      <c r="AA50" s="106"/>
      <c r="AB50" s="118"/>
      <c r="AC50" s="86"/>
      <c r="AD50" s="107"/>
      <c r="AE50" s="106"/>
      <c r="AF50" s="108"/>
      <c r="AG50" s="106"/>
      <c r="AH50" s="89"/>
    </row>
    <row r="51" spans="1:34" ht="20.100000000000001" customHeight="1" x14ac:dyDescent="0.25">
      <c r="A51" s="103"/>
      <c r="B51" s="103"/>
      <c r="C51" s="111"/>
      <c r="D51" s="119" t="s">
        <v>148</v>
      </c>
      <c r="E51" s="112">
        <v>1</v>
      </c>
      <c r="F51" s="86" t="s">
        <v>107</v>
      </c>
      <c r="G51" s="84">
        <f t="shared" si="12"/>
        <v>2500</v>
      </c>
      <c r="H51" s="192">
        <v>2500</v>
      </c>
      <c r="I51" s="85" t="s">
        <v>108</v>
      </c>
      <c r="J51" s="216">
        <v>1</v>
      </c>
      <c r="K51" s="87">
        <f t="shared" si="13"/>
        <v>2500</v>
      </c>
      <c r="L51" s="191"/>
      <c r="M51" s="87"/>
      <c r="N51" s="107"/>
      <c r="O51" s="107"/>
      <c r="P51" s="118"/>
      <c r="Q51" s="86"/>
      <c r="R51" s="107"/>
      <c r="S51" s="106"/>
      <c r="T51" s="107"/>
      <c r="U51" s="106"/>
      <c r="V51" s="215"/>
      <c r="W51" s="87"/>
      <c r="X51" s="206"/>
      <c r="Y51" s="106"/>
      <c r="Z51" s="107"/>
      <c r="AA51" s="106"/>
      <c r="AB51" s="118"/>
      <c r="AC51" s="86"/>
      <c r="AD51" s="107"/>
      <c r="AE51" s="106"/>
      <c r="AF51" s="108"/>
      <c r="AG51" s="106"/>
      <c r="AH51" s="89"/>
    </row>
    <row r="52" spans="1:34" ht="20.100000000000001" customHeight="1" x14ac:dyDescent="0.25">
      <c r="A52" s="103"/>
      <c r="B52" s="103"/>
      <c r="C52" s="111"/>
      <c r="D52" s="100" t="s">
        <v>149</v>
      </c>
      <c r="E52" s="112">
        <v>8</v>
      </c>
      <c r="F52" s="86" t="s">
        <v>110</v>
      </c>
      <c r="G52" s="84">
        <f t="shared" si="12"/>
        <v>3960</v>
      </c>
      <c r="H52" s="192">
        <v>495</v>
      </c>
      <c r="I52" s="85" t="s">
        <v>108</v>
      </c>
      <c r="J52" s="216">
        <v>4</v>
      </c>
      <c r="K52" s="87">
        <f t="shared" si="13"/>
        <v>1980</v>
      </c>
      <c r="L52" s="191"/>
      <c r="M52" s="87"/>
      <c r="N52" s="107"/>
      <c r="O52" s="107"/>
      <c r="P52" s="118"/>
      <c r="Q52" s="86"/>
      <c r="R52" s="107"/>
      <c r="S52" s="106"/>
      <c r="T52" s="107"/>
      <c r="U52" s="106"/>
      <c r="V52" s="216">
        <v>4</v>
      </c>
      <c r="W52" s="87">
        <f>V52*H52</f>
        <v>1980</v>
      </c>
      <c r="X52" s="206"/>
      <c r="Y52" s="106"/>
      <c r="Z52" s="107"/>
      <c r="AA52" s="106"/>
      <c r="AB52" s="118"/>
      <c r="AC52" s="86"/>
      <c r="AD52" s="107"/>
      <c r="AE52" s="106"/>
      <c r="AF52" s="108"/>
      <c r="AG52" s="106"/>
      <c r="AH52" s="89"/>
    </row>
    <row r="53" spans="1:34" ht="20.100000000000001" customHeight="1" x14ac:dyDescent="0.25">
      <c r="A53" s="103"/>
      <c r="B53" s="103"/>
      <c r="C53" s="111"/>
      <c r="D53" s="100" t="s">
        <v>150</v>
      </c>
      <c r="E53" s="112">
        <v>4</v>
      </c>
      <c r="F53" s="86" t="s">
        <v>110</v>
      </c>
      <c r="G53" s="84">
        <f t="shared" si="12"/>
        <v>800</v>
      </c>
      <c r="H53" s="192">
        <v>200</v>
      </c>
      <c r="I53" s="85" t="s">
        <v>108</v>
      </c>
      <c r="J53" s="216">
        <v>2</v>
      </c>
      <c r="K53" s="87">
        <f t="shared" si="13"/>
        <v>400</v>
      </c>
      <c r="L53" s="191"/>
      <c r="M53" s="87"/>
      <c r="N53" s="107"/>
      <c r="O53" s="107"/>
      <c r="P53" s="118"/>
      <c r="Q53" s="86"/>
      <c r="R53" s="107"/>
      <c r="S53" s="106"/>
      <c r="T53" s="107"/>
      <c r="U53" s="106"/>
      <c r="V53" s="215">
        <v>2</v>
      </c>
      <c r="W53" s="87">
        <f t="shared" si="14"/>
        <v>400</v>
      </c>
      <c r="X53" s="206"/>
      <c r="Y53" s="106"/>
      <c r="Z53" s="107"/>
      <c r="AA53" s="106"/>
      <c r="AB53" s="118"/>
      <c r="AC53" s="86"/>
      <c r="AD53" s="107"/>
      <c r="AE53" s="106"/>
      <c r="AF53" s="108"/>
      <c r="AG53" s="106"/>
      <c r="AH53" s="89"/>
    </row>
    <row r="54" spans="1:34" ht="20.100000000000001" customHeight="1" x14ac:dyDescent="0.25">
      <c r="A54" s="103"/>
      <c r="B54" s="103"/>
      <c r="C54" s="111"/>
      <c r="D54" s="100" t="s">
        <v>151</v>
      </c>
      <c r="E54" s="112">
        <v>2</v>
      </c>
      <c r="F54" s="86" t="s">
        <v>152</v>
      </c>
      <c r="G54" s="84">
        <f t="shared" si="12"/>
        <v>400</v>
      </c>
      <c r="H54" s="192">
        <v>200</v>
      </c>
      <c r="I54" s="85" t="s">
        <v>108</v>
      </c>
      <c r="J54" s="216">
        <v>1</v>
      </c>
      <c r="K54" s="87">
        <f t="shared" si="13"/>
        <v>200</v>
      </c>
      <c r="L54" s="191"/>
      <c r="M54" s="87"/>
      <c r="N54" s="107"/>
      <c r="O54" s="107"/>
      <c r="P54" s="118"/>
      <c r="Q54" s="86"/>
      <c r="R54" s="107"/>
      <c r="S54" s="106"/>
      <c r="T54" s="107"/>
      <c r="U54" s="106"/>
      <c r="V54" s="215">
        <v>1</v>
      </c>
      <c r="W54" s="87">
        <f t="shared" si="14"/>
        <v>200</v>
      </c>
      <c r="X54" s="206"/>
      <c r="Y54" s="106"/>
      <c r="Z54" s="107"/>
      <c r="AA54" s="106"/>
      <c r="AB54" s="118"/>
      <c r="AC54" s="86"/>
      <c r="AD54" s="107"/>
      <c r="AE54" s="106"/>
      <c r="AF54" s="108"/>
      <c r="AG54" s="106"/>
      <c r="AH54" s="89"/>
    </row>
    <row r="55" spans="1:34" ht="20.100000000000001" customHeight="1" x14ac:dyDescent="0.25">
      <c r="A55" s="103"/>
      <c r="B55" s="103"/>
      <c r="C55" s="111"/>
      <c r="D55" s="100" t="s">
        <v>153</v>
      </c>
      <c r="E55" s="112">
        <v>6</v>
      </c>
      <c r="F55" s="86" t="s">
        <v>118</v>
      </c>
      <c r="G55" s="84">
        <f t="shared" si="12"/>
        <v>1500</v>
      </c>
      <c r="H55" s="192">
        <v>250</v>
      </c>
      <c r="I55" s="85" t="s">
        <v>108</v>
      </c>
      <c r="J55" s="216">
        <v>3</v>
      </c>
      <c r="K55" s="87">
        <f t="shared" si="13"/>
        <v>750</v>
      </c>
      <c r="L55" s="191"/>
      <c r="M55" s="87"/>
      <c r="N55" s="107"/>
      <c r="O55" s="107"/>
      <c r="P55" s="118"/>
      <c r="Q55" s="86"/>
      <c r="R55" s="107"/>
      <c r="S55" s="106"/>
      <c r="T55" s="107"/>
      <c r="U55" s="106"/>
      <c r="V55" s="215">
        <v>3</v>
      </c>
      <c r="W55" s="87">
        <f t="shared" si="14"/>
        <v>750</v>
      </c>
      <c r="X55" s="206"/>
      <c r="Y55" s="106"/>
      <c r="Z55" s="107"/>
      <c r="AA55" s="106"/>
      <c r="AB55" s="118"/>
      <c r="AC55" s="86"/>
      <c r="AD55" s="107"/>
      <c r="AE55" s="106"/>
      <c r="AF55" s="108"/>
      <c r="AG55" s="106"/>
      <c r="AH55" s="89"/>
    </row>
    <row r="56" spans="1:34" ht="20.100000000000001" customHeight="1" x14ac:dyDescent="0.25">
      <c r="A56" s="103"/>
      <c r="B56" s="103"/>
      <c r="C56" s="111"/>
      <c r="D56" s="100"/>
      <c r="E56" s="112"/>
      <c r="F56" s="86"/>
      <c r="G56" s="84"/>
      <c r="H56" s="192"/>
      <c r="I56" s="85"/>
      <c r="J56" s="216"/>
      <c r="K56" s="87"/>
      <c r="L56" s="191"/>
      <c r="M56" s="87"/>
      <c r="N56" s="107"/>
      <c r="O56" s="107"/>
      <c r="P56" s="118"/>
      <c r="Q56" s="86"/>
      <c r="R56" s="107"/>
      <c r="S56" s="106"/>
      <c r="T56" s="107"/>
      <c r="U56" s="106"/>
      <c r="V56" s="215"/>
      <c r="W56" s="87"/>
      <c r="X56" s="206"/>
      <c r="Y56" s="106"/>
      <c r="Z56" s="107"/>
      <c r="AA56" s="106"/>
      <c r="AB56" s="118"/>
      <c r="AC56" s="86"/>
      <c r="AD56" s="107"/>
      <c r="AE56" s="106"/>
      <c r="AF56" s="108"/>
      <c r="AG56" s="106"/>
      <c r="AH56" s="89"/>
    </row>
    <row r="57" spans="1:34" s="62" customFormat="1" ht="20.100000000000001" customHeight="1" x14ac:dyDescent="0.2">
      <c r="A57" s="103"/>
      <c r="B57" s="103"/>
      <c r="C57" s="113" t="s">
        <v>154</v>
      </c>
      <c r="D57" s="114"/>
      <c r="E57" s="93"/>
      <c r="F57" s="86"/>
      <c r="G57" s="105">
        <f>SUM(G58)</f>
        <v>10000</v>
      </c>
      <c r="H57" s="190"/>
      <c r="I57" s="85"/>
      <c r="J57" s="205"/>
      <c r="K57" s="87"/>
      <c r="L57" s="190"/>
      <c r="M57" s="87"/>
      <c r="N57" s="86"/>
      <c r="O57" s="86"/>
      <c r="P57" s="86"/>
      <c r="Q57" s="86"/>
      <c r="R57" s="86"/>
      <c r="S57" s="87"/>
      <c r="T57" s="86"/>
      <c r="U57" s="87"/>
      <c r="V57" s="205"/>
      <c r="W57" s="87"/>
      <c r="X57" s="205"/>
      <c r="Y57" s="87"/>
      <c r="Z57" s="86"/>
      <c r="AA57" s="87"/>
      <c r="AB57" s="86"/>
      <c r="AC57" s="86"/>
      <c r="AD57" s="86"/>
      <c r="AE57" s="87"/>
      <c r="AF57" s="88"/>
      <c r="AG57" s="87"/>
      <c r="AH57" s="89"/>
    </row>
    <row r="58" spans="1:34" s="62" customFormat="1" ht="28.5" customHeight="1" x14ac:dyDescent="0.2">
      <c r="A58" s="101"/>
      <c r="B58" s="101"/>
      <c r="C58" s="80"/>
      <c r="D58" s="120" t="s">
        <v>155</v>
      </c>
      <c r="E58" s="82">
        <v>1</v>
      </c>
      <c r="F58" s="86" t="s">
        <v>156</v>
      </c>
      <c r="G58" s="84">
        <v>10000</v>
      </c>
      <c r="H58" s="190"/>
      <c r="I58" s="121" t="s">
        <v>157</v>
      </c>
      <c r="J58" s="205">
        <v>1</v>
      </c>
      <c r="K58" s="87"/>
      <c r="L58" s="190"/>
      <c r="M58" s="87"/>
      <c r="N58" s="86"/>
      <c r="O58" s="109"/>
      <c r="P58" s="109"/>
      <c r="Q58" s="86"/>
      <c r="R58" s="86"/>
      <c r="S58" s="87"/>
      <c r="T58" s="86"/>
      <c r="U58" s="87">
        <v>10000</v>
      </c>
      <c r="V58" s="205"/>
      <c r="W58" s="87"/>
      <c r="X58" s="205"/>
      <c r="Y58" s="87"/>
      <c r="Z58" s="86"/>
      <c r="AA58" s="87"/>
      <c r="AB58" s="86"/>
      <c r="AC58" s="86"/>
      <c r="AD58" s="86"/>
      <c r="AE58" s="87"/>
      <c r="AF58" s="88"/>
      <c r="AG58" s="87"/>
      <c r="AH58" s="89"/>
    </row>
    <row r="59" spans="1:34" s="62" customFormat="1" ht="20.100000000000001" customHeight="1" x14ac:dyDescent="0.2">
      <c r="A59" s="101"/>
      <c r="B59" s="101"/>
      <c r="C59" s="80"/>
      <c r="D59" s="100"/>
      <c r="E59" s="93"/>
      <c r="F59" s="86"/>
      <c r="G59" s="84"/>
      <c r="H59" s="190"/>
      <c r="I59" s="86"/>
      <c r="J59" s="205"/>
      <c r="K59" s="87"/>
      <c r="L59" s="190"/>
      <c r="M59" s="87"/>
      <c r="N59" s="86"/>
      <c r="O59" s="109"/>
      <c r="P59" s="109"/>
      <c r="Q59" s="86"/>
      <c r="R59" s="86"/>
      <c r="S59" s="87"/>
      <c r="T59" s="86"/>
      <c r="U59" s="87"/>
      <c r="V59" s="205"/>
      <c r="W59" s="87"/>
      <c r="X59" s="205"/>
      <c r="Y59" s="87"/>
      <c r="Z59" s="86"/>
      <c r="AA59" s="87"/>
      <c r="AB59" s="86"/>
      <c r="AC59" s="86"/>
      <c r="AD59" s="86"/>
      <c r="AE59" s="87"/>
      <c r="AF59" s="88"/>
      <c r="AG59" s="87"/>
      <c r="AH59" s="89"/>
    </row>
    <row r="60" spans="1:34" s="62" customFormat="1" ht="20.100000000000001" customHeight="1" x14ac:dyDescent="0.2">
      <c r="A60" s="103"/>
      <c r="B60" s="103"/>
      <c r="C60" s="113" t="s">
        <v>158</v>
      </c>
      <c r="D60" s="114"/>
      <c r="E60" s="93"/>
      <c r="F60" s="86"/>
      <c r="G60" s="105">
        <f>SUM(G61:G67)</f>
        <v>167000</v>
      </c>
      <c r="H60" s="190"/>
      <c r="I60" s="85"/>
      <c r="J60" s="205"/>
      <c r="K60" s="87"/>
      <c r="L60" s="190"/>
      <c r="M60" s="87"/>
      <c r="N60" s="86"/>
      <c r="O60" s="86"/>
      <c r="P60" s="86"/>
      <c r="Q60" s="86"/>
      <c r="R60" s="86"/>
      <c r="S60" s="87"/>
      <c r="T60" s="86"/>
      <c r="U60" s="87"/>
      <c r="V60" s="205"/>
      <c r="W60" s="87"/>
      <c r="X60" s="205"/>
      <c r="Y60" s="87"/>
      <c r="Z60" s="86"/>
      <c r="AA60" s="87"/>
      <c r="AB60" s="86"/>
      <c r="AC60" s="86"/>
      <c r="AD60" s="86"/>
      <c r="AE60" s="87"/>
      <c r="AF60" s="88"/>
      <c r="AG60" s="87"/>
      <c r="AH60" s="89"/>
    </row>
    <row r="61" spans="1:34" s="62" customFormat="1" ht="20.100000000000001" customHeight="1" x14ac:dyDescent="0.2">
      <c r="A61" s="101"/>
      <c r="B61" s="101"/>
      <c r="C61" s="80"/>
      <c r="D61" s="116" t="s">
        <v>159</v>
      </c>
      <c r="E61" s="93"/>
      <c r="F61" s="86"/>
      <c r="G61" s="84"/>
      <c r="H61" s="190"/>
      <c r="I61" s="85"/>
      <c r="J61" s="205"/>
      <c r="K61" s="87"/>
      <c r="L61" s="190"/>
      <c r="M61" s="87"/>
      <c r="N61" s="86"/>
      <c r="O61" s="109"/>
      <c r="P61" s="109"/>
      <c r="Q61" s="86"/>
      <c r="R61" s="86"/>
      <c r="S61" s="87"/>
      <c r="T61" s="86"/>
      <c r="U61" s="87"/>
      <c r="V61" s="205"/>
      <c r="W61" s="87"/>
      <c r="X61" s="205"/>
      <c r="Y61" s="87"/>
      <c r="Z61" s="86"/>
      <c r="AA61" s="87"/>
      <c r="AB61" s="86"/>
      <c r="AC61" s="86"/>
      <c r="AD61" s="86"/>
      <c r="AE61" s="87"/>
      <c r="AF61" s="88"/>
      <c r="AG61" s="87"/>
      <c r="AH61" s="89"/>
    </row>
    <row r="62" spans="1:34" s="62" customFormat="1" ht="20.100000000000001" customHeight="1" x14ac:dyDescent="0.2">
      <c r="A62" s="101"/>
      <c r="B62" s="101"/>
      <c r="C62" s="80"/>
      <c r="D62" s="122" t="s">
        <v>160</v>
      </c>
      <c r="E62" s="82">
        <v>1</v>
      </c>
      <c r="F62" s="86" t="s">
        <v>156</v>
      </c>
      <c r="G62" s="84">
        <v>35000</v>
      </c>
      <c r="H62" s="190"/>
      <c r="I62" s="85" t="s">
        <v>108</v>
      </c>
      <c r="J62" s="205">
        <v>1</v>
      </c>
      <c r="K62" s="87">
        <f>+G62</f>
        <v>35000</v>
      </c>
      <c r="L62" s="190"/>
      <c r="M62" s="87"/>
      <c r="N62" s="86"/>
      <c r="O62" s="109"/>
      <c r="P62" s="109"/>
      <c r="Q62" s="86"/>
      <c r="R62" s="86"/>
      <c r="S62" s="87"/>
      <c r="T62" s="86"/>
      <c r="U62" s="87"/>
      <c r="V62" s="205"/>
      <c r="W62" s="87"/>
      <c r="X62" s="205"/>
      <c r="Y62" s="87"/>
      <c r="Z62" s="86"/>
      <c r="AA62" s="87"/>
      <c r="AB62" s="86"/>
      <c r="AC62" s="86"/>
      <c r="AD62" s="86"/>
      <c r="AE62" s="87"/>
      <c r="AF62" s="88"/>
      <c r="AG62" s="87"/>
      <c r="AH62" s="89"/>
    </row>
    <row r="63" spans="1:34" s="62" customFormat="1" ht="40.5" customHeight="1" x14ac:dyDescent="0.2">
      <c r="A63" s="101"/>
      <c r="B63" s="101"/>
      <c r="C63" s="80"/>
      <c r="D63" s="120" t="s">
        <v>161</v>
      </c>
      <c r="E63" s="82">
        <v>1</v>
      </c>
      <c r="F63" s="86" t="s">
        <v>156</v>
      </c>
      <c r="G63" s="84">
        <v>17000</v>
      </c>
      <c r="H63" s="190"/>
      <c r="I63" s="85" t="s">
        <v>108</v>
      </c>
      <c r="J63" s="205">
        <v>1</v>
      </c>
      <c r="K63" s="87">
        <f>+G63</f>
        <v>17000</v>
      </c>
      <c r="L63" s="190"/>
      <c r="M63" s="87"/>
      <c r="N63" s="86"/>
      <c r="O63" s="109"/>
      <c r="P63" s="109"/>
      <c r="Q63" s="86"/>
      <c r="R63" s="86"/>
      <c r="S63" s="87"/>
      <c r="T63" s="86"/>
      <c r="U63" s="87"/>
      <c r="V63" s="205"/>
      <c r="W63" s="87"/>
      <c r="X63" s="205"/>
      <c r="Y63" s="87"/>
      <c r="Z63" s="86"/>
      <c r="AA63" s="87"/>
      <c r="AB63" s="86"/>
      <c r="AC63" s="86"/>
      <c r="AD63" s="86"/>
      <c r="AE63" s="87"/>
      <c r="AF63" s="88"/>
      <c r="AG63" s="87"/>
      <c r="AH63" s="89"/>
    </row>
    <row r="64" spans="1:34" s="62" customFormat="1" ht="20.100000000000001" customHeight="1" x14ac:dyDescent="0.2">
      <c r="A64" s="101"/>
      <c r="B64" s="101"/>
      <c r="C64" s="80"/>
      <c r="D64" s="116" t="s">
        <v>162</v>
      </c>
      <c r="E64" s="82"/>
      <c r="F64" s="86"/>
      <c r="G64" s="84"/>
      <c r="H64" s="190"/>
      <c r="I64" s="85"/>
      <c r="J64" s="205"/>
      <c r="K64" s="87"/>
      <c r="L64" s="190"/>
      <c r="M64" s="87"/>
      <c r="N64" s="86"/>
      <c r="O64" s="109"/>
      <c r="P64" s="109"/>
      <c r="Q64" s="86"/>
      <c r="R64" s="86"/>
      <c r="S64" s="87"/>
      <c r="T64" s="86"/>
      <c r="U64" s="87"/>
      <c r="V64" s="205"/>
      <c r="W64" s="87"/>
      <c r="X64" s="205"/>
      <c r="Y64" s="87"/>
      <c r="Z64" s="86"/>
      <c r="AA64" s="87"/>
      <c r="AB64" s="86"/>
      <c r="AC64" s="86"/>
      <c r="AD64" s="86"/>
      <c r="AE64" s="87"/>
      <c r="AF64" s="88"/>
      <c r="AG64" s="87"/>
      <c r="AH64" s="89"/>
    </row>
    <row r="65" spans="1:37" s="62" customFormat="1" ht="25.5" customHeight="1" x14ac:dyDescent="0.2">
      <c r="A65" s="101"/>
      <c r="B65" s="101"/>
      <c r="C65" s="80"/>
      <c r="D65" s="120" t="s">
        <v>163</v>
      </c>
      <c r="E65" s="82">
        <v>1</v>
      </c>
      <c r="F65" s="86" t="s">
        <v>156</v>
      </c>
      <c r="G65" s="84">
        <v>30000</v>
      </c>
      <c r="H65" s="190"/>
      <c r="I65" s="85" t="s">
        <v>108</v>
      </c>
      <c r="J65" s="205">
        <v>1</v>
      </c>
      <c r="K65" s="87">
        <f>+G65</f>
        <v>30000</v>
      </c>
      <c r="L65" s="190"/>
      <c r="M65" s="87"/>
      <c r="N65" s="86"/>
      <c r="O65" s="109"/>
      <c r="P65" s="109"/>
      <c r="Q65" s="86"/>
      <c r="R65" s="86"/>
      <c r="S65" s="87"/>
      <c r="T65" s="86"/>
      <c r="U65" s="87"/>
      <c r="V65" s="205"/>
      <c r="W65" s="87"/>
      <c r="X65" s="205"/>
      <c r="Y65" s="87"/>
      <c r="Z65" s="86"/>
      <c r="AA65" s="87"/>
      <c r="AB65" s="86"/>
      <c r="AC65" s="86"/>
      <c r="AD65" s="86"/>
      <c r="AE65" s="87"/>
      <c r="AF65" s="88"/>
      <c r="AG65" s="87"/>
      <c r="AH65" s="89"/>
    </row>
    <row r="66" spans="1:37" s="62" customFormat="1" ht="20.100000000000001" customHeight="1" x14ac:dyDescent="0.2">
      <c r="A66" s="101"/>
      <c r="B66" s="101"/>
      <c r="C66" s="80"/>
      <c r="D66" s="116" t="s">
        <v>164</v>
      </c>
      <c r="E66" s="93"/>
      <c r="F66" s="86"/>
      <c r="G66" s="84"/>
      <c r="H66" s="190"/>
      <c r="I66" s="85"/>
      <c r="J66" s="205"/>
      <c r="K66" s="87"/>
      <c r="L66" s="190"/>
      <c r="M66" s="87"/>
      <c r="N66" s="86"/>
      <c r="O66" s="109"/>
      <c r="P66" s="109"/>
      <c r="Q66" s="86"/>
      <c r="R66" s="86"/>
      <c r="S66" s="87"/>
      <c r="T66" s="86"/>
      <c r="U66" s="87"/>
      <c r="V66" s="205"/>
      <c r="W66" s="87"/>
      <c r="X66" s="205"/>
      <c r="Y66" s="87"/>
      <c r="Z66" s="86"/>
      <c r="AA66" s="87"/>
      <c r="AB66" s="86"/>
      <c r="AC66" s="86"/>
      <c r="AD66" s="86"/>
      <c r="AE66" s="87"/>
      <c r="AF66" s="88"/>
      <c r="AG66" s="87"/>
      <c r="AH66" s="89"/>
    </row>
    <row r="67" spans="1:37" s="62" customFormat="1" ht="27.75" customHeight="1" x14ac:dyDescent="0.2">
      <c r="A67" s="101"/>
      <c r="B67" s="101"/>
      <c r="C67" s="80"/>
      <c r="D67" s="120" t="s">
        <v>165</v>
      </c>
      <c r="E67" s="93">
        <v>1</v>
      </c>
      <c r="F67" s="86" t="s">
        <v>156</v>
      </c>
      <c r="G67" s="84">
        <v>85000</v>
      </c>
      <c r="H67" s="190"/>
      <c r="I67" s="85" t="s">
        <v>108</v>
      </c>
      <c r="J67" s="205">
        <v>1</v>
      </c>
      <c r="K67" s="87">
        <f>+G67</f>
        <v>85000</v>
      </c>
      <c r="L67" s="190"/>
      <c r="M67" s="87"/>
      <c r="N67" s="86"/>
      <c r="O67" s="109"/>
      <c r="P67" s="109"/>
      <c r="Q67" s="86"/>
      <c r="R67" s="86"/>
      <c r="S67" s="87"/>
      <c r="T67" s="86"/>
      <c r="U67" s="87"/>
      <c r="V67" s="205"/>
      <c r="W67" s="87"/>
      <c r="X67" s="205"/>
      <c r="Y67" s="87"/>
      <c r="Z67" s="86"/>
      <c r="AA67" s="87"/>
      <c r="AB67" s="86"/>
      <c r="AC67" s="86"/>
      <c r="AD67" s="86"/>
      <c r="AE67" s="87"/>
      <c r="AF67" s="88"/>
      <c r="AG67" s="87"/>
      <c r="AH67" s="89"/>
    </row>
    <row r="68" spans="1:37" s="62" customFormat="1" ht="20.100000000000001" customHeight="1" x14ac:dyDescent="0.2">
      <c r="A68" s="101"/>
      <c r="B68" s="101"/>
      <c r="C68" s="80"/>
      <c r="D68" s="122"/>
      <c r="E68" s="93"/>
      <c r="F68" s="86"/>
      <c r="G68" s="84"/>
      <c r="H68" s="190"/>
      <c r="I68" s="85"/>
      <c r="J68" s="205"/>
      <c r="K68" s="87"/>
      <c r="L68" s="190"/>
      <c r="M68" s="87"/>
      <c r="N68" s="86"/>
      <c r="O68" s="109"/>
      <c r="P68" s="109"/>
      <c r="Q68" s="86"/>
      <c r="R68" s="86"/>
      <c r="S68" s="87"/>
      <c r="T68" s="86"/>
      <c r="U68" s="87"/>
      <c r="V68" s="205"/>
      <c r="W68" s="87"/>
      <c r="X68" s="205"/>
      <c r="Y68" s="87"/>
      <c r="Z68" s="86"/>
      <c r="AA68" s="87"/>
      <c r="AB68" s="86"/>
      <c r="AC68" s="86"/>
      <c r="AD68" s="86"/>
      <c r="AE68" s="87"/>
      <c r="AF68" s="88"/>
      <c r="AG68" s="87"/>
      <c r="AH68" s="89"/>
    </row>
    <row r="69" spans="1:37" ht="25.5" customHeight="1" x14ac:dyDescent="0.25">
      <c r="A69" s="103"/>
      <c r="B69" s="103">
        <v>2</v>
      </c>
      <c r="C69" s="115" t="s">
        <v>166</v>
      </c>
      <c r="D69" s="114"/>
      <c r="E69" s="104"/>
      <c r="F69" s="86"/>
      <c r="G69" s="84"/>
      <c r="H69" s="191"/>
      <c r="I69" s="86"/>
      <c r="J69" s="224"/>
      <c r="K69" s="87"/>
      <c r="L69" s="191"/>
      <c r="M69" s="106"/>
      <c r="N69" s="107"/>
      <c r="O69" s="107"/>
      <c r="P69" s="107"/>
      <c r="Q69" s="86"/>
      <c r="R69" s="107"/>
      <c r="S69" s="106"/>
      <c r="T69" s="107"/>
      <c r="U69" s="106"/>
      <c r="V69" s="206"/>
      <c r="W69" s="87"/>
      <c r="X69" s="206"/>
      <c r="Y69" s="106"/>
      <c r="Z69" s="107"/>
      <c r="AA69" s="106"/>
      <c r="AB69" s="107"/>
      <c r="AC69" s="86"/>
      <c r="AD69" s="107"/>
      <c r="AE69" s="106"/>
      <c r="AF69" s="108"/>
      <c r="AG69" s="106"/>
      <c r="AH69" s="89"/>
    </row>
    <row r="70" spans="1:37" ht="20.25" customHeight="1" x14ac:dyDescent="0.25">
      <c r="A70" s="103"/>
      <c r="B70" s="103"/>
      <c r="C70" s="115" t="s">
        <v>199</v>
      </c>
      <c r="D70" s="114"/>
      <c r="E70" s="104"/>
      <c r="F70" s="86"/>
      <c r="G70" s="105">
        <f>SUM(G71:G76)</f>
        <v>91200</v>
      </c>
      <c r="H70" s="191"/>
      <c r="I70" s="183">
        <v>20000</v>
      </c>
      <c r="J70" s="260"/>
      <c r="K70" s="87"/>
      <c r="L70" s="191"/>
      <c r="M70" s="106"/>
      <c r="N70" s="107"/>
      <c r="O70" s="107"/>
      <c r="P70" s="107"/>
      <c r="Q70" s="86"/>
      <c r="R70" s="107"/>
      <c r="S70" s="106"/>
      <c r="T70" s="107"/>
      <c r="U70" s="106"/>
      <c r="V70" s="206"/>
      <c r="W70" s="87"/>
      <c r="X70" s="206"/>
      <c r="Y70" s="87"/>
      <c r="Z70" s="107"/>
      <c r="AA70" s="106"/>
      <c r="AB70" s="107"/>
      <c r="AC70" s="86"/>
      <c r="AD70" s="107"/>
      <c r="AE70" s="106"/>
      <c r="AF70" s="108"/>
      <c r="AG70" s="106"/>
      <c r="AH70" s="89"/>
    </row>
    <row r="71" spans="1:37" ht="20.25" customHeight="1" x14ac:dyDescent="0.25">
      <c r="A71" s="103"/>
      <c r="B71" s="103"/>
      <c r="C71" s="115"/>
      <c r="D71" s="114" t="s">
        <v>200</v>
      </c>
      <c r="E71" s="93">
        <v>1</v>
      </c>
      <c r="F71" s="86" t="s">
        <v>167</v>
      </c>
      <c r="G71" s="105">
        <f>+E71*H71</f>
        <v>5500</v>
      </c>
      <c r="H71" s="192">
        <v>5500</v>
      </c>
      <c r="I71" s="85" t="s">
        <v>108</v>
      </c>
      <c r="J71" s="260">
        <v>1</v>
      </c>
      <c r="K71" s="87">
        <f>+H71*J71</f>
        <v>5500</v>
      </c>
      <c r="L71" s="192"/>
      <c r="M71" s="261"/>
      <c r="N71" s="118"/>
      <c r="O71" s="118"/>
      <c r="P71" s="118"/>
      <c r="Q71" s="86"/>
      <c r="R71" s="118"/>
      <c r="S71" s="261"/>
      <c r="T71" s="118"/>
      <c r="U71" s="261"/>
      <c r="V71" s="215"/>
      <c r="W71" s="87"/>
      <c r="X71" s="215"/>
      <c r="Y71" s="87"/>
      <c r="Z71" s="118"/>
      <c r="AA71" s="261"/>
      <c r="AB71" s="118"/>
      <c r="AC71" s="86"/>
      <c r="AD71" s="118"/>
      <c r="AE71" s="261"/>
      <c r="AF71" s="262"/>
      <c r="AG71" s="261"/>
      <c r="AH71" s="89"/>
    </row>
    <row r="72" spans="1:37" s="62" customFormat="1" ht="22.5" customHeight="1" x14ac:dyDescent="0.2">
      <c r="A72" s="101"/>
      <c r="B72" s="101"/>
      <c r="C72" s="80"/>
      <c r="D72" s="102" t="s">
        <v>203</v>
      </c>
      <c r="E72" s="112">
        <v>20</v>
      </c>
      <c r="F72" s="86" t="s">
        <v>167</v>
      </c>
      <c r="G72" s="84">
        <f t="shared" ref="G72" si="15">H72*E72</f>
        <v>5500</v>
      </c>
      <c r="H72" s="190">
        <v>275</v>
      </c>
      <c r="I72" s="85" t="s">
        <v>108</v>
      </c>
      <c r="J72" s="205">
        <f t="shared" ref="J72" si="16">+E72</f>
        <v>20</v>
      </c>
      <c r="K72" s="87">
        <v>3600</v>
      </c>
      <c r="L72" s="190"/>
      <c r="M72" s="87"/>
      <c r="N72" s="86"/>
      <c r="O72" s="109"/>
      <c r="P72" s="86"/>
      <c r="Q72" s="86"/>
      <c r="R72" s="86"/>
      <c r="S72" s="87"/>
      <c r="T72" s="86"/>
      <c r="U72" s="87"/>
      <c r="V72" s="205"/>
      <c r="W72" s="87"/>
      <c r="X72" s="205"/>
      <c r="Y72" s="87"/>
      <c r="Z72" s="86"/>
      <c r="AA72" s="87"/>
      <c r="AB72" s="86"/>
      <c r="AC72" s="86"/>
      <c r="AD72" s="86"/>
      <c r="AE72" s="87"/>
      <c r="AF72" s="88"/>
      <c r="AG72" s="87"/>
      <c r="AH72" s="89"/>
      <c r="AK72" s="89"/>
    </row>
    <row r="73" spans="1:37" s="62" customFormat="1" ht="22.5" customHeight="1" x14ac:dyDescent="0.2">
      <c r="A73" s="101"/>
      <c r="B73" s="101"/>
      <c r="C73" s="80"/>
      <c r="D73" s="102" t="s">
        <v>196</v>
      </c>
      <c r="E73" s="112">
        <f>5*4</f>
        <v>20</v>
      </c>
      <c r="F73" s="86" t="s">
        <v>167</v>
      </c>
      <c r="G73" s="84">
        <f t="shared" ref="G73:G75" si="17">H73*E73</f>
        <v>600</v>
      </c>
      <c r="H73" s="190">
        <v>30</v>
      </c>
      <c r="I73" s="85" t="s">
        <v>108</v>
      </c>
      <c r="J73" s="205">
        <f t="shared" ref="J73:J75" si="18">+E73</f>
        <v>20</v>
      </c>
      <c r="K73" s="87">
        <v>3600</v>
      </c>
      <c r="L73" s="190"/>
      <c r="M73" s="87"/>
      <c r="N73" s="86"/>
      <c r="O73" s="109"/>
      <c r="P73" s="86"/>
      <c r="Q73" s="86"/>
      <c r="R73" s="86"/>
      <c r="S73" s="87"/>
      <c r="T73" s="86"/>
      <c r="U73" s="87"/>
      <c r="V73" s="205"/>
      <c r="W73" s="87"/>
      <c r="X73" s="205"/>
      <c r="Y73" s="87"/>
      <c r="Z73" s="86"/>
      <c r="AA73" s="87"/>
      <c r="AB73" s="86"/>
      <c r="AC73" s="86"/>
      <c r="AD73" s="86"/>
      <c r="AE73" s="87"/>
      <c r="AF73" s="88"/>
      <c r="AG73" s="87"/>
      <c r="AH73" s="89"/>
      <c r="AK73" s="89"/>
    </row>
    <row r="74" spans="1:37" s="62" customFormat="1" ht="22.5" customHeight="1" x14ac:dyDescent="0.2">
      <c r="A74" s="101"/>
      <c r="B74" s="101"/>
      <c r="C74" s="80"/>
      <c r="D74" s="102" t="s">
        <v>197</v>
      </c>
      <c r="E74" s="112">
        <f>5*4*4</f>
        <v>80</v>
      </c>
      <c r="F74" s="86" t="s">
        <v>167</v>
      </c>
      <c r="G74" s="84">
        <f t="shared" si="17"/>
        <v>66000</v>
      </c>
      <c r="H74" s="190">
        <v>825</v>
      </c>
      <c r="I74" s="85" t="s">
        <v>108</v>
      </c>
      <c r="J74" s="205">
        <f t="shared" si="18"/>
        <v>80</v>
      </c>
      <c r="K74" s="87">
        <f>J74*H74</f>
        <v>66000</v>
      </c>
      <c r="L74" s="190"/>
      <c r="M74" s="87"/>
      <c r="N74" s="86"/>
      <c r="O74" s="109"/>
      <c r="P74" s="86"/>
      <c r="Q74" s="86"/>
      <c r="R74" s="86"/>
      <c r="S74" s="87"/>
      <c r="T74" s="86"/>
      <c r="U74" s="87"/>
      <c r="V74" s="205"/>
      <c r="W74" s="87"/>
      <c r="X74" s="205"/>
      <c r="Y74" s="87"/>
      <c r="Z74" s="86"/>
      <c r="AA74" s="87"/>
      <c r="AB74" s="86"/>
      <c r="AC74" s="86"/>
      <c r="AD74" s="86"/>
      <c r="AE74" s="87"/>
      <c r="AF74" s="88"/>
      <c r="AG74" s="87"/>
      <c r="AH74" s="89"/>
    </row>
    <row r="75" spans="1:37" s="62" customFormat="1" ht="24.75" customHeight="1" x14ac:dyDescent="0.2">
      <c r="A75" s="101"/>
      <c r="B75" s="101"/>
      <c r="C75" s="80"/>
      <c r="D75" s="102" t="s">
        <v>198</v>
      </c>
      <c r="E75" s="112">
        <f>5*4*2</f>
        <v>40</v>
      </c>
      <c r="F75" s="86" t="s">
        <v>131</v>
      </c>
      <c r="G75" s="84">
        <f t="shared" si="17"/>
        <v>3600</v>
      </c>
      <c r="H75" s="190">
        <v>90</v>
      </c>
      <c r="I75" s="85" t="s">
        <v>108</v>
      </c>
      <c r="J75" s="205">
        <f t="shared" si="18"/>
        <v>40</v>
      </c>
      <c r="K75" s="87">
        <v>1800</v>
      </c>
      <c r="L75" s="190"/>
      <c r="M75" s="87"/>
      <c r="N75" s="86"/>
      <c r="O75" s="109"/>
      <c r="P75" s="86"/>
      <c r="Q75" s="86"/>
      <c r="R75" s="86"/>
      <c r="S75" s="87"/>
      <c r="T75" s="86"/>
      <c r="U75" s="87"/>
      <c r="V75" s="205"/>
      <c r="W75" s="87"/>
      <c r="X75" s="205"/>
      <c r="Y75" s="87"/>
      <c r="Z75" s="86"/>
      <c r="AA75" s="87"/>
      <c r="AB75" s="86"/>
      <c r="AC75" s="86"/>
      <c r="AD75" s="86"/>
      <c r="AE75" s="87"/>
      <c r="AF75" s="86"/>
      <c r="AG75" s="87"/>
      <c r="AH75" s="89"/>
    </row>
    <row r="76" spans="1:37" s="62" customFormat="1" ht="24.75" customHeight="1" x14ac:dyDescent="0.2">
      <c r="A76" s="101"/>
      <c r="B76" s="101"/>
      <c r="C76" s="80"/>
      <c r="D76" s="102" t="s">
        <v>168</v>
      </c>
      <c r="E76" s="112">
        <f>1*10</f>
        <v>10</v>
      </c>
      <c r="F76" s="86" t="s">
        <v>131</v>
      </c>
      <c r="G76" s="84">
        <f>+H76*E76</f>
        <v>10000</v>
      </c>
      <c r="H76" s="190">
        <v>1000</v>
      </c>
      <c r="I76" s="85" t="s">
        <v>108</v>
      </c>
      <c r="J76" s="205">
        <v>10</v>
      </c>
      <c r="K76" s="87">
        <f>+J76*H76</f>
        <v>10000</v>
      </c>
      <c r="L76" s="190"/>
      <c r="M76" s="87"/>
      <c r="N76" s="86"/>
      <c r="O76" s="109"/>
      <c r="P76" s="86"/>
      <c r="Q76" s="86"/>
      <c r="R76" s="86"/>
      <c r="S76" s="87"/>
      <c r="T76" s="86"/>
      <c r="U76" s="87"/>
      <c r="V76" s="205"/>
      <c r="W76" s="87"/>
      <c r="X76" s="205"/>
      <c r="Y76" s="87"/>
      <c r="Z76" s="86"/>
      <c r="AA76" s="87"/>
      <c r="AB76" s="86"/>
      <c r="AC76" s="86"/>
      <c r="AD76" s="86"/>
      <c r="AE76" s="87"/>
      <c r="AF76" s="88"/>
      <c r="AG76" s="87"/>
      <c r="AH76" s="89"/>
    </row>
    <row r="77" spans="1:37" s="62" customFormat="1" ht="20.100000000000001" customHeight="1" x14ac:dyDescent="0.2">
      <c r="A77" s="101"/>
      <c r="B77" s="101"/>
      <c r="C77" s="80"/>
      <c r="D77" s="100"/>
      <c r="E77" s="86"/>
      <c r="F77" s="86"/>
      <c r="G77" s="84"/>
      <c r="H77" s="190"/>
      <c r="I77" s="86"/>
      <c r="J77" s="205"/>
      <c r="K77" s="87"/>
      <c r="L77" s="190"/>
      <c r="M77" s="87"/>
      <c r="N77" s="86"/>
      <c r="O77" s="109"/>
      <c r="P77" s="109"/>
      <c r="Q77" s="86"/>
      <c r="R77" s="86"/>
      <c r="S77" s="87"/>
      <c r="T77" s="86"/>
      <c r="U77" s="87"/>
      <c r="V77" s="205"/>
      <c r="W77" s="87"/>
      <c r="X77" s="205"/>
      <c r="Y77" s="87"/>
      <c r="Z77" s="86"/>
      <c r="AA77" s="87"/>
      <c r="AB77" s="86"/>
      <c r="AC77" s="86"/>
      <c r="AD77" s="86"/>
      <c r="AE77" s="87"/>
      <c r="AF77" s="88"/>
      <c r="AG77" s="87"/>
      <c r="AH77" s="89"/>
    </row>
    <row r="78" spans="1:37" s="62" customFormat="1" ht="20.100000000000001" customHeight="1" x14ac:dyDescent="0.2">
      <c r="A78" s="103"/>
      <c r="B78" s="103"/>
      <c r="C78" s="111" t="s">
        <v>169</v>
      </c>
      <c r="D78" s="114" t="s">
        <v>170</v>
      </c>
      <c r="E78" s="86"/>
      <c r="F78" s="86"/>
      <c r="G78" s="105">
        <v>15000</v>
      </c>
      <c r="H78" s="190"/>
      <c r="I78" s="86"/>
      <c r="J78" s="205"/>
      <c r="K78" s="87"/>
      <c r="L78" s="190"/>
      <c r="M78" s="87"/>
      <c r="N78" s="86"/>
      <c r="O78" s="109"/>
      <c r="P78" s="109"/>
      <c r="Q78" s="86"/>
      <c r="R78" s="86"/>
      <c r="S78" s="87"/>
      <c r="T78" s="86"/>
      <c r="U78" s="87"/>
      <c r="V78" s="205"/>
      <c r="W78" s="87"/>
      <c r="X78" s="205"/>
      <c r="Y78" s="87"/>
      <c r="Z78" s="86"/>
      <c r="AA78" s="87"/>
      <c r="AB78" s="86"/>
      <c r="AC78" s="86"/>
      <c r="AD78" s="86"/>
      <c r="AE78" s="87"/>
      <c r="AF78" s="88"/>
      <c r="AG78" s="87"/>
      <c r="AH78" s="89"/>
    </row>
    <row r="79" spans="1:37" s="62" customFormat="1" ht="20.100000000000001" customHeight="1" x14ac:dyDescent="0.2">
      <c r="A79" s="123"/>
      <c r="B79" s="123"/>
      <c r="C79" s="124"/>
      <c r="D79" s="100"/>
      <c r="E79" s="86"/>
      <c r="F79" s="86"/>
      <c r="G79" s="105"/>
      <c r="H79" s="190"/>
      <c r="I79" s="86"/>
      <c r="J79" s="205"/>
      <c r="K79" s="87"/>
      <c r="L79" s="190"/>
      <c r="M79" s="87"/>
      <c r="N79" s="86"/>
      <c r="O79" s="109"/>
      <c r="P79" s="109"/>
      <c r="Q79" s="86"/>
      <c r="R79" s="86"/>
      <c r="S79" s="87"/>
      <c r="T79" s="86"/>
      <c r="U79" s="87"/>
      <c r="V79" s="205"/>
      <c r="W79" s="87"/>
      <c r="X79" s="205"/>
      <c r="Y79" s="87"/>
      <c r="Z79" s="86"/>
      <c r="AA79" s="87"/>
      <c r="AB79" s="86"/>
      <c r="AC79" s="86"/>
      <c r="AD79" s="86"/>
      <c r="AE79" s="87"/>
      <c r="AF79" s="88"/>
      <c r="AG79" s="87"/>
      <c r="AH79" s="89"/>
    </row>
    <row r="80" spans="1:37" s="62" customFormat="1" ht="20.100000000000001" customHeight="1" x14ac:dyDescent="0.2">
      <c r="A80" s="123"/>
      <c r="B80" s="123"/>
      <c r="C80" s="125" t="s">
        <v>171</v>
      </c>
      <c r="D80" s="126" t="s">
        <v>172</v>
      </c>
      <c r="E80" s="86"/>
      <c r="F80" s="86"/>
      <c r="G80" s="105">
        <v>500000</v>
      </c>
      <c r="H80" s="190"/>
      <c r="I80" s="86"/>
      <c r="J80" s="205"/>
      <c r="K80" s="87"/>
      <c r="L80" s="190"/>
      <c r="M80" s="87"/>
      <c r="N80" s="86"/>
      <c r="O80" s="109"/>
      <c r="P80" s="109"/>
      <c r="Q80" s="86"/>
      <c r="R80" s="86"/>
      <c r="S80" s="87"/>
      <c r="T80" s="86"/>
      <c r="U80" s="87"/>
      <c r="V80" s="205"/>
      <c r="W80" s="87"/>
      <c r="X80" s="205"/>
      <c r="Y80" s="87"/>
      <c r="Z80" s="86"/>
      <c r="AA80" s="87"/>
      <c r="AB80" s="86"/>
      <c r="AC80" s="86"/>
      <c r="AD80" s="86"/>
      <c r="AE80" s="87"/>
      <c r="AF80" s="88"/>
      <c r="AG80" s="87"/>
      <c r="AH80" s="89"/>
    </row>
    <row r="81" spans="1:39" s="62" customFormat="1" ht="20.100000000000001" customHeight="1" x14ac:dyDescent="0.2">
      <c r="A81" s="123"/>
      <c r="B81" s="123"/>
      <c r="C81" s="125"/>
      <c r="D81" s="126"/>
      <c r="E81" s="86"/>
      <c r="F81" s="86"/>
      <c r="G81" s="105"/>
      <c r="H81" s="190"/>
      <c r="I81" s="86"/>
      <c r="J81" s="205"/>
      <c r="K81" s="87"/>
      <c r="L81" s="190"/>
      <c r="M81" s="87"/>
      <c r="N81" s="86"/>
      <c r="O81" s="109"/>
      <c r="P81" s="109"/>
      <c r="Q81" s="86"/>
      <c r="R81" s="86"/>
      <c r="S81" s="87"/>
      <c r="T81" s="86"/>
      <c r="U81" s="87"/>
      <c r="V81" s="205"/>
      <c r="W81" s="87"/>
      <c r="X81" s="205"/>
      <c r="Y81" s="87"/>
      <c r="Z81" s="86"/>
      <c r="AA81" s="87"/>
      <c r="AB81" s="86"/>
      <c r="AC81" s="86"/>
      <c r="AD81" s="86"/>
      <c r="AE81" s="87"/>
      <c r="AF81" s="88"/>
      <c r="AG81" s="87"/>
      <c r="AH81" s="89"/>
    </row>
    <row r="82" spans="1:39" s="62" customFormat="1" ht="24.75" customHeight="1" x14ac:dyDescent="0.2">
      <c r="A82" s="123"/>
      <c r="B82" s="123"/>
      <c r="C82" s="111" t="s">
        <v>173</v>
      </c>
      <c r="D82" s="255" t="s">
        <v>174</v>
      </c>
      <c r="E82" s="86"/>
      <c r="F82" s="86"/>
      <c r="G82" s="105">
        <v>300000</v>
      </c>
      <c r="H82" s="190"/>
      <c r="I82" s="86"/>
      <c r="J82" s="205"/>
      <c r="K82" s="87"/>
      <c r="L82" s="190"/>
      <c r="M82" s="87"/>
      <c r="N82" s="86"/>
      <c r="O82" s="109"/>
      <c r="P82" s="109"/>
      <c r="Q82" s="86"/>
      <c r="R82" s="86"/>
      <c r="S82" s="87"/>
      <c r="T82" s="86"/>
      <c r="U82" s="87"/>
      <c r="V82" s="205"/>
      <c r="W82" s="87"/>
      <c r="X82" s="205"/>
      <c r="Y82" s="87"/>
      <c r="Z82" s="86"/>
      <c r="AA82" s="87"/>
      <c r="AB82" s="86"/>
      <c r="AC82" s="86"/>
      <c r="AD82" s="86"/>
      <c r="AE82" s="87"/>
      <c r="AF82" s="88"/>
      <c r="AG82" s="87"/>
      <c r="AH82" s="89"/>
    </row>
    <row r="83" spans="1:39" s="62" customFormat="1" ht="24.75" customHeight="1" x14ac:dyDescent="0.2">
      <c r="A83" s="123"/>
      <c r="B83" s="123"/>
      <c r="C83" s="111"/>
      <c r="D83" s="256"/>
      <c r="E83" s="86"/>
      <c r="F83" s="86"/>
      <c r="G83" s="105"/>
      <c r="H83" s="190"/>
      <c r="I83" s="86"/>
      <c r="J83" s="205"/>
      <c r="K83" s="87"/>
      <c r="L83" s="190"/>
      <c r="M83" s="87"/>
      <c r="N83" s="86"/>
      <c r="O83" s="109"/>
      <c r="P83" s="109"/>
      <c r="Q83" s="86"/>
      <c r="R83" s="86"/>
      <c r="S83" s="87"/>
      <c r="T83" s="86"/>
      <c r="U83" s="87"/>
      <c r="V83" s="205"/>
      <c r="W83" s="87"/>
      <c r="X83" s="205"/>
      <c r="Y83" s="87"/>
      <c r="Z83" s="86"/>
      <c r="AA83" s="87"/>
      <c r="AB83" s="86"/>
      <c r="AC83" s="86"/>
      <c r="AD83" s="86"/>
      <c r="AE83" s="87"/>
      <c r="AF83" s="88"/>
      <c r="AG83" s="87"/>
      <c r="AH83" s="89"/>
    </row>
    <row r="84" spans="1:39" s="62" customFormat="1" ht="24.75" customHeight="1" x14ac:dyDescent="0.2">
      <c r="A84" s="123"/>
      <c r="B84" s="123"/>
      <c r="C84" s="111" t="s">
        <v>175</v>
      </c>
      <c r="D84" s="114" t="s">
        <v>176</v>
      </c>
      <c r="E84" s="86"/>
      <c r="F84" s="86"/>
      <c r="G84" s="105">
        <f>'[1]environ2021 (3)'!J23</f>
        <v>1435820.88</v>
      </c>
      <c r="H84" s="190"/>
      <c r="I84" s="86"/>
      <c r="J84" s="205"/>
      <c r="K84" s="87"/>
      <c r="L84" s="190"/>
      <c r="M84" s="87"/>
      <c r="N84" s="86"/>
      <c r="O84" s="109"/>
      <c r="P84" s="109"/>
      <c r="Q84" s="86"/>
      <c r="R84" s="86"/>
      <c r="S84" s="87"/>
      <c r="T84" s="86"/>
      <c r="U84" s="87"/>
      <c r="V84" s="205"/>
      <c r="W84" s="87"/>
      <c r="X84" s="205"/>
      <c r="Y84" s="87"/>
      <c r="Z84" s="86"/>
      <c r="AA84" s="87"/>
      <c r="AB84" s="86"/>
      <c r="AC84" s="86"/>
      <c r="AD84" s="86"/>
      <c r="AE84" s="87"/>
      <c r="AF84" s="88"/>
      <c r="AG84" s="87"/>
      <c r="AH84" s="89"/>
    </row>
    <row r="85" spans="1:39" s="62" customFormat="1" ht="24.75" customHeight="1" x14ac:dyDescent="0.2">
      <c r="A85" s="123"/>
      <c r="B85" s="123"/>
      <c r="C85" s="111"/>
      <c r="D85" s="114"/>
      <c r="E85" s="86"/>
      <c r="F85" s="86"/>
      <c r="G85" s="105"/>
      <c r="H85" s="190"/>
      <c r="I85" s="86"/>
      <c r="J85" s="205"/>
      <c r="K85" s="87"/>
      <c r="L85" s="190"/>
      <c r="M85" s="87"/>
      <c r="N85" s="86"/>
      <c r="O85" s="109"/>
      <c r="P85" s="109"/>
      <c r="Q85" s="86"/>
      <c r="R85" s="86"/>
      <c r="S85" s="87"/>
      <c r="T85" s="86"/>
      <c r="U85" s="87"/>
      <c r="V85" s="205"/>
      <c r="W85" s="87"/>
      <c r="X85" s="205"/>
      <c r="Y85" s="87"/>
      <c r="Z85" s="86"/>
      <c r="AA85" s="87"/>
      <c r="AB85" s="86"/>
      <c r="AC85" s="86"/>
      <c r="AD85" s="86"/>
      <c r="AE85" s="87"/>
      <c r="AF85" s="88"/>
      <c r="AG85" s="87"/>
      <c r="AH85" s="89"/>
    </row>
    <row r="86" spans="1:39" s="62" customFormat="1" ht="20.100000000000001" customHeight="1" x14ac:dyDescent="0.2">
      <c r="A86" s="123"/>
      <c r="B86" s="123"/>
      <c r="C86" s="111" t="s">
        <v>177</v>
      </c>
      <c r="D86" s="114" t="s">
        <v>178</v>
      </c>
      <c r="E86" s="86"/>
      <c r="F86" s="86"/>
      <c r="G86" s="127">
        <v>100000</v>
      </c>
      <c r="H86" s="190"/>
      <c r="I86" s="86"/>
      <c r="J86" s="205"/>
      <c r="K86" s="87"/>
      <c r="L86" s="190"/>
      <c r="M86" s="87"/>
      <c r="N86" s="86"/>
      <c r="O86" s="109"/>
      <c r="P86" s="109"/>
      <c r="Q86" s="86"/>
      <c r="R86" s="86"/>
      <c r="S86" s="87"/>
      <c r="T86" s="86"/>
      <c r="U86" s="87"/>
      <c r="V86" s="205"/>
      <c r="W86" s="87"/>
      <c r="X86" s="205"/>
      <c r="Y86" s="87"/>
      <c r="Z86" s="86"/>
      <c r="AA86" s="87"/>
      <c r="AB86" s="86"/>
      <c r="AC86" s="86"/>
      <c r="AD86" s="86"/>
      <c r="AE86" s="87"/>
      <c r="AF86" s="88"/>
      <c r="AG86" s="87"/>
      <c r="AH86" s="89"/>
    </row>
    <row r="87" spans="1:39" s="62" customFormat="1" ht="20.100000000000001" customHeight="1" x14ac:dyDescent="0.2">
      <c r="A87" s="123"/>
      <c r="B87" s="123"/>
      <c r="C87" s="125"/>
      <c r="D87" s="128"/>
      <c r="E87" s="86"/>
      <c r="F87" s="86"/>
      <c r="G87" s="105"/>
      <c r="H87" s="190"/>
      <c r="I87" s="86"/>
      <c r="J87" s="205"/>
      <c r="K87" s="87"/>
      <c r="L87" s="190"/>
      <c r="M87" s="87"/>
      <c r="N87" s="86"/>
      <c r="O87" s="109"/>
      <c r="P87" s="109"/>
      <c r="Q87" s="86"/>
      <c r="R87" s="86"/>
      <c r="S87" s="87"/>
      <c r="T87" s="86"/>
      <c r="U87" s="87"/>
      <c r="V87" s="205"/>
      <c r="W87" s="87"/>
      <c r="X87" s="205"/>
      <c r="Y87" s="87"/>
      <c r="Z87" s="86"/>
      <c r="AA87" s="87"/>
      <c r="AB87" s="86"/>
      <c r="AC87" s="86"/>
      <c r="AD87" s="86"/>
      <c r="AE87" s="87"/>
      <c r="AF87" s="88"/>
      <c r="AG87" s="87"/>
      <c r="AH87" s="89"/>
    </row>
    <row r="88" spans="1:39" s="62" customFormat="1" ht="20.100000000000001" customHeight="1" x14ac:dyDescent="0.2">
      <c r="A88" s="103"/>
      <c r="B88" s="103"/>
      <c r="C88" s="115" t="s">
        <v>179</v>
      </c>
      <c r="D88" s="114" t="s">
        <v>180</v>
      </c>
      <c r="E88" s="83"/>
      <c r="F88" s="86"/>
      <c r="G88" s="105">
        <v>20000</v>
      </c>
      <c r="H88" s="190"/>
      <c r="I88" s="86"/>
      <c r="J88" s="205"/>
      <c r="K88" s="87"/>
      <c r="L88" s="190"/>
      <c r="M88" s="87"/>
      <c r="N88" s="86"/>
      <c r="O88" s="109"/>
      <c r="P88" s="109"/>
      <c r="Q88" s="86"/>
      <c r="R88" s="86"/>
      <c r="S88" s="87"/>
      <c r="T88" s="86"/>
      <c r="U88" s="87"/>
      <c r="V88" s="205"/>
      <c r="W88" s="87"/>
      <c r="X88" s="205"/>
      <c r="Y88" s="87"/>
      <c r="Z88" s="86"/>
      <c r="AA88" s="87"/>
      <c r="AB88" s="86"/>
      <c r="AC88" s="86"/>
      <c r="AD88" s="86"/>
      <c r="AE88" s="87"/>
      <c r="AF88" s="88"/>
      <c r="AG88" s="87"/>
      <c r="AH88" s="89"/>
    </row>
    <row r="89" spans="1:39" ht="14.25" customHeight="1" x14ac:dyDescent="0.25">
      <c r="A89" s="129"/>
      <c r="B89" s="129"/>
      <c r="C89" s="130"/>
      <c r="D89" s="131"/>
      <c r="E89" s="132"/>
      <c r="F89" s="132"/>
      <c r="G89" s="133"/>
      <c r="H89" s="193"/>
      <c r="I89" s="135"/>
      <c r="J89" s="225"/>
      <c r="K89" s="134"/>
      <c r="L89" s="193"/>
      <c r="M89" s="134"/>
      <c r="N89" s="136"/>
      <c r="O89" s="136"/>
      <c r="P89" s="136"/>
      <c r="Q89" s="136"/>
      <c r="R89" s="136"/>
      <c r="S89" s="134"/>
      <c r="T89" s="136"/>
      <c r="U89" s="134"/>
      <c r="V89" s="207"/>
      <c r="W89" s="134"/>
      <c r="X89" s="207"/>
      <c r="Y89" s="134"/>
      <c r="Z89" s="136"/>
      <c r="AA89" s="134"/>
      <c r="AB89" s="136"/>
      <c r="AC89" s="136"/>
      <c r="AD89" s="136"/>
      <c r="AE89" s="134"/>
      <c r="AF89" s="137"/>
      <c r="AG89" s="134"/>
      <c r="AH89" s="89"/>
    </row>
    <row r="90" spans="1:39" ht="14.25" customHeight="1" x14ac:dyDescent="0.25">
      <c r="A90" s="138"/>
      <c r="B90" s="138"/>
      <c r="C90" s="138"/>
      <c r="D90" s="139"/>
      <c r="E90" s="140"/>
      <c r="F90" s="140"/>
      <c r="G90" s="141"/>
      <c r="H90" s="194"/>
      <c r="I90" s="143"/>
      <c r="J90" s="226"/>
      <c r="K90" s="142"/>
      <c r="L90" s="194"/>
      <c r="M90" s="142"/>
      <c r="N90" s="144"/>
      <c r="O90" s="144"/>
      <c r="P90" s="144"/>
      <c r="Q90" s="144"/>
      <c r="R90" s="144"/>
      <c r="S90" s="142"/>
      <c r="T90" s="144"/>
      <c r="U90" s="142"/>
      <c r="V90" s="208"/>
      <c r="W90" s="142"/>
      <c r="X90" s="208"/>
      <c r="Y90" s="142"/>
      <c r="Z90" s="144"/>
      <c r="AA90" s="142"/>
      <c r="AB90" s="144"/>
      <c r="AC90" s="144"/>
      <c r="AD90" s="144"/>
      <c r="AE90" s="142"/>
      <c r="AF90" s="144"/>
      <c r="AG90" s="142"/>
    </row>
    <row r="91" spans="1:39" ht="15" customHeight="1" thickBot="1" x14ac:dyDescent="0.3">
      <c r="A91" s="145" t="s">
        <v>181</v>
      </c>
      <c r="B91" s="145"/>
      <c r="C91" s="145"/>
      <c r="D91" s="13"/>
      <c r="E91" s="146"/>
      <c r="F91" s="146"/>
      <c r="G91" s="147" t="e">
        <f>+G88+G86+G84+G82+G80+G78+G70+G60+G31+G25+#REF!+G13+G57</f>
        <v>#REF!</v>
      </c>
      <c r="H91" s="195"/>
      <c r="I91" s="148"/>
      <c r="J91" s="227"/>
      <c r="K91" s="149"/>
      <c r="L91" s="196"/>
      <c r="AE91" s="91"/>
      <c r="AF91" s="150"/>
      <c r="AM91" s="151"/>
    </row>
    <row r="92" spans="1:39" ht="9.75" customHeight="1" thickTop="1" x14ac:dyDescent="0.25">
      <c r="A92" s="152"/>
      <c r="B92" s="152"/>
      <c r="C92" s="152"/>
      <c r="K92" s="153"/>
      <c r="L92" s="212"/>
      <c r="M92" s="153"/>
      <c r="N92" s="154"/>
      <c r="O92" s="234"/>
      <c r="P92" s="234"/>
      <c r="Q92" s="234"/>
      <c r="R92" s="155"/>
      <c r="S92" s="234"/>
      <c r="T92" s="234"/>
      <c r="U92" s="234"/>
      <c r="V92" s="217"/>
      <c r="W92" s="49"/>
      <c r="X92" s="200"/>
      <c r="Z92" s="156"/>
    </row>
    <row r="93" spans="1:39" ht="9.75" customHeight="1" x14ac:dyDescent="0.25">
      <c r="A93" s="152"/>
      <c r="B93" s="152"/>
      <c r="C93" s="152"/>
      <c r="K93" s="153"/>
      <c r="L93" s="212"/>
      <c r="M93" s="153"/>
      <c r="N93" s="154"/>
      <c r="O93" s="155"/>
      <c r="P93" s="155"/>
      <c r="Q93" s="155"/>
      <c r="R93" s="155"/>
      <c r="S93" s="155"/>
      <c r="T93" s="155"/>
      <c r="U93" s="155"/>
      <c r="V93" s="217"/>
      <c r="W93" s="49"/>
      <c r="X93" s="200"/>
      <c r="Z93" s="156"/>
    </row>
    <row r="94" spans="1:39" s="159" customFormat="1" x14ac:dyDescent="0.25">
      <c r="A94" s="110" t="s">
        <v>182</v>
      </c>
      <c r="B94" s="157"/>
      <c r="C94" s="157"/>
      <c r="D94" s="158"/>
      <c r="G94" s="160"/>
      <c r="H94" s="196"/>
      <c r="I94" s="161"/>
      <c r="J94" s="228"/>
      <c r="K94" s="149"/>
      <c r="L94" s="196"/>
      <c r="M94" s="149"/>
      <c r="S94" s="149"/>
      <c r="U94" s="149"/>
      <c r="V94" s="209"/>
      <c r="W94" s="149"/>
      <c r="X94" s="209"/>
      <c r="Y94" s="149"/>
      <c r="Z94" s="162"/>
      <c r="AA94" s="149"/>
      <c r="AB94" s="163"/>
      <c r="AE94" s="149"/>
      <c r="AG94" s="149"/>
      <c r="AM94" s="151"/>
    </row>
    <row r="95" spans="1:39" s="159" customFormat="1" ht="11.25" x14ac:dyDescent="0.2">
      <c r="A95" s="164"/>
      <c r="B95" s="157"/>
      <c r="C95" s="157"/>
      <c r="D95" s="158"/>
      <c r="G95" s="160"/>
      <c r="H95" s="196"/>
      <c r="I95" s="161"/>
      <c r="J95" s="228"/>
      <c r="K95" s="149"/>
      <c r="L95" s="196"/>
      <c r="M95" s="149"/>
      <c r="S95" s="149"/>
      <c r="U95" s="149"/>
      <c r="V95" s="209"/>
      <c r="W95" s="149"/>
      <c r="X95" s="209"/>
      <c r="Y95" s="149"/>
      <c r="Z95" s="162"/>
      <c r="AA95" s="149"/>
      <c r="AB95" s="163"/>
      <c r="AE95" s="149"/>
      <c r="AG95" s="149"/>
    </row>
    <row r="96" spans="1:39" s="159" customFormat="1" ht="11.25" x14ac:dyDescent="0.2">
      <c r="A96" s="164"/>
      <c r="B96" s="157"/>
      <c r="C96" s="157"/>
      <c r="D96" s="158"/>
      <c r="G96" s="160"/>
      <c r="H96" s="196"/>
      <c r="I96" s="161"/>
      <c r="J96" s="228"/>
      <c r="K96" s="149"/>
      <c r="L96" s="196"/>
      <c r="M96" s="149"/>
      <c r="S96" s="149"/>
      <c r="U96" s="149"/>
      <c r="V96" s="209"/>
      <c r="W96" s="149"/>
      <c r="X96" s="209"/>
      <c r="Y96" s="149"/>
      <c r="Z96" s="162"/>
      <c r="AA96" s="149"/>
      <c r="AB96" s="163"/>
      <c r="AE96" s="149"/>
      <c r="AG96" s="149"/>
    </row>
    <row r="97" spans="1:34" s="159" customFormat="1" ht="11.25" x14ac:dyDescent="0.2">
      <c r="A97" s="164"/>
      <c r="B97" s="157"/>
      <c r="C97" s="157"/>
      <c r="D97" s="158"/>
      <c r="G97" s="160"/>
      <c r="H97" s="196"/>
      <c r="I97" s="165"/>
      <c r="J97" s="228"/>
      <c r="K97" s="149"/>
      <c r="L97" s="196"/>
      <c r="M97" s="149"/>
      <c r="S97" s="149"/>
      <c r="U97" s="149"/>
      <c r="V97" s="209"/>
      <c r="W97" s="149"/>
      <c r="X97" s="209"/>
      <c r="Y97" s="149"/>
      <c r="Z97" s="162"/>
      <c r="AA97" s="149"/>
      <c r="AB97" s="163"/>
      <c r="AE97" s="149"/>
      <c r="AG97" s="149"/>
      <c r="AH97" s="149"/>
    </row>
    <row r="98" spans="1:34" ht="10.5" customHeight="1" x14ac:dyDescent="0.25">
      <c r="A98" s="110"/>
      <c r="B98" s="110"/>
      <c r="C98" s="110"/>
    </row>
    <row r="99" spans="1:34" ht="15.75" x14ac:dyDescent="0.25">
      <c r="A99" s="166" t="s">
        <v>183</v>
      </c>
      <c r="B99" s="166"/>
      <c r="C99" s="166"/>
      <c r="D99" s="167"/>
      <c r="E99" s="168"/>
      <c r="F99" s="168"/>
      <c r="G99" s="169" t="s">
        <v>184</v>
      </c>
      <c r="H99" s="197"/>
      <c r="I99" s="171"/>
      <c r="J99" s="229"/>
      <c r="K99" s="170"/>
      <c r="L99" s="197"/>
      <c r="M99" s="170"/>
      <c r="N99" s="168"/>
      <c r="O99" s="168"/>
      <c r="P99" s="168"/>
      <c r="Q99" s="169" t="s">
        <v>185</v>
      </c>
      <c r="R99" s="169"/>
      <c r="S99" s="172"/>
      <c r="T99" s="171"/>
      <c r="AH99" s="173"/>
    </row>
    <row r="100" spans="1:34" x14ac:dyDescent="0.25">
      <c r="A100" s="110"/>
      <c r="B100" s="110"/>
      <c r="C100" s="110"/>
      <c r="Q100" s="54"/>
      <c r="R100" s="54"/>
      <c r="S100" s="174"/>
      <c r="T100" s="56"/>
    </row>
    <row r="101" spans="1:34" s="168" customFormat="1" ht="15.75" x14ac:dyDescent="0.25">
      <c r="A101" s="175" t="s">
        <v>74</v>
      </c>
      <c r="B101" s="175"/>
      <c r="C101" s="175"/>
      <c r="D101" s="176"/>
      <c r="G101" s="177" t="s">
        <v>75</v>
      </c>
      <c r="H101" s="198"/>
      <c r="I101" s="171"/>
      <c r="J101" s="229"/>
      <c r="K101" s="170"/>
      <c r="L101" s="197"/>
      <c r="M101" s="170"/>
      <c r="O101" s="175"/>
      <c r="P101" s="175"/>
      <c r="Q101" s="177" t="s">
        <v>186</v>
      </c>
      <c r="R101" s="177"/>
      <c r="S101" s="172"/>
      <c r="T101" s="171"/>
      <c r="U101" s="170"/>
      <c r="V101" s="210"/>
      <c r="W101" s="170"/>
      <c r="X101" s="210"/>
      <c r="Y101" s="170"/>
      <c r="AA101" s="170"/>
      <c r="AE101" s="170"/>
      <c r="AG101" s="170"/>
    </row>
    <row r="102" spans="1:34" ht="14.25" customHeight="1" x14ac:dyDescent="0.25">
      <c r="A102" s="57" t="s">
        <v>76</v>
      </c>
      <c r="B102" s="57"/>
      <c r="C102" s="57"/>
      <c r="G102" s="235" t="s">
        <v>187</v>
      </c>
      <c r="H102" s="235"/>
      <c r="I102" s="235"/>
      <c r="J102" s="230"/>
      <c r="M102" s="179"/>
      <c r="N102" s="57"/>
      <c r="Q102" s="236" t="s">
        <v>188</v>
      </c>
      <c r="R102" s="236"/>
      <c r="S102" s="236"/>
      <c r="T102" s="236"/>
      <c r="U102" s="236"/>
      <c r="V102" s="218"/>
    </row>
    <row r="103" spans="1:34" ht="15.75" x14ac:dyDescent="0.25">
      <c r="A103" s="166"/>
      <c r="B103" s="166"/>
      <c r="C103" s="166"/>
      <c r="G103" s="178"/>
      <c r="H103" s="199"/>
      <c r="I103" s="180"/>
      <c r="J103" s="231"/>
      <c r="Q103" s="236"/>
      <c r="R103" s="236"/>
      <c r="S103" s="236"/>
      <c r="T103" s="236"/>
      <c r="U103" s="236"/>
      <c r="V103" s="219"/>
    </row>
    <row r="104" spans="1:34" ht="15.75" x14ac:dyDescent="0.25">
      <c r="A104" s="175"/>
      <c r="B104" s="175"/>
      <c r="C104" s="175"/>
      <c r="M104" s="149"/>
      <c r="Q104" s="54"/>
      <c r="R104" s="54"/>
      <c r="S104" s="174"/>
      <c r="T104" s="56"/>
    </row>
    <row r="105" spans="1:34" ht="15.75" x14ac:dyDescent="0.25">
      <c r="A105" s="175"/>
      <c r="B105" s="175"/>
      <c r="C105" s="175"/>
      <c r="Q105" s="54"/>
      <c r="R105" s="54"/>
      <c r="S105" s="174"/>
      <c r="T105" s="56"/>
    </row>
    <row r="106" spans="1:34" ht="15.75" x14ac:dyDescent="0.25">
      <c r="A106" s="168"/>
      <c r="B106" s="168"/>
      <c r="C106" s="168"/>
    </row>
    <row r="107" spans="1:34" ht="15.75" x14ac:dyDescent="0.25">
      <c r="A107" s="168"/>
      <c r="B107" s="168"/>
      <c r="C107" s="168"/>
    </row>
    <row r="108" spans="1:34" ht="16.5" customHeight="1" x14ac:dyDescent="0.25">
      <c r="A108" s="168"/>
      <c r="B108" s="168"/>
      <c r="C108" s="168"/>
    </row>
    <row r="109" spans="1:34" s="53" customFormat="1" ht="15.75" x14ac:dyDescent="0.25">
      <c r="A109" s="168"/>
      <c r="B109" s="168"/>
      <c r="C109" s="168"/>
      <c r="E109" s="51"/>
      <c r="F109" s="51"/>
      <c r="G109" s="54"/>
      <c r="H109" s="185"/>
      <c r="I109" s="56"/>
      <c r="J109" s="221"/>
      <c r="K109" s="55"/>
      <c r="L109" s="185"/>
      <c r="M109" s="55"/>
      <c r="N109" s="51"/>
      <c r="O109" s="51"/>
      <c r="P109" s="51"/>
      <c r="Q109" s="51"/>
      <c r="R109" s="51"/>
      <c r="S109" s="55"/>
      <c r="T109" s="51"/>
      <c r="U109" s="55"/>
      <c r="V109" s="201"/>
      <c r="W109" s="55"/>
      <c r="X109" s="201"/>
      <c r="Y109" s="55"/>
      <c r="Z109" s="51"/>
      <c r="AA109" s="55"/>
      <c r="AB109" s="51"/>
      <c r="AC109" s="51"/>
      <c r="AD109" s="51"/>
      <c r="AE109" s="55"/>
      <c r="AF109" s="51"/>
      <c r="AG109" s="55"/>
    </row>
    <row r="110" spans="1:34" s="53" customFormat="1" ht="15.75" x14ac:dyDescent="0.25">
      <c r="A110" s="168"/>
      <c r="B110" s="168"/>
      <c r="C110" s="168"/>
      <c r="E110" s="51"/>
      <c r="F110" s="51"/>
      <c r="G110" s="54"/>
      <c r="H110" s="185"/>
      <c r="I110" s="56"/>
      <c r="J110" s="221"/>
      <c r="K110" s="55"/>
      <c r="L110" s="185"/>
      <c r="M110" s="55"/>
      <c r="N110" s="51"/>
      <c r="O110" s="51"/>
      <c r="P110" s="51"/>
      <c r="Q110" s="51"/>
      <c r="R110" s="51"/>
      <c r="S110" s="55"/>
      <c r="T110" s="51"/>
      <c r="U110" s="55"/>
      <c r="V110" s="201"/>
      <c r="W110" s="55"/>
      <c r="X110" s="201"/>
      <c r="Y110" s="55"/>
      <c r="Z110" s="51"/>
      <c r="AA110" s="55"/>
      <c r="AB110" s="51"/>
      <c r="AC110" s="51"/>
      <c r="AD110" s="51"/>
      <c r="AE110" s="55"/>
      <c r="AF110" s="51"/>
      <c r="AG110" s="55"/>
    </row>
    <row r="111" spans="1:34" s="53" customFormat="1" ht="15.75" x14ac:dyDescent="0.25">
      <c r="A111" s="168"/>
      <c r="B111" s="168"/>
      <c r="C111" s="168"/>
      <c r="E111" s="51"/>
      <c r="F111" s="51"/>
      <c r="G111" s="54"/>
      <c r="H111" s="185"/>
      <c r="I111" s="56"/>
      <c r="J111" s="221"/>
      <c r="K111" s="55"/>
      <c r="L111" s="185"/>
      <c r="M111" s="55"/>
      <c r="N111" s="51"/>
      <c r="O111" s="51"/>
      <c r="P111" s="51"/>
      <c r="Q111" s="51"/>
      <c r="R111" s="51"/>
      <c r="S111" s="55"/>
      <c r="T111" s="51"/>
      <c r="U111" s="55"/>
      <c r="V111" s="201"/>
      <c r="W111" s="55"/>
      <c r="X111" s="201"/>
      <c r="Y111" s="55"/>
      <c r="Z111" s="51"/>
      <c r="AA111" s="55"/>
      <c r="AB111" s="51"/>
      <c r="AC111" s="51"/>
      <c r="AD111" s="51"/>
      <c r="AE111" s="55"/>
      <c r="AF111" s="51"/>
      <c r="AG111" s="55"/>
    </row>
  </sheetData>
  <mergeCells count="16">
    <mergeCell ref="S92:U92"/>
    <mergeCell ref="G102:I102"/>
    <mergeCell ref="Q102:U103"/>
    <mergeCell ref="A1:AG1"/>
    <mergeCell ref="A2:AG2"/>
    <mergeCell ref="A4:AG4"/>
    <mergeCell ref="A10:A11"/>
    <mergeCell ref="B10:D11"/>
    <mergeCell ref="E10:E11"/>
    <mergeCell ref="F10:F11"/>
    <mergeCell ref="G10:G11"/>
    <mergeCell ref="H10:H11"/>
    <mergeCell ref="I10:I11"/>
    <mergeCell ref="K10:AG10"/>
    <mergeCell ref="D82:D83"/>
    <mergeCell ref="O92:Q92"/>
  </mergeCells>
  <printOptions horizontalCentered="1"/>
  <pageMargins left="0.11811023622047245" right="0.11811023622047245" top="0.39370078740157483" bottom="0.19685039370078741" header="0.27559055118110237" footer="0.15748031496062992"/>
  <pageSetup paperSize="14" scale="72" fitToWidth="0" fitToHeight="0" orientation="landscape" horizontalDpi="4294967293" r:id="rId1"/>
  <headerFooter>
    <oddFooter>&amp;CPage &amp;P</oddFooter>
  </headerFooter>
  <rowBreaks count="1" manualBreakCount="1">
    <brk id="40" max="32" man="1"/>
  </rowBreaks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9"/>
  <sheetViews>
    <sheetView showGridLines="0" tabSelected="1" view="pageBreakPreview" topLeftCell="A7" zoomScale="85" zoomScaleNormal="93" zoomScaleSheetLayoutView="85" workbookViewId="0">
      <selection activeCell="J31" sqref="J31"/>
    </sheetView>
  </sheetViews>
  <sheetFormatPr defaultRowHeight="15.75" x14ac:dyDescent="0.25"/>
  <cols>
    <col min="1" max="1" width="3.7109375" style="4" customWidth="1"/>
    <col min="2" max="2" width="4.5703125" style="4" customWidth="1"/>
    <col min="3" max="3" width="5.140625" style="4" customWidth="1"/>
    <col min="4" max="4" width="7.5703125" style="4" customWidth="1"/>
    <col min="5" max="5" width="9.140625" style="4"/>
    <col min="6" max="6" width="13.85546875" style="4" customWidth="1"/>
    <col min="7" max="7" width="26.7109375" style="4" customWidth="1"/>
    <col min="8" max="8" width="13.5703125" style="4" customWidth="1"/>
    <col min="9" max="9" width="4.42578125" style="4" customWidth="1"/>
    <col min="10" max="10" width="28.5703125" style="5" customWidth="1"/>
    <col min="11" max="11" width="19.28515625" style="4" customWidth="1"/>
    <col min="12" max="12" width="4.42578125" style="4" customWidth="1"/>
    <col min="13" max="13" width="5.85546875" style="4" customWidth="1"/>
    <col min="14" max="14" width="18.85546875" style="4" customWidth="1"/>
    <col min="15" max="15" width="23.140625" style="4" customWidth="1"/>
    <col min="16" max="16" width="13.5703125" style="4" customWidth="1"/>
    <col min="17" max="17" width="9.140625" style="4" customWidth="1"/>
    <col min="18" max="18" width="9.5703125" style="4" bestFit="1" customWidth="1"/>
    <col min="19" max="19" width="9.140625" style="4"/>
    <col min="20" max="20" width="11.5703125" style="4" bestFit="1" customWidth="1"/>
    <col min="21" max="16384" width="9.140625" style="4"/>
  </cols>
  <sheetData>
    <row r="1" spans="1:21" s="1" customFormat="1" ht="39" customHeight="1" x14ac:dyDescent="0.2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21" s="1" customFormat="1" ht="17.25" customHeight="1" x14ac:dyDescent="0.25">
      <c r="A2" s="258" t="s">
        <v>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21" s="1" customFormat="1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21" ht="21.75" customHeight="1" x14ac:dyDescent="0.25">
      <c r="A4" s="3" t="s">
        <v>2</v>
      </c>
    </row>
    <row r="5" spans="1:21" x14ac:dyDescent="0.25">
      <c r="B5" s="6" t="s">
        <v>3</v>
      </c>
      <c r="C5" s="6"/>
      <c r="D5" s="6"/>
      <c r="E5" s="6"/>
      <c r="F5" s="6"/>
      <c r="G5" s="6"/>
      <c r="H5" s="6"/>
      <c r="I5" s="6"/>
      <c r="J5" s="7">
        <v>20000</v>
      </c>
      <c r="K5" s="7">
        <v>20000</v>
      </c>
      <c r="N5" s="8"/>
      <c r="O5" s="8"/>
      <c r="P5" s="8"/>
      <c r="Q5" s="8"/>
      <c r="R5" s="8"/>
      <c r="S5" s="8"/>
      <c r="T5" s="8"/>
      <c r="U5" s="8"/>
    </row>
    <row r="6" spans="1:21" x14ac:dyDescent="0.25">
      <c r="B6" s="4" t="s">
        <v>4</v>
      </c>
      <c r="K6" s="5"/>
      <c r="N6" s="8"/>
      <c r="O6" s="8"/>
      <c r="P6" s="8"/>
      <c r="Q6" s="8"/>
      <c r="R6" s="8"/>
      <c r="S6" s="8"/>
      <c r="T6" s="8"/>
      <c r="U6" s="8"/>
    </row>
    <row r="7" spans="1:21" x14ac:dyDescent="0.25">
      <c r="B7" s="4" t="s">
        <v>5</v>
      </c>
      <c r="C7" s="4" t="s">
        <v>6</v>
      </c>
      <c r="H7" s="9"/>
      <c r="J7" s="4"/>
      <c r="N7" s="8"/>
      <c r="O7" s="8"/>
      <c r="P7" s="8"/>
      <c r="Q7" s="8"/>
      <c r="R7" s="8"/>
      <c r="S7" s="8"/>
      <c r="T7" s="8"/>
      <c r="U7" s="8"/>
    </row>
    <row r="8" spans="1:21" x14ac:dyDescent="0.25">
      <c r="H8" s="9"/>
      <c r="J8" s="4"/>
      <c r="N8" s="8"/>
      <c r="O8" s="8"/>
      <c r="P8" s="8"/>
      <c r="Q8" s="8"/>
      <c r="R8" s="8"/>
      <c r="S8" s="8"/>
      <c r="T8" s="8"/>
      <c r="U8" s="8"/>
    </row>
    <row r="9" spans="1:21" x14ac:dyDescent="0.25">
      <c r="B9" s="6" t="s">
        <v>7</v>
      </c>
      <c r="C9" s="6"/>
      <c r="D9" s="10"/>
      <c r="H9" s="11"/>
      <c r="J9" s="12">
        <f>SUM(H10:H17)</f>
        <v>126200</v>
      </c>
      <c r="K9" s="12">
        <f>SUM(J9)</f>
        <v>126200</v>
      </c>
      <c r="N9" s="8"/>
      <c r="O9" s="8"/>
      <c r="P9" s="8"/>
      <c r="Q9" s="8"/>
      <c r="R9" s="8"/>
      <c r="S9" s="8"/>
      <c r="T9" s="8"/>
      <c r="U9" s="8"/>
    </row>
    <row r="10" spans="1:21" x14ac:dyDescent="0.25">
      <c r="A10" s="6"/>
      <c r="B10" s="4" t="s">
        <v>8</v>
      </c>
      <c r="D10" s="13" t="s">
        <v>9</v>
      </c>
      <c r="H10" s="14"/>
      <c r="J10" s="7"/>
      <c r="K10" s="7"/>
      <c r="N10" s="9"/>
    </row>
    <row r="11" spans="1:21" x14ac:dyDescent="0.25">
      <c r="A11" s="6"/>
      <c r="C11" s="15"/>
      <c r="D11" s="4" t="s">
        <v>10</v>
      </c>
      <c r="E11" s="4" t="s">
        <v>11</v>
      </c>
      <c r="H11" s="14">
        <v>15000</v>
      </c>
      <c r="J11" s="7"/>
      <c r="K11" s="7"/>
      <c r="N11" s="16"/>
    </row>
    <row r="12" spans="1:21" x14ac:dyDescent="0.25">
      <c r="A12" s="6"/>
      <c r="C12" s="15"/>
      <c r="D12" s="4" t="s">
        <v>12</v>
      </c>
      <c r="E12" s="4" t="s">
        <v>13</v>
      </c>
      <c r="H12" s="14">
        <v>5000</v>
      </c>
      <c r="J12" s="7"/>
      <c r="K12" s="7"/>
      <c r="N12" s="17"/>
    </row>
    <row r="13" spans="1:21" x14ac:dyDescent="0.25">
      <c r="A13" s="6"/>
      <c r="C13" s="13"/>
      <c r="H13" s="14"/>
      <c r="J13" s="7"/>
      <c r="K13" s="7"/>
    </row>
    <row r="14" spans="1:21" x14ac:dyDescent="0.25">
      <c r="A14" s="6"/>
      <c r="B14" s="4" t="s">
        <v>14</v>
      </c>
      <c r="D14" s="13" t="s">
        <v>15</v>
      </c>
      <c r="H14" s="14">
        <v>15000</v>
      </c>
      <c r="J14" s="7"/>
      <c r="K14" s="7"/>
    </row>
    <row r="15" spans="1:21" x14ac:dyDescent="0.25">
      <c r="A15" s="6"/>
      <c r="D15" s="13"/>
      <c r="H15" s="14"/>
      <c r="J15" s="7"/>
      <c r="K15" s="7"/>
    </row>
    <row r="16" spans="1:21" x14ac:dyDescent="0.25">
      <c r="A16" s="6"/>
      <c r="B16" s="4" t="s">
        <v>16</v>
      </c>
      <c r="D16" s="13" t="s">
        <v>17</v>
      </c>
      <c r="H16" s="14">
        <v>91200</v>
      </c>
      <c r="J16" s="7"/>
      <c r="K16" s="7"/>
    </row>
    <row r="17" spans="1:18" x14ac:dyDescent="0.25">
      <c r="A17" s="6"/>
      <c r="D17" s="13"/>
      <c r="H17" s="14"/>
      <c r="J17" s="7"/>
      <c r="K17" s="7"/>
    </row>
    <row r="18" spans="1:18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7"/>
      <c r="K18" s="7"/>
      <c r="O18" s="8"/>
      <c r="P18" s="19"/>
      <c r="Q18" s="8"/>
      <c r="R18" s="8"/>
    </row>
    <row r="19" spans="1:18" x14ac:dyDescent="0.25">
      <c r="B19" s="18" t="s">
        <v>18</v>
      </c>
      <c r="C19" s="3" t="s">
        <v>19</v>
      </c>
      <c r="E19" s="18"/>
      <c r="F19" s="18"/>
      <c r="G19" s="18"/>
      <c r="H19" s="20"/>
      <c r="I19" s="21"/>
      <c r="J19" s="22">
        <v>15000</v>
      </c>
      <c r="K19" s="22">
        <v>15000</v>
      </c>
    </row>
    <row r="20" spans="1:18" x14ac:dyDescent="0.25">
      <c r="A20" s="18"/>
      <c r="B20" s="3"/>
      <c r="C20" s="23"/>
      <c r="D20" s="18"/>
      <c r="E20" s="18"/>
      <c r="F20" s="18"/>
      <c r="G20" s="18"/>
      <c r="H20" s="20"/>
      <c r="I20" s="21"/>
      <c r="J20" s="22"/>
      <c r="P20" s="17"/>
    </row>
    <row r="21" spans="1:18" x14ac:dyDescent="0.25">
      <c r="B21" s="18" t="s">
        <v>201</v>
      </c>
      <c r="C21" s="3" t="s">
        <v>202</v>
      </c>
      <c r="E21" s="18"/>
      <c r="F21" s="18"/>
      <c r="G21" s="18"/>
      <c r="H21" s="20"/>
      <c r="I21" s="21"/>
      <c r="J21" s="22">
        <v>30000</v>
      </c>
      <c r="K21" s="22">
        <f>+J21</f>
        <v>30000</v>
      </c>
    </row>
    <row r="22" spans="1:18" ht="15" customHeight="1" x14ac:dyDescent="0.25">
      <c r="B22" s="24"/>
      <c r="H22" s="25"/>
      <c r="J22" s="26"/>
      <c r="N22" s="27"/>
    </row>
    <row r="23" spans="1:18" ht="15" customHeight="1" x14ac:dyDescent="0.25">
      <c r="A23" s="3" t="s">
        <v>20</v>
      </c>
      <c r="B23" s="6" t="s">
        <v>21</v>
      </c>
      <c r="C23" s="6"/>
      <c r="D23" s="6"/>
      <c r="E23" s="6"/>
      <c r="F23" s="6"/>
      <c r="G23" s="6"/>
      <c r="H23" s="28"/>
      <c r="I23" s="6"/>
      <c r="J23" s="4"/>
    </row>
    <row r="24" spans="1:18" ht="15" customHeight="1" x14ac:dyDescent="0.25">
      <c r="B24" s="29" t="s">
        <v>22</v>
      </c>
      <c r="C24" s="4" t="s">
        <v>23</v>
      </c>
      <c r="H24" s="25"/>
      <c r="J24" s="30">
        <v>1712300.88</v>
      </c>
      <c r="N24" s="9"/>
    </row>
    <row r="25" spans="1:18" ht="15" customHeight="1" x14ac:dyDescent="0.25">
      <c r="B25" s="24"/>
      <c r="C25" s="31" t="s">
        <v>24</v>
      </c>
      <c r="J25" s="32" t="s">
        <v>25</v>
      </c>
      <c r="K25" s="22">
        <f>+J24</f>
        <v>1712300.88</v>
      </c>
      <c r="N25" s="9"/>
    </row>
    <row r="26" spans="1:18" ht="15" customHeight="1" x14ac:dyDescent="0.25">
      <c r="B26" s="24"/>
      <c r="C26" s="31"/>
      <c r="H26" s="33"/>
      <c r="J26" s="34"/>
      <c r="K26" s="22"/>
      <c r="N26" s="9"/>
      <c r="O26" s="30">
        <f>(12*437.59*26*12)+(1*663.68*26*12)</f>
        <v>1845405.1199999999</v>
      </c>
    </row>
    <row r="27" spans="1:18" ht="15" customHeight="1" x14ac:dyDescent="0.25">
      <c r="A27" s="3" t="s">
        <v>26</v>
      </c>
      <c r="B27" s="6" t="s">
        <v>27</v>
      </c>
      <c r="C27" s="6"/>
      <c r="D27" s="6"/>
      <c r="E27" s="6"/>
      <c r="F27" s="6"/>
      <c r="G27" s="6"/>
      <c r="H27" s="28"/>
      <c r="I27" s="6"/>
      <c r="J27" s="26"/>
    </row>
    <row r="28" spans="1:18" ht="15" customHeight="1" x14ac:dyDescent="0.25">
      <c r="B28" s="6" t="s">
        <v>28</v>
      </c>
      <c r="C28" s="6"/>
      <c r="D28" s="6" t="s">
        <v>29</v>
      </c>
      <c r="E28" s="6"/>
      <c r="F28" s="6"/>
      <c r="G28" s="6"/>
      <c r="H28" s="28"/>
      <c r="I28" s="6"/>
      <c r="J28" s="26"/>
    </row>
    <row r="29" spans="1:18" ht="15" customHeight="1" x14ac:dyDescent="0.25">
      <c r="A29" s="3"/>
      <c r="B29" s="6"/>
      <c r="C29" s="31" t="s">
        <v>22</v>
      </c>
      <c r="D29" s="4" t="s">
        <v>30</v>
      </c>
      <c r="E29" s="6"/>
      <c r="F29" s="6"/>
      <c r="G29" s="6"/>
      <c r="H29" s="28"/>
      <c r="I29" s="6"/>
      <c r="J29" s="26">
        <v>85000</v>
      </c>
    </row>
    <row r="30" spans="1:18" ht="15" customHeight="1" x14ac:dyDescent="0.25">
      <c r="A30" s="3"/>
      <c r="B30" s="6"/>
      <c r="C30" s="31" t="s">
        <v>31</v>
      </c>
      <c r="D30" s="4" t="s">
        <v>204</v>
      </c>
      <c r="E30" s="6"/>
      <c r="F30" s="6"/>
      <c r="G30" s="6"/>
      <c r="H30" s="28"/>
      <c r="I30" s="6"/>
      <c r="J30" s="26">
        <f>6*12800</f>
        <v>76800</v>
      </c>
    </row>
    <row r="31" spans="1:18" ht="15" customHeight="1" x14ac:dyDescent="0.25">
      <c r="A31" s="3"/>
      <c r="B31" s="6"/>
      <c r="C31" s="6"/>
      <c r="D31" s="6"/>
      <c r="E31" s="6"/>
      <c r="F31" s="6"/>
      <c r="G31" s="6"/>
      <c r="H31" s="28"/>
      <c r="I31" s="6"/>
      <c r="J31" s="32" t="s">
        <v>32</v>
      </c>
      <c r="K31" s="28">
        <f>SUM(J28:J30)</f>
        <v>161800</v>
      </c>
    </row>
    <row r="32" spans="1:18" ht="15" customHeight="1" x14ac:dyDescent="0.25">
      <c r="A32" s="3"/>
      <c r="B32" s="6"/>
      <c r="C32" s="6"/>
      <c r="D32" s="6"/>
      <c r="E32" s="6"/>
      <c r="F32" s="6"/>
      <c r="G32" s="6"/>
      <c r="H32" s="28"/>
      <c r="I32" s="6"/>
      <c r="J32" s="26"/>
    </row>
    <row r="33" spans="1:15" x14ac:dyDescent="0.25">
      <c r="A33" s="18" t="s">
        <v>33</v>
      </c>
      <c r="C33" s="35" t="s">
        <v>34</v>
      </c>
      <c r="D33" s="3"/>
      <c r="E33" s="18"/>
      <c r="F33" s="18"/>
      <c r="H33" s="20"/>
      <c r="I33" s="21"/>
      <c r="J33" s="22"/>
    </row>
    <row r="34" spans="1:15" x14ac:dyDescent="0.25">
      <c r="A34" s="18"/>
      <c r="C34" s="31" t="s">
        <v>22</v>
      </c>
      <c r="D34" s="36" t="s">
        <v>35</v>
      </c>
      <c r="E34" s="18"/>
      <c r="F34" s="18"/>
      <c r="H34" s="20"/>
      <c r="I34" s="21"/>
      <c r="J34" s="22">
        <f>+'[2]TABLE 30.1 (3)'!$B$5</f>
        <v>50000</v>
      </c>
    </row>
    <row r="35" spans="1:15" x14ac:dyDescent="0.25">
      <c r="A35" s="18"/>
      <c r="C35" s="29" t="s">
        <v>31</v>
      </c>
      <c r="D35" s="6" t="s">
        <v>36</v>
      </c>
      <c r="E35" s="18"/>
      <c r="F35" s="18"/>
      <c r="H35" s="20"/>
      <c r="I35" s="21"/>
      <c r="J35" s="22">
        <f>+'[2]TABLE 30.1 (3)'!$B$6</f>
        <v>50000</v>
      </c>
    </row>
    <row r="36" spans="1:15" ht="19.5" customHeight="1" x14ac:dyDescent="0.25">
      <c r="C36" s="31" t="s">
        <v>37</v>
      </c>
      <c r="D36" s="6" t="s">
        <v>38</v>
      </c>
      <c r="E36" s="6"/>
      <c r="F36" s="6"/>
      <c r="I36" s="3"/>
      <c r="J36" s="37">
        <v>205000</v>
      </c>
      <c r="L36" s="38"/>
      <c r="N36" s="9"/>
      <c r="O36" s="9"/>
    </row>
    <row r="37" spans="1:15" x14ac:dyDescent="0.25">
      <c r="C37" s="31" t="s">
        <v>39</v>
      </c>
      <c r="D37" s="6" t="s">
        <v>40</v>
      </c>
      <c r="E37" s="6"/>
      <c r="F37" s="6"/>
      <c r="J37" s="7">
        <v>6000000</v>
      </c>
    </row>
    <row r="38" spans="1:15" x14ac:dyDescent="0.25">
      <c r="C38" s="31" t="s">
        <v>41</v>
      </c>
      <c r="D38" s="6" t="s">
        <v>42</v>
      </c>
      <c r="E38" s="6"/>
      <c r="F38" s="6"/>
      <c r="J38" s="7">
        <v>777600</v>
      </c>
    </row>
    <row r="39" spans="1:15" x14ac:dyDescent="0.25">
      <c r="C39" s="31" t="s">
        <v>43</v>
      </c>
      <c r="D39" s="6" t="s">
        <v>44</v>
      </c>
      <c r="J39" s="7">
        <v>2000000</v>
      </c>
    </row>
    <row r="40" spans="1:15" x14ac:dyDescent="0.25">
      <c r="C40" s="31"/>
      <c r="D40" s="6" t="s">
        <v>45</v>
      </c>
      <c r="J40" s="7"/>
    </row>
    <row r="41" spans="1:15" x14ac:dyDescent="0.25">
      <c r="C41" s="31" t="s">
        <v>46</v>
      </c>
      <c r="D41" s="6" t="s">
        <v>47</v>
      </c>
      <c r="J41" s="7">
        <v>276480</v>
      </c>
    </row>
    <row r="42" spans="1:15" x14ac:dyDescent="0.25">
      <c r="C42" s="31" t="s">
        <v>48</v>
      </c>
      <c r="D42" s="6" t="s">
        <v>49</v>
      </c>
      <c r="J42" s="7">
        <v>60000</v>
      </c>
    </row>
    <row r="43" spans="1:15" x14ac:dyDescent="0.25">
      <c r="C43" s="31"/>
      <c r="D43" s="6"/>
      <c r="J43" s="32" t="s">
        <v>50</v>
      </c>
      <c r="K43" s="37">
        <f>SUM(J34:J42)</f>
        <v>9419080</v>
      </c>
    </row>
    <row r="44" spans="1:15" x14ac:dyDescent="0.25">
      <c r="C44" s="31"/>
      <c r="D44" s="6"/>
      <c r="J44" s="34"/>
      <c r="K44" s="37"/>
    </row>
    <row r="45" spans="1:15" x14ac:dyDescent="0.25">
      <c r="A45" s="18" t="s">
        <v>33</v>
      </c>
      <c r="C45" s="35" t="s">
        <v>51</v>
      </c>
      <c r="D45" s="3"/>
      <c r="E45" s="18"/>
      <c r="F45" s="18"/>
      <c r="H45" s="20"/>
      <c r="I45" s="21"/>
      <c r="J45" s="22"/>
    </row>
    <row r="46" spans="1:15" x14ac:dyDescent="0.25">
      <c r="A46" s="18"/>
      <c r="C46" s="31" t="s">
        <v>22</v>
      </c>
      <c r="D46" s="3" t="s">
        <v>52</v>
      </c>
      <c r="E46" s="18"/>
      <c r="F46" s="18"/>
      <c r="H46" s="20"/>
      <c r="I46" s="21"/>
      <c r="J46" s="22">
        <v>500000</v>
      </c>
    </row>
    <row r="47" spans="1:15" x14ac:dyDescent="0.25">
      <c r="A47" s="18"/>
      <c r="C47" s="29" t="s">
        <v>31</v>
      </c>
      <c r="D47" s="36" t="s">
        <v>53</v>
      </c>
      <c r="E47" s="18"/>
      <c r="F47" s="18"/>
      <c r="H47" s="20"/>
      <c r="I47" s="21"/>
      <c r="J47" s="22">
        <v>100000</v>
      </c>
    </row>
    <row r="48" spans="1:15" x14ac:dyDescent="0.25">
      <c r="C48" s="31" t="s">
        <v>37</v>
      </c>
      <c r="D48" s="6" t="s">
        <v>54</v>
      </c>
      <c r="E48" s="6"/>
      <c r="F48" s="6"/>
      <c r="I48" s="3"/>
      <c r="J48" s="37">
        <v>500000</v>
      </c>
    </row>
    <row r="49" spans="1:16" x14ac:dyDescent="0.25">
      <c r="C49" s="31" t="s">
        <v>39</v>
      </c>
      <c r="D49" s="259" t="s">
        <v>55</v>
      </c>
      <c r="E49" s="259"/>
      <c r="F49" s="259"/>
      <c r="G49" s="259"/>
      <c r="H49" s="259"/>
      <c r="I49" s="259"/>
      <c r="J49" s="7">
        <v>100000</v>
      </c>
    </row>
    <row r="50" spans="1:16" x14ac:dyDescent="0.25">
      <c r="C50" s="31"/>
      <c r="D50" s="259"/>
      <c r="E50" s="259"/>
      <c r="F50" s="259"/>
      <c r="G50" s="259"/>
      <c r="H50" s="259"/>
      <c r="I50" s="259"/>
      <c r="J50" s="7"/>
    </row>
    <row r="51" spans="1:16" x14ac:dyDescent="0.25">
      <c r="C51" s="31" t="s">
        <v>41</v>
      </c>
      <c r="D51" s="259" t="s">
        <v>56</v>
      </c>
      <c r="E51" s="259"/>
      <c r="F51" s="259"/>
      <c r="G51" s="259"/>
      <c r="H51" s="259"/>
      <c r="I51" s="259"/>
      <c r="J51" s="7">
        <v>200000</v>
      </c>
    </row>
    <row r="52" spans="1:16" ht="18.75" customHeight="1" x14ac:dyDescent="0.25">
      <c r="C52" s="31"/>
      <c r="D52" s="259"/>
      <c r="E52" s="259"/>
      <c r="F52" s="259"/>
      <c r="G52" s="259"/>
      <c r="H52" s="259"/>
      <c r="I52" s="259"/>
      <c r="J52" s="7"/>
      <c r="N52" s="9"/>
      <c r="O52" s="17"/>
      <c r="P52" s="9"/>
    </row>
    <row r="53" spans="1:16" ht="18.75" customHeight="1" x14ac:dyDescent="0.25">
      <c r="C53" s="31" t="s">
        <v>43</v>
      </c>
      <c r="D53" s="39" t="s">
        <v>57</v>
      </c>
      <c r="E53" s="40"/>
      <c r="F53" s="40"/>
      <c r="G53" s="40"/>
      <c r="H53" s="40"/>
      <c r="I53" s="40"/>
      <c r="J53" s="7">
        <v>100000</v>
      </c>
      <c r="N53" s="9"/>
      <c r="O53" s="17"/>
      <c r="P53" s="9"/>
    </row>
    <row r="54" spans="1:16" ht="18.75" customHeight="1" x14ac:dyDescent="0.25">
      <c r="C54" s="31" t="s">
        <v>46</v>
      </c>
      <c r="D54" s="39" t="s">
        <v>58</v>
      </c>
      <c r="E54" s="40"/>
      <c r="F54" s="40"/>
      <c r="G54" s="40"/>
      <c r="H54" s="40"/>
      <c r="I54" s="40"/>
      <c r="J54" s="7">
        <v>1000000</v>
      </c>
      <c r="N54" s="9"/>
      <c r="O54" s="17"/>
      <c r="P54" s="9"/>
    </row>
    <row r="55" spans="1:16" ht="18.75" customHeight="1" x14ac:dyDescent="0.25">
      <c r="C55" s="31" t="s">
        <v>48</v>
      </c>
      <c r="D55" s="39" t="s">
        <v>59</v>
      </c>
      <c r="E55" s="40"/>
      <c r="F55" s="40"/>
      <c r="G55" s="40"/>
      <c r="H55" s="40"/>
      <c r="I55" s="40"/>
      <c r="J55" s="7">
        <v>500000</v>
      </c>
      <c r="N55" s="9"/>
      <c r="O55" s="17"/>
      <c r="P55" s="9"/>
    </row>
    <row r="56" spans="1:16" ht="18.75" customHeight="1" x14ac:dyDescent="0.25">
      <c r="C56" s="31" t="s">
        <v>60</v>
      </c>
      <c r="D56" s="39" t="s">
        <v>61</v>
      </c>
      <c r="E56" s="40"/>
      <c r="F56" s="40"/>
      <c r="G56" s="40"/>
      <c r="H56" s="40"/>
      <c r="I56" s="40"/>
      <c r="J56" s="7">
        <v>100000</v>
      </c>
      <c r="N56" s="9"/>
      <c r="O56" s="17"/>
      <c r="P56" s="9"/>
    </row>
    <row r="57" spans="1:16" ht="18.75" customHeight="1" x14ac:dyDescent="0.25">
      <c r="C57" s="31" t="s">
        <v>62</v>
      </c>
      <c r="D57" s="39" t="s">
        <v>63</v>
      </c>
      <c r="E57" s="40"/>
      <c r="F57" s="40"/>
      <c r="G57" s="40"/>
      <c r="H57" s="40"/>
      <c r="I57" s="40"/>
      <c r="J57" s="7">
        <v>100000</v>
      </c>
      <c r="N57" s="9"/>
      <c r="O57" s="17"/>
      <c r="P57" s="9"/>
    </row>
    <row r="58" spans="1:16" ht="18.75" customHeight="1" x14ac:dyDescent="0.25">
      <c r="C58" s="31" t="s">
        <v>64</v>
      </c>
      <c r="D58" s="39" t="s">
        <v>65</v>
      </c>
      <c r="E58" s="40"/>
      <c r="F58" s="40"/>
      <c r="G58" s="40"/>
      <c r="H58" s="40"/>
      <c r="I58" s="40"/>
      <c r="J58" s="7">
        <v>800000</v>
      </c>
      <c r="N58" s="9"/>
      <c r="O58" s="17"/>
      <c r="P58" s="9"/>
    </row>
    <row r="59" spans="1:16" ht="18.75" customHeight="1" x14ac:dyDescent="0.25">
      <c r="C59" s="31" t="s">
        <v>66</v>
      </c>
      <c r="D59" s="39" t="s">
        <v>67</v>
      </c>
      <c r="E59" s="40"/>
      <c r="F59" s="40"/>
      <c r="G59" s="40"/>
      <c r="H59" s="40"/>
      <c r="I59" s="40"/>
      <c r="J59" s="7">
        <v>1000000</v>
      </c>
      <c r="N59" s="9"/>
      <c r="O59" s="17"/>
      <c r="P59" s="9"/>
    </row>
    <row r="60" spans="1:16" x14ac:dyDescent="0.25">
      <c r="C60" s="31" t="s">
        <v>68</v>
      </c>
      <c r="D60" s="6" t="s">
        <v>69</v>
      </c>
      <c r="J60" s="7">
        <v>200000</v>
      </c>
    </row>
    <row r="61" spans="1:16" x14ac:dyDescent="0.25">
      <c r="C61" s="31"/>
      <c r="D61" s="6"/>
      <c r="J61" s="32" t="s">
        <v>50</v>
      </c>
      <c r="K61" s="37">
        <f>SUM(J46:J60)</f>
        <v>5200000</v>
      </c>
      <c r="N61" s="41"/>
      <c r="O61" s="17"/>
    </row>
    <row r="62" spans="1:16" x14ac:dyDescent="0.25">
      <c r="C62" s="31"/>
      <c r="D62" s="6"/>
      <c r="J62" s="34"/>
      <c r="K62" s="37"/>
    </row>
    <row r="63" spans="1:16" ht="21.75" customHeight="1" x14ac:dyDescent="0.25">
      <c r="A63" s="3" t="s">
        <v>70</v>
      </c>
      <c r="J63" s="22">
        <v>15000</v>
      </c>
      <c r="K63" s="22">
        <v>15000</v>
      </c>
    </row>
    <row r="64" spans="1:16" ht="16.5" thickBot="1" x14ac:dyDescent="0.3"/>
    <row r="65" spans="1:11" ht="16.5" thickBot="1" x14ac:dyDescent="0.3">
      <c r="J65" s="42" t="s">
        <v>71</v>
      </c>
      <c r="K65" s="43">
        <f>SUM(K5:K63)</f>
        <v>16699380.879999999</v>
      </c>
    </row>
    <row r="66" spans="1:11" x14ac:dyDescent="0.25">
      <c r="A66" s="44" t="s">
        <v>72</v>
      </c>
      <c r="H66" s="44" t="s">
        <v>73</v>
      </c>
    </row>
    <row r="68" spans="1:11" x14ac:dyDescent="0.25">
      <c r="A68" s="21" t="s">
        <v>74</v>
      </c>
      <c r="H68" s="21" t="s">
        <v>75</v>
      </c>
    </row>
    <row r="69" spans="1:11" x14ac:dyDescent="0.25">
      <c r="A69" s="45" t="s">
        <v>76</v>
      </c>
      <c r="H69" s="45" t="s">
        <v>77</v>
      </c>
    </row>
  </sheetData>
  <mergeCells count="4">
    <mergeCell ref="A1:K1"/>
    <mergeCell ref="A2:K2"/>
    <mergeCell ref="D49:I50"/>
    <mergeCell ref="D51:I52"/>
  </mergeCells>
  <printOptions horizontalCentered="1"/>
  <pageMargins left="0.19685039370078741" right="0.19685039370078741" top="0.39370078740157483" bottom="0.39370078740157483" header="0.31496062992125984" footer="0.31496062992125984"/>
  <pageSetup paperSize="14" scale="75" orientation="portrait" horizontalDpi="4294967293" verticalDpi="36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PPMP-ENVI 2021 (2)</vt:lpstr>
      <vt:lpstr>environ2022</vt:lpstr>
      <vt:lpstr>environ2022!Print_Area</vt:lpstr>
      <vt:lpstr>'PPMP-ENVI 2021 (2)'!Print_Area</vt:lpstr>
      <vt:lpstr>'PPMP-ENVI 2021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2021-09-20T08:21:33Z</cp:lastPrinted>
  <dcterms:created xsi:type="dcterms:W3CDTF">2021-09-20T02:09:10Z</dcterms:created>
  <dcterms:modified xsi:type="dcterms:W3CDTF">2021-10-05T07:51:25Z</dcterms:modified>
</cp:coreProperties>
</file>